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hidePivotFieldList="1"/>
  <mc:AlternateContent xmlns:mc="http://schemas.openxmlformats.org/markup-compatibility/2006">
    <mc:Choice Requires="x15">
      <x15ac:absPath xmlns:x15ac="http://schemas.microsoft.com/office/spreadsheetml/2010/11/ac" url="E:\Mobile\Concepts\Menu-Points\PR 2305 Data Release\"/>
    </mc:Choice>
  </mc:AlternateContent>
  <xr:revisionPtr revIDLastSave="0" documentId="13_ncr:1_{CF218171-2C25-4B23-B471-4CA6E3A7DF26}" xr6:coauthVersionLast="36" xr6:coauthVersionMax="45" xr10:uidLastSave="{00000000-0000-0000-0000-000000000000}"/>
  <bookViews>
    <workbookView xWindow="-105" yWindow="-105" windowWidth="22785" windowHeight="14655" firstSheet="28" activeTab="9" xr2:uid="{00000000-000D-0000-FFFF-FFFF00000000}"/>
  </bookViews>
  <sheets>
    <sheet name="Summary_with HD IM" sheetId="39" r:id="rId1"/>
    <sheet name="Summary" sheetId="20" r:id="rId2"/>
    <sheet name="Class 2b-3 DEB" sheetId="42" r:id="rId3"/>
    <sheet name="Trips" sheetId="8" r:id="rId4"/>
    <sheet name="Market Caps" sheetId="43" r:id="rId5"/>
    <sheet name="New Pop Class 8" sheetId="44" r:id="rId6"/>
    <sheet name="New Pop Class 4-7" sheetId="45" r:id="rId7"/>
    <sheet name="New Pop Class 2b-3" sheetId="46" r:id="rId8"/>
    <sheet name="HD IM PM reduction factor" sheetId="38" r:id="rId9"/>
    <sheet name="HD IM NOx reduction factor" sheetId="37" r:id="rId10"/>
    <sheet name="Class 2b-3 Emission Rates" sheetId="41" r:id="rId11"/>
    <sheet name="2019" sheetId="10" r:id="rId12"/>
    <sheet name="2019_DirectEmissionBenefit" sheetId="9" r:id="rId13"/>
    <sheet name="2020" sheetId="11" r:id="rId14"/>
    <sheet name="2020_DEB" sheetId="17" r:id="rId15"/>
    <sheet name="2021" sheetId="12" r:id="rId16"/>
    <sheet name="2021_DEB" sheetId="16" r:id="rId17"/>
    <sheet name="2022" sheetId="13" r:id="rId18"/>
    <sheet name="2022_DEB" sheetId="18" r:id="rId19"/>
    <sheet name="2023" sheetId="14" r:id="rId20"/>
    <sheet name="2023_DEB" sheetId="19" r:id="rId21"/>
    <sheet name="2024" sheetId="23" r:id="rId22"/>
    <sheet name="2024_DEB" sheetId="25" r:id="rId23"/>
    <sheet name="2025" sheetId="24" r:id="rId24"/>
    <sheet name="2025_DEB" sheetId="26" r:id="rId25"/>
    <sheet name="2026" sheetId="21" r:id="rId26"/>
    <sheet name="2026_DEB" sheetId="22" r:id="rId27"/>
    <sheet name="2027" sheetId="27" r:id="rId28"/>
    <sheet name="2027_DEB" sheetId="28" r:id="rId29"/>
    <sheet name="2028" sheetId="29" r:id="rId30"/>
    <sheet name="2028_DEB" sheetId="30" r:id="rId31"/>
    <sheet name="2029" sheetId="31" r:id="rId32"/>
    <sheet name="2029_DEB" sheetId="32" r:id="rId33"/>
    <sheet name="2030" sheetId="33" r:id="rId34"/>
    <sheet name="2030_DEB" sheetId="34" r:id="rId35"/>
    <sheet name="2031" sheetId="35" r:id="rId36"/>
    <sheet name="2031_DEB" sheetId="36" r:id="rId37"/>
  </sheets>
  <definedNames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43" l="1"/>
  <c r="C6" i="43"/>
  <c r="D6" i="43"/>
  <c r="E6" i="43"/>
  <c r="F6" i="43"/>
  <c r="G6" i="43"/>
  <c r="H6" i="43"/>
  <c r="I6" i="43"/>
  <c r="J6" i="43"/>
  <c r="K6" i="43"/>
  <c r="L6" i="43"/>
  <c r="B6" i="43"/>
  <c r="C4" i="43"/>
  <c r="D4" i="43"/>
  <c r="E4" i="43"/>
  <c r="F4" i="43"/>
  <c r="G4" i="43"/>
  <c r="H4" i="43"/>
  <c r="I4" i="43"/>
  <c r="J4" i="43"/>
  <c r="K4" i="43"/>
  <c r="L4" i="43"/>
  <c r="B4" i="43"/>
  <c r="C2" i="43"/>
  <c r="D2" i="43"/>
  <c r="E2" i="43"/>
  <c r="F2" i="43"/>
  <c r="G2" i="43"/>
  <c r="H2" i="43"/>
  <c r="I2" i="43"/>
  <c r="J2" i="43"/>
  <c r="K2" i="43"/>
  <c r="L2" i="43"/>
  <c r="B2" i="43"/>
  <c r="C7" i="43"/>
  <c r="D7" i="43"/>
  <c r="E7" i="43"/>
  <c r="F7" i="43"/>
  <c r="G7" i="43"/>
  <c r="H7" i="43"/>
  <c r="I7" i="43"/>
  <c r="J7" i="43"/>
  <c r="K7" i="43"/>
  <c r="L7" i="43"/>
  <c r="B7" i="43"/>
  <c r="L5" i="43"/>
  <c r="K5" i="43"/>
  <c r="J5" i="43"/>
  <c r="I5" i="43"/>
  <c r="H5" i="43"/>
  <c r="G5" i="43"/>
  <c r="F5" i="43"/>
  <c r="E5" i="43"/>
  <c r="D5" i="43"/>
  <c r="C5" i="43"/>
  <c r="B5" i="43"/>
  <c r="L3" i="43"/>
  <c r="K3" i="43"/>
  <c r="J3" i="43"/>
  <c r="I3" i="43"/>
  <c r="H3" i="43"/>
  <c r="G3" i="43"/>
  <c r="F3" i="43"/>
  <c r="E3" i="43"/>
  <c r="D3" i="43"/>
  <c r="C3" i="43"/>
  <c r="B3" i="43"/>
  <c r="D11" i="43"/>
  <c r="E11" i="43"/>
  <c r="F11" i="43"/>
  <c r="L11" i="43"/>
  <c r="D12" i="43"/>
  <c r="H12" i="43"/>
  <c r="J12" i="43"/>
  <c r="L12" i="43"/>
  <c r="F13" i="43"/>
  <c r="H13" i="43"/>
  <c r="I13" i="43"/>
  <c r="J13" i="43"/>
  <c r="C10" i="43"/>
  <c r="C13" i="43" s="1"/>
  <c r="D10" i="43"/>
  <c r="D13" i="43" s="1"/>
  <c r="E10" i="43"/>
  <c r="E13" i="43" s="1"/>
  <c r="F10" i="43"/>
  <c r="G10" i="43"/>
  <c r="G13" i="43" s="1"/>
  <c r="H10" i="43"/>
  <c r="I10" i="43"/>
  <c r="J10" i="43"/>
  <c r="K10" i="43"/>
  <c r="K13" i="43" s="1"/>
  <c r="L10" i="43"/>
  <c r="L13" i="43" s="1"/>
  <c r="B10" i="43"/>
  <c r="B13" i="43" s="1"/>
  <c r="K12" i="43"/>
  <c r="I12" i="43"/>
  <c r="G12" i="43"/>
  <c r="F12" i="43"/>
  <c r="E12" i="43"/>
  <c r="C12" i="43"/>
  <c r="B12" i="43"/>
  <c r="K11" i="43"/>
  <c r="J11" i="43"/>
  <c r="I11" i="43"/>
  <c r="H11" i="43"/>
  <c r="G11" i="43"/>
  <c r="C11" i="43"/>
  <c r="D15" i="42"/>
  <c r="D14" i="42"/>
  <c r="F14" i="42" s="1"/>
  <c r="D13" i="42"/>
  <c r="F13" i="42" s="1"/>
  <c r="D12" i="42"/>
  <c r="F12" i="42" s="1"/>
  <c r="D11" i="42"/>
  <c r="F11" i="42" s="1"/>
  <c r="D10" i="42"/>
  <c r="F10" i="42" s="1"/>
  <c r="D9" i="42"/>
  <c r="F9" i="42" s="1"/>
  <c r="D8" i="42"/>
  <c r="D7" i="42"/>
  <c r="F7" i="42" s="1"/>
  <c r="D6" i="42"/>
  <c r="F6" i="42" s="1"/>
  <c r="D5" i="42"/>
  <c r="F5" i="42" s="1"/>
  <c r="C15" i="42"/>
  <c r="E15" i="42" s="1"/>
  <c r="C14" i="42"/>
  <c r="E14" i="42" s="1"/>
  <c r="C13" i="42"/>
  <c r="E13" i="42" s="1"/>
  <c r="C12" i="42"/>
  <c r="E12" i="42" s="1"/>
  <c r="C11" i="42"/>
  <c r="E11" i="42" s="1"/>
  <c r="C10" i="42"/>
  <c r="E10" i="42" s="1"/>
  <c r="C9" i="42"/>
  <c r="E9" i="42" s="1"/>
  <c r="C8" i="42"/>
  <c r="E8" i="42" s="1"/>
  <c r="C7" i="42"/>
  <c r="E7" i="42" s="1"/>
  <c r="C6" i="42"/>
  <c r="E6" i="42" s="1"/>
  <c r="C5" i="42"/>
  <c r="E5" i="42" s="1"/>
  <c r="F15" i="42"/>
  <c r="F8" i="42"/>
  <c r="K68" i="41"/>
  <c r="J68" i="41"/>
  <c r="H68" i="41"/>
  <c r="G68" i="41"/>
  <c r="F68" i="41"/>
  <c r="E68" i="41"/>
  <c r="D68" i="41"/>
  <c r="C68" i="41"/>
  <c r="J67" i="41"/>
  <c r="K67" i="41" s="1"/>
  <c r="H67" i="41"/>
  <c r="G67" i="41"/>
  <c r="F67" i="41"/>
  <c r="E67" i="41"/>
  <c r="D67" i="41"/>
  <c r="C67" i="41"/>
  <c r="J66" i="41"/>
  <c r="K66" i="41" s="1"/>
  <c r="H66" i="41"/>
  <c r="G66" i="41"/>
  <c r="F66" i="41"/>
  <c r="E66" i="41"/>
  <c r="D66" i="41"/>
  <c r="C66" i="41"/>
  <c r="J65" i="41"/>
  <c r="K65" i="41" s="1"/>
  <c r="H65" i="41"/>
  <c r="G65" i="41"/>
  <c r="F65" i="41"/>
  <c r="E65" i="41"/>
  <c r="D65" i="41"/>
  <c r="C65" i="41"/>
  <c r="K64" i="41"/>
  <c r="J64" i="41"/>
  <c r="H64" i="41"/>
  <c r="G64" i="41"/>
  <c r="F64" i="41"/>
  <c r="E64" i="41"/>
  <c r="D64" i="41"/>
  <c r="C64" i="41"/>
  <c r="J63" i="41"/>
  <c r="K63" i="41" s="1"/>
  <c r="H63" i="41"/>
  <c r="G63" i="41"/>
  <c r="F63" i="41"/>
  <c r="E63" i="41"/>
  <c r="D63" i="41"/>
  <c r="C63" i="41"/>
  <c r="K62" i="41"/>
  <c r="J62" i="41"/>
  <c r="H62" i="41"/>
  <c r="G62" i="41"/>
  <c r="F62" i="41"/>
  <c r="E62" i="41"/>
  <c r="D62" i="41"/>
  <c r="C62" i="41"/>
  <c r="J61" i="41"/>
  <c r="K61" i="41" s="1"/>
  <c r="H61" i="41"/>
  <c r="G61" i="41"/>
  <c r="F61" i="41"/>
  <c r="E61" i="41"/>
  <c r="D61" i="41"/>
  <c r="C61" i="41"/>
  <c r="K60" i="41"/>
  <c r="J60" i="41"/>
  <c r="I60" i="41"/>
  <c r="H60" i="41"/>
  <c r="G60" i="41"/>
  <c r="F60" i="41"/>
  <c r="E60" i="41"/>
  <c r="D60" i="41"/>
  <c r="C60" i="41"/>
  <c r="J59" i="41"/>
  <c r="K59" i="41" s="1"/>
  <c r="I59" i="41"/>
  <c r="H59" i="41"/>
  <c r="G59" i="41"/>
  <c r="F59" i="41"/>
  <c r="E59" i="41"/>
  <c r="D59" i="41"/>
  <c r="C59" i="41"/>
  <c r="J58" i="41"/>
  <c r="K58" i="41" s="1"/>
  <c r="I58" i="41"/>
  <c r="H58" i="41"/>
  <c r="G58" i="41"/>
  <c r="F58" i="41"/>
  <c r="E58" i="41"/>
  <c r="D58" i="41"/>
  <c r="C58" i="41"/>
  <c r="K44" i="27" l="1"/>
  <c r="I42" i="27"/>
  <c r="D44" i="27"/>
  <c r="D45" i="24"/>
  <c r="D44" i="21"/>
  <c r="L52" i="13"/>
  <c r="K52" i="13"/>
  <c r="J52" i="13"/>
  <c r="I52" i="13"/>
  <c r="H52" i="13"/>
  <c r="G52" i="13"/>
  <c r="F52" i="13"/>
  <c r="E52" i="13"/>
  <c r="D52" i="13"/>
  <c r="L51" i="13"/>
  <c r="K51" i="13"/>
  <c r="J51" i="13"/>
  <c r="I51" i="13"/>
  <c r="H51" i="13"/>
  <c r="G51" i="13"/>
  <c r="F51" i="13"/>
  <c r="E51" i="13"/>
  <c r="D51" i="13"/>
  <c r="L50" i="13"/>
  <c r="K50" i="13"/>
  <c r="J50" i="13"/>
  <c r="I50" i="13"/>
  <c r="H50" i="13"/>
  <c r="G50" i="13"/>
  <c r="F50" i="13"/>
  <c r="E50" i="13"/>
  <c r="D50" i="13"/>
  <c r="L49" i="13"/>
  <c r="K49" i="13"/>
  <c r="J49" i="13"/>
  <c r="I49" i="13"/>
  <c r="H49" i="13"/>
  <c r="G49" i="13"/>
  <c r="F49" i="13"/>
  <c r="E49" i="13"/>
  <c r="D49" i="13"/>
  <c r="L48" i="13"/>
  <c r="K48" i="13"/>
  <c r="J48" i="13"/>
  <c r="I48" i="13"/>
  <c r="H48" i="13"/>
  <c r="G48" i="13"/>
  <c r="F48" i="13"/>
  <c r="E48" i="13"/>
  <c r="D48" i="13"/>
  <c r="G41" i="23"/>
  <c r="E41" i="23"/>
  <c r="D41" i="23"/>
  <c r="L45" i="11"/>
  <c r="L44" i="11"/>
  <c r="B14" i="17"/>
  <c r="F41" i="11"/>
  <c r="B52" i="38" l="1"/>
  <c r="B48" i="38"/>
  <c r="B47" i="38"/>
  <c r="B46" i="38"/>
  <c r="B45" i="38"/>
  <c r="B44" i="38"/>
  <c r="B43" i="38"/>
  <c r="B42" i="38"/>
  <c r="B41" i="38"/>
  <c r="B40" i="38"/>
  <c r="B39" i="38"/>
  <c r="B38" i="38"/>
  <c r="AI48" i="38"/>
  <c r="AH48" i="38"/>
  <c r="AG48" i="38"/>
  <c r="AF48" i="38"/>
  <c r="AE48" i="38"/>
  <c r="AD48" i="38"/>
  <c r="AC48" i="38"/>
  <c r="AB48" i="38"/>
  <c r="AA48" i="38"/>
  <c r="Z48" i="38"/>
  <c r="Y48" i="38"/>
  <c r="X48" i="38"/>
  <c r="W48" i="38"/>
  <c r="V48" i="38"/>
  <c r="U48" i="38"/>
  <c r="T48" i="38"/>
  <c r="S48" i="38"/>
  <c r="R48" i="38"/>
  <c r="Q48" i="38"/>
  <c r="P48" i="38"/>
  <c r="O48" i="38"/>
  <c r="N48" i="38"/>
  <c r="M48" i="38"/>
  <c r="L48" i="38"/>
  <c r="K48" i="38"/>
  <c r="J48" i="38"/>
  <c r="I48" i="38"/>
  <c r="H48" i="38"/>
  <c r="G48" i="38"/>
  <c r="F48" i="38"/>
  <c r="E48" i="38"/>
  <c r="D48" i="38"/>
  <c r="C48" i="38"/>
  <c r="AI47" i="38"/>
  <c r="AH47" i="38"/>
  <c r="AG47" i="38"/>
  <c r="AF47" i="38"/>
  <c r="AE47" i="38"/>
  <c r="AD47" i="38"/>
  <c r="AC47" i="38"/>
  <c r="AB47" i="38"/>
  <c r="AA47" i="38"/>
  <c r="Z47" i="38"/>
  <c r="Y47" i="38"/>
  <c r="X47" i="38"/>
  <c r="W47" i="38"/>
  <c r="V47" i="38"/>
  <c r="U47" i="38"/>
  <c r="T47" i="38"/>
  <c r="S47" i="38"/>
  <c r="R47" i="38"/>
  <c r="Q47" i="38"/>
  <c r="P47" i="38"/>
  <c r="O47" i="38"/>
  <c r="N47" i="38"/>
  <c r="M47" i="38"/>
  <c r="L47" i="38"/>
  <c r="K47" i="38"/>
  <c r="J47" i="38"/>
  <c r="I47" i="38"/>
  <c r="H47" i="38"/>
  <c r="G47" i="38"/>
  <c r="F47" i="38"/>
  <c r="E47" i="38"/>
  <c r="D47" i="38"/>
  <c r="C47" i="38"/>
  <c r="AI46" i="38"/>
  <c r="AH46" i="38"/>
  <c r="AG46" i="38"/>
  <c r="AF46" i="38"/>
  <c r="AE46" i="38"/>
  <c r="AD46" i="38"/>
  <c r="AC46" i="38"/>
  <c r="AB46" i="38"/>
  <c r="AA46" i="38"/>
  <c r="Z46" i="38"/>
  <c r="Y46" i="38"/>
  <c r="X46" i="38"/>
  <c r="W46" i="38"/>
  <c r="V46" i="38"/>
  <c r="U46" i="38"/>
  <c r="T46" i="38"/>
  <c r="S46" i="38"/>
  <c r="R46" i="38"/>
  <c r="Q46" i="38"/>
  <c r="P46" i="38"/>
  <c r="O46" i="38"/>
  <c r="N46" i="38"/>
  <c r="M46" i="38"/>
  <c r="L46" i="38"/>
  <c r="K46" i="38"/>
  <c r="J46" i="38"/>
  <c r="I46" i="38"/>
  <c r="H46" i="38"/>
  <c r="G46" i="38"/>
  <c r="F46" i="38"/>
  <c r="E46" i="38"/>
  <c r="D46" i="38"/>
  <c r="C46" i="38"/>
  <c r="AI45" i="38"/>
  <c r="AH45" i="38"/>
  <c r="AG45" i="38"/>
  <c r="AF45" i="38"/>
  <c r="AF52" i="38" s="1"/>
  <c r="AE45" i="38"/>
  <c r="AE52" i="38" s="1"/>
  <c r="AD45" i="38"/>
  <c r="AC45" i="38"/>
  <c r="AC52" i="38" s="1"/>
  <c r="AB45" i="38"/>
  <c r="AB52" i="38" s="1"/>
  <c r="AA45" i="38"/>
  <c r="Z45" i="38"/>
  <c r="Y45" i="38"/>
  <c r="X45" i="38"/>
  <c r="X52" i="38" s="1"/>
  <c r="W45" i="38"/>
  <c r="W52" i="38" s="1"/>
  <c r="V45" i="38"/>
  <c r="U45" i="38"/>
  <c r="U52" i="38" s="1"/>
  <c r="T45" i="38"/>
  <c r="T52" i="38" s="1"/>
  <c r="S45" i="38"/>
  <c r="R45" i="38"/>
  <c r="Q45" i="38"/>
  <c r="P45" i="38"/>
  <c r="P52" i="38" s="1"/>
  <c r="O45" i="38"/>
  <c r="O52" i="38" s="1"/>
  <c r="N45" i="38"/>
  <c r="M45" i="38"/>
  <c r="M52" i="38" s="1"/>
  <c r="L45" i="38"/>
  <c r="L52" i="38" s="1"/>
  <c r="K45" i="38"/>
  <c r="J45" i="38"/>
  <c r="I45" i="38"/>
  <c r="H45" i="38"/>
  <c r="H52" i="38" s="1"/>
  <c r="G45" i="38"/>
  <c r="G52" i="38" s="1"/>
  <c r="F45" i="38"/>
  <c r="E45" i="38"/>
  <c r="E52" i="38" s="1"/>
  <c r="D45" i="38"/>
  <c r="D52" i="38" s="1"/>
  <c r="C45" i="38"/>
  <c r="AI44" i="38"/>
  <c r="AI52" i="38" s="1"/>
  <c r="AH44" i="38"/>
  <c r="AH52" i="38" s="1"/>
  <c r="AG44" i="38"/>
  <c r="AG52" i="38" s="1"/>
  <c r="AF44" i="38"/>
  <c r="AE44" i="38"/>
  <c r="AD44" i="38"/>
  <c r="AD52" i="38" s="1"/>
  <c r="AC44" i="38"/>
  <c r="AB44" i="38"/>
  <c r="AA44" i="38"/>
  <c r="AA52" i="38" s="1"/>
  <c r="Z44" i="38"/>
  <c r="Z52" i="38" s="1"/>
  <c r="Y44" i="38"/>
  <c r="Y52" i="38" s="1"/>
  <c r="X44" i="38"/>
  <c r="W44" i="38"/>
  <c r="V44" i="38"/>
  <c r="V52" i="38" s="1"/>
  <c r="U44" i="38"/>
  <c r="T44" i="38"/>
  <c r="S44" i="38"/>
  <c r="S52" i="38" s="1"/>
  <c r="R44" i="38"/>
  <c r="R52" i="38" s="1"/>
  <c r="Q44" i="38"/>
  <c r="Q52" i="38" s="1"/>
  <c r="P44" i="38"/>
  <c r="O44" i="38"/>
  <c r="N44" i="38"/>
  <c r="N52" i="38" s="1"/>
  <c r="M44" i="38"/>
  <c r="L44" i="38"/>
  <c r="K44" i="38"/>
  <c r="K52" i="38" s="1"/>
  <c r="J44" i="38"/>
  <c r="J52" i="38" s="1"/>
  <c r="I44" i="38"/>
  <c r="I52" i="38" s="1"/>
  <c r="H44" i="38"/>
  <c r="G44" i="38"/>
  <c r="F44" i="38"/>
  <c r="F52" i="38" s="1"/>
  <c r="E44" i="38"/>
  <c r="D44" i="38"/>
  <c r="C44" i="38"/>
  <c r="C52" i="38" s="1"/>
  <c r="AI43" i="38"/>
  <c r="AH43" i="38"/>
  <c r="AG43" i="38"/>
  <c r="AF43" i="38"/>
  <c r="AE43" i="38"/>
  <c r="AD43" i="38"/>
  <c r="AC43" i="38"/>
  <c r="AB43" i="38"/>
  <c r="AA43" i="38"/>
  <c r="Z43" i="38"/>
  <c r="Y43" i="38"/>
  <c r="X43" i="38"/>
  <c r="W43" i="38"/>
  <c r="V43" i="38"/>
  <c r="U43" i="38"/>
  <c r="T43" i="38"/>
  <c r="S43" i="38"/>
  <c r="R43" i="38"/>
  <c r="Q43" i="38"/>
  <c r="P43" i="38"/>
  <c r="O43" i="38"/>
  <c r="N43" i="38"/>
  <c r="M43" i="38"/>
  <c r="L43" i="38"/>
  <c r="K43" i="38"/>
  <c r="J43" i="38"/>
  <c r="I43" i="38"/>
  <c r="H43" i="38"/>
  <c r="G43" i="38"/>
  <c r="F43" i="38"/>
  <c r="E43" i="38"/>
  <c r="D43" i="38"/>
  <c r="C43" i="38"/>
  <c r="AI42" i="38"/>
  <c r="AH42" i="38"/>
  <c r="AG42" i="38"/>
  <c r="AF42" i="38"/>
  <c r="AE42" i="38"/>
  <c r="AD42" i="38"/>
  <c r="AC42" i="38"/>
  <c r="AB42" i="38"/>
  <c r="AA42" i="38"/>
  <c r="Z42" i="38"/>
  <c r="Y42" i="38"/>
  <c r="X42" i="38"/>
  <c r="W42" i="38"/>
  <c r="V42" i="38"/>
  <c r="U42" i="38"/>
  <c r="T42" i="38"/>
  <c r="S42" i="38"/>
  <c r="R42" i="38"/>
  <c r="Q42" i="38"/>
  <c r="P42" i="38"/>
  <c r="O42" i="38"/>
  <c r="N42" i="38"/>
  <c r="M42" i="38"/>
  <c r="L42" i="38"/>
  <c r="K42" i="38"/>
  <c r="J42" i="38"/>
  <c r="I42" i="38"/>
  <c r="H42" i="38"/>
  <c r="G42" i="38"/>
  <c r="F42" i="38"/>
  <c r="E42" i="38"/>
  <c r="D42" i="38"/>
  <c r="C42" i="38"/>
  <c r="AI41" i="38"/>
  <c r="AH41" i="38"/>
  <c r="AG41" i="38"/>
  <c r="AF41" i="38"/>
  <c r="AE41" i="38"/>
  <c r="AD41" i="38"/>
  <c r="AC41" i="38"/>
  <c r="AB41" i="38"/>
  <c r="AA41" i="38"/>
  <c r="Z41" i="38"/>
  <c r="Y41" i="38"/>
  <c r="X41" i="38"/>
  <c r="W41" i="38"/>
  <c r="V41" i="38"/>
  <c r="U41" i="38"/>
  <c r="T41" i="38"/>
  <c r="S41" i="38"/>
  <c r="R41" i="38"/>
  <c r="Q41" i="38"/>
  <c r="P41" i="38"/>
  <c r="O41" i="38"/>
  <c r="N41" i="38"/>
  <c r="M41" i="38"/>
  <c r="L41" i="38"/>
  <c r="K41" i="38"/>
  <c r="J41" i="38"/>
  <c r="I41" i="38"/>
  <c r="H41" i="38"/>
  <c r="G41" i="38"/>
  <c r="F41" i="38"/>
  <c r="E41" i="38"/>
  <c r="D41" i="38"/>
  <c r="C41" i="38"/>
  <c r="AI40" i="38"/>
  <c r="AH40" i="38"/>
  <c r="AG40" i="38"/>
  <c r="AF40" i="38"/>
  <c r="AE40" i="38"/>
  <c r="AD40" i="38"/>
  <c r="AC40" i="38"/>
  <c r="AB40" i="38"/>
  <c r="AA40" i="38"/>
  <c r="Z40" i="38"/>
  <c r="Y40" i="38"/>
  <c r="X40" i="38"/>
  <c r="W40" i="38"/>
  <c r="V40" i="38"/>
  <c r="U40" i="38"/>
  <c r="T40" i="38"/>
  <c r="S40" i="38"/>
  <c r="R40" i="38"/>
  <c r="Q40" i="38"/>
  <c r="P40" i="38"/>
  <c r="O40" i="38"/>
  <c r="N40" i="38"/>
  <c r="M40" i="38"/>
  <c r="L40" i="38"/>
  <c r="K40" i="38"/>
  <c r="J40" i="38"/>
  <c r="I40" i="38"/>
  <c r="H40" i="38"/>
  <c r="G40" i="38"/>
  <c r="F40" i="38"/>
  <c r="E40" i="38"/>
  <c r="D40" i="38"/>
  <c r="C40" i="38"/>
  <c r="AI39" i="38"/>
  <c r="AH39" i="38"/>
  <c r="AG39" i="38"/>
  <c r="AF39" i="38"/>
  <c r="AE39" i="38"/>
  <c r="AD39" i="38"/>
  <c r="AC39" i="38"/>
  <c r="AB39" i="38"/>
  <c r="AA39" i="38"/>
  <c r="Z39" i="38"/>
  <c r="Y39" i="38"/>
  <c r="X39" i="38"/>
  <c r="W39" i="38"/>
  <c r="V39" i="38"/>
  <c r="U39" i="38"/>
  <c r="T39" i="38"/>
  <c r="S39" i="38"/>
  <c r="R39" i="38"/>
  <c r="Q39" i="38"/>
  <c r="P39" i="38"/>
  <c r="O39" i="38"/>
  <c r="N39" i="38"/>
  <c r="M39" i="38"/>
  <c r="L39" i="38"/>
  <c r="K39" i="38"/>
  <c r="J39" i="38"/>
  <c r="I39" i="38"/>
  <c r="H39" i="38"/>
  <c r="G39" i="38"/>
  <c r="F39" i="38"/>
  <c r="E39" i="38"/>
  <c r="D39" i="38"/>
  <c r="C39" i="38"/>
  <c r="AI38" i="38"/>
  <c r="AI53" i="38" s="1"/>
  <c r="AH38" i="38"/>
  <c r="AH53" i="38" s="1"/>
  <c r="AG38" i="38"/>
  <c r="AG53" i="38" s="1"/>
  <c r="AF38" i="38"/>
  <c r="AF53" i="38" s="1"/>
  <c r="AE38" i="38"/>
  <c r="AE53" i="38" s="1"/>
  <c r="AD38" i="38"/>
  <c r="AD53" i="38" s="1"/>
  <c r="AC38" i="38"/>
  <c r="AC53" i="38" s="1"/>
  <c r="AB38" i="38"/>
  <c r="AB53" i="38" s="1"/>
  <c r="AA38" i="38"/>
  <c r="AA53" i="38" s="1"/>
  <c r="Z38" i="38"/>
  <c r="Z53" i="38" s="1"/>
  <c r="Y38" i="38"/>
  <c r="Y53" i="38" s="1"/>
  <c r="X38" i="38"/>
  <c r="X53" i="38" s="1"/>
  <c r="W38" i="38"/>
  <c r="W53" i="38" s="1"/>
  <c r="V38" i="38"/>
  <c r="V53" i="38" s="1"/>
  <c r="U38" i="38"/>
  <c r="U53" i="38" s="1"/>
  <c r="T38" i="38"/>
  <c r="T53" i="38" s="1"/>
  <c r="S38" i="38"/>
  <c r="S53" i="38" s="1"/>
  <c r="R38" i="38"/>
  <c r="R53" i="38" s="1"/>
  <c r="Q38" i="38"/>
  <c r="Q53" i="38" s="1"/>
  <c r="P38" i="38"/>
  <c r="P53" i="38" s="1"/>
  <c r="O38" i="38"/>
  <c r="O53" i="38" s="1"/>
  <c r="N38" i="38"/>
  <c r="N53" i="38" s="1"/>
  <c r="M38" i="38"/>
  <c r="M53" i="38" s="1"/>
  <c r="L38" i="38"/>
  <c r="L53" i="38" s="1"/>
  <c r="K38" i="38"/>
  <c r="K53" i="38" s="1"/>
  <c r="J38" i="38"/>
  <c r="J53" i="38" s="1"/>
  <c r="I38" i="38"/>
  <c r="I53" i="38" s="1"/>
  <c r="H38" i="38"/>
  <c r="H53" i="38" s="1"/>
  <c r="G38" i="38"/>
  <c r="G53" i="38" s="1"/>
  <c r="F38" i="38"/>
  <c r="F53" i="38" s="1"/>
  <c r="E38" i="38"/>
  <c r="E53" i="38" s="1"/>
  <c r="D38" i="38"/>
  <c r="D53" i="38" s="1"/>
  <c r="C38" i="38"/>
  <c r="C53" i="38" s="1"/>
  <c r="B53" i="38"/>
  <c r="K53" i="37"/>
  <c r="C52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T52" i="37"/>
  <c r="U52" i="37"/>
  <c r="V52" i="37"/>
  <c r="W52" i="37"/>
  <c r="X52" i="37"/>
  <c r="Y52" i="37"/>
  <c r="Z52" i="37"/>
  <c r="AA52" i="37"/>
  <c r="AB52" i="37"/>
  <c r="AC52" i="37"/>
  <c r="AD52" i="37"/>
  <c r="AE52" i="37"/>
  <c r="AF52" i="37"/>
  <c r="AG52" i="37"/>
  <c r="AH52" i="37"/>
  <c r="AI52" i="37"/>
  <c r="C53" i="37"/>
  <c r="D53" i="37"/>
  <c r="E53" i="37"/>
  <c r="F53" i="37"/>
  <c r="G53" i="37"/>
  <c r="H53" i="37"/>
  <c r="I53" i="37"/>
  <c r="J53" i="37"/>
  <c r="L53" i="37"/>
  <c r="M53" i="37"/>
  <c r="N53" i="37"/>
  <c r="O53" i="37"/>
  <c r="P53" i="37"/>
  <c r="Q53" i="37"/>
  <c r="R53" i="37"/>
  <c r="S53" i="37"/>
  <c r="T53" i="37"/>
  <c r="U53" i="37"/>
  <c r="V53" i="37"/>
  <c r="W53" i="37"/>
  <c r="X53" i="37"/>
  <c r="Y53" i="37"/>
  <c r="Z53" i="37"/>
  <c r="AA53" i="37"/>
  <c r="AB53" i="37"/>
  <c r="AC53" i="37"/>
  <c r="AD53" i="37"/>
  <c r="AE53" i="37"/>
  <c r="AF53" i="37"/>
  <c r="AG53" i="37"/>
  <c r="AH53" i="37"/>
  <c r="AI53" i="37"/>
  <c r="D45" i="10"/>
  <c r="B53" i="37"/>
  <c r="B52" i="37"/>
  <c r="C38" i="37"/>
  <c r="D38" i="37"/>
  <c r="E38" i="37"/>
  <c r="F38" i="37"/>
  <c r="G38" i="37"/>
  <c r="H38" i="37"/>
  <c r="I38" i="37"/>
  <c r="J38" i="37"/>
  <c r="K38" i="37"/>
  <c r="L38" i="37"/>
  <c r="M38" i="37"/>
  <c r="N38" i="37"/>
  <c r="O38" i="37"/>
  <c r="P38" i="37"/>
  <c r="Q38" i="37"/>
  <c r="R38" i="37"/>
  <c r="S38" i="37"/>
  <c r="T38" i="37"/>
  <c r="U38" i="37"/>
  <c r="V38" i="37"/>
  <c r="W38" i="37"/>
  <c r="X38" i="37"/>
  <c r="Y38" i="37"/>
  <c r="Z38" i="37"/>
  <c r="AA38" i="37"/>
  <c r="AB38" i="37"/>
  <c r="AC38" i="37"/>
  <c r="AD38" i="37"/>
  <c r="AE38" i="37"/>
  <c r="AF38" i="37"/>
  <c r="AG38" i="37"/>
  <c r="AH38" i="37"/>
  <c r="AI38" i="37"/>
  <c r="C39" i="37"/>
  <c r="D39" i="37"/>
  <c r="E39" i="37"/>
  <c r="F39" i="37"/>
  <c r="G39" i="37"/>
  <c r="H39" i="37"/>
  <c r="I39" i="37"/>
  <c r="J39" i="37"/>
  <c r="K39" i="37"/>
  <c r="L39" i="37"/>
  <c r="M39" i="37"/>
  <c r="N39" i="37"/>
  <c r="O39" i="37"/>
  <c r="P39" i="37"/>
  <c r="Q39" i="37"/>
  <c r="R39" i="37"/>
  <c r="S39" i="37"/>
  <c r="T39" i="37"/>
  <c r="U39" i="37"/>
  <c r="V39" i="37"/>
  <c r="W39" i="37"/>
  <c r="X39" i="37"/>
  <c r="Y39" i="37"/>
  <c r="Z39" i="37"/>
  <c r="AA39" i="37"/>
  <c r="AB39" i="37"/>
  <c r="AC39" i="37"/>
  <c r="AD39" i="37"/>
  <c r="AE39" i="37"/>
  <c r="AF39" i="37"/>
  <c r="AG39" i="37"/>
  <c r="AH39" i="37"/>
  <c r="AI39" i="37"/>
  <c r="C40" i="37"/>
  <c r="D40" i="37"/>
  <c r="E40" i="37"/>
  <c r="F40" i="37"/>
  <c r="G40" i="37"/>
  <c r="H40" i="37"/>
  <c r="I40" i="37"/>
  <c r="J40" i="37"/>
  <c r="K40" i="37"/>
  <c r="L40" i="37"/>
  <c r="M40" i="37"/>
  <c r="N40" i="37"/>
  <c r="O40" i="37"/>
  <c r="P40" i="37"/>
  <c r="Q40" i="37"/>
  <c r="R40" i="37"/>
  <c r="S40" i="37"/>
  <c r="T40" i="37"/>
  <c r="U40" i="37"/>
  <c r="V40" i="37"/>
  <c r="W40" i="37"/>
  <c r="X40" i="37"/>
  <c r="Y40" i="37"/>
  <c r="Z40" i="37"/>
  <c r="AA40" i="37"/>
  <c r="AB40" i="37"/>
  <c r="AC40" i="37"/>
  <c r="AD40" i="37"/>
  <c r="AE40" i="37"/>
  <c r="AF40" i="37"/>
  <c r="AG40" i="37"/>
  <c r="AH40" i="37"/>
  <c r="AI40" i="37"/>
  <c r="C41" i="37"/>
  <c r="D41" i="37"/>
  <c r="E41" i="37"/>
  <c r="F41" i="37"/>
  <c r="G41" i="37"/>
  <c r="H41" i="37"/>
  <c r="I41" i="37"/>
  <c r="J41" i="37"/>
  <c r="K41" i="37"/>
  <c r="L41" i="37"/>
  <c r="M41" i="37"/>
  <c r="N41" i="37"/>
  <c r="O41" i="37"/>
  <c r="P41" i="37"/>
  <c r="Q41" i="37"/>
  <c r="R41" i="37"/>
  <c r="S41" i="37"/>
  <c r="T41" i="37"/>
  <c r="U41" i="37"/>
  <c r="V41" i="37"/>
  <c r="W41" i="37"/>
  <c r="X41" i="37"/>
  <c r="Y41" i="37"/>
  <c r="Z41" i="37"/>
  <c r="AA41" i="37"/>
  <c r="AB41" i="37"/>
  <c r="AC41" i="37"/>
  <c r="AD41" i="37"/>
  <c r="AE41" i="37"/>
  <c r="AF41" i="37"/>
  <c r="AG41" i="37"/>
  <c r="AH41" i="37"/>
  <c r="AI41" i="37"/>
  <c r="C42" i="37"/>
  <c r="D42" i="37"/>
  <c r="E42" i="37"/>
  <c r="F42" i="37"/>
  <c r="G42" i="37"/>
  <c r="H42" i="37"/>
  <c r="I42" i="37"/>
  <c r="J42" i="37"/>
  <c r="K42" i="37"/>
  <c r="L42" i="37"/>
  <c r="M42" i="37"/>
  <c r="N42" i="37"/>
  <c r="O42" i="37"/>
  <c r="P42" i="37"/>
  <c r="Q42" i="37"/>
  <c r="R42" i="37"/>
  <c r="S42" i="37"/>
  <c r="T42" i="37"/>
  <c r="U42" i="37"/>
  <c r="V42" i="37"/>
  <c r="W42" i="37"/>
  <c r="X42" i="37"/>
  <c r="Y42" i="37"/>
  <c r="Z42" i="37"/>
  <c r="AA42" i="37"/>
  <c r="AB42" i="37"/>
  <c r="AC42" i="37"/>
  <c r="AD42" i="37"/>
  <c r="AE42" i="37"/>
  <c r="AF42" i="37"/>
  <c r="AG42" i="37"/>
  <c r="AH42" i="37"/>
  <c r="AI42" i="37"/>
  <c r="C43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AC43" i="37"/>
  <c r="AD43" i="37"/>
  <c r="AE43" i="37"/>
  <c r="AF43" i="37"/>
  <c r="AG43" i="37"/>
  <c r="AH43" i="37"/>
  <c r="AI43" i="37"/>
  <c r="C44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T44" i="37"/>
  <c r="U44" i="37"/>
  <c r="V44" i="37"/>
  <c r="W44" i="37"/>
  <c r="X44" i="37"/>
  <c r="Y44" i="37"/>
  <c r="Z44" i="37"/>
  <c r="AA44" i="37"/>
  <c r="AB44" i="37"/>
  <c r="AC44" i="37"/>
  <c r="AD44" i="37"/>
  <c r="AE44" i="37"/>
  <c r="AF44" i="37"/>
  <c r="AG44" i="37"/>
  <c r="AH44" i="37"/>
  <c r="AI44" i="37"/>
  <c r="C45" i="37"/>
  <c r="D45" i="37"/>
  <c r="E45" i="37"/>
  <c r="F45" i="37"/>
  <c r="G45" i="37"/>
  <c r="H45" i="37"/>
  <c r="I45" i="37"/>
  <c r="J45" i="37"/>
  <c r="K45" i="37"/>
  <c r="L45" i="37"/>
  <c r="M45" i="37"/>
  <c r="N45" i="37"/>
  <c r="O45" i="37"/>
  <c r="P45" i="37"/>
  <c r="Q45" i="37"/>
  <c r="R45" i="37"/>
  <c r="S45" i="37"/>
  <c r="T45" i="37"/>
  <c r="U45" i="37"/>
  <c r="V45" i="37"/>
  <c r="W45" i="37"/>
  <c r="X45" i="37"/>
  <c r="Y45" i="37"/>
  <c r="Z45" i="37"/>
  <c r="AA45" i="37"/>
  <c r="AB45" i="37"/>
  <c r="AC45" i="37"/>
  <c r="AD45" i="37"/>
  <c r="AE45" i="37"/>
  <c r="AF45" i="37"/>
  <c r="AG45" i="37"/>
  <c r="AH45" i="37"/>
  <c r="AI45" i="37"/>
  <c r="C46" i="37"/>
  <c r="D46" i="37"/>
  <c r="E46" i="37"/>
  <c r="F46" i="37"/>
  <c r="G46" i="37"/>
  <c r="H46" i="37"/>
  <c r="I46" i="37"/>
  <c r="J46" i="37"/>
  <c r="K46" i="37"/>
  <c r="L46" i="37"/>
  <c r="M46" i="37"/>
  <c r="N46" i="37"/>
  <c r="O46" i="37"/>
  <c r="P46" i="37"/>
  <c r="Q46" i="37"/>
  <c r="R46" i="37"/>
  <c r="S46" i="37"/>
  <c r="T46" i="37"/>
  <c r="U46" i="37"/>
  <c r="V46" i="37"/>
  <c r="W46" i="37"/>
  <c r="X46" i="37"/>
  <c r="Y46" i="37"/>
  <c r="Z46" i="37"/>
  <c r="AA46" i="37"/>
  <c r="AB46" i="37"/>
  <c r="AC46" i="37"/>
  <c r="AD46" i="37"/>
  <c r="AE46" i="37"/>
  <c r="AF46" i="37"/>
  <c r="AG46" i="37"/>
  <c r="AH46" i="37"/>
  <c r="AI46" i="37"/>
  <c r="C47" i="37"/>
  <c r="D47" i="37"/>
  <c r="E47" i="37"/>
  <c r="F47" i="37"/>
  <c r="G47" i="37"/>
  <c r="H47" i="37"/>
  <c r="I47" i="37"/>
  <c r="J47" i="37"/>
  <c r="K47" i="37"/>
  <c r="L47" i="37"/>
  <c r="M47" i="37"/>
  <c r="N47" i="37"/>
  <c r="O47" i="37"/>
  <c r="P47" i="37"/>
  <c r="Q47" i="37"/>
  <c r="R47" i="37"/>
  <c r="S47" i="37"/>
  <c r="T47" i="37"/>
  <c r="U47" i="37"/>
  <c r="V47" i="37"/>
  <c r="W47" i="37"/>
  <c r="X47" i="37"/>
  <c r="Y47" i="37"/>
  <c r="Z47" i="37"/>
  <c r="AA47" i="37"/>
  <c r="AB47" i="37"/>
  <c r="AC47" i="37"/>
  <c r="AD47" i="37"/>
  <c r="AE47" i="37"/>
  <c r="AF47" i="37"/>
  <c r="AG47" i="37"/>
  <c r="AH47" i="37"/>
  <c r="AI47" i="37"/>
  <c r="C48" i="37"/>
  <c r="D48" i="37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AC48" i="37"/>
  <c r="AD48" i="37"/>
  <c r="AE48" i="37"/>
  <c r="AF48" i="37"/>
  <c r="AG48" i="37"/>
  <c r="AH48" i="37"/>
  <c r="AI48" i="37"/>
  <c r="B48" i="37"/>
  <c r="B47" i="37"/>
  <c r="B46" i="37"/>
  <c r="B45" i="37"/>
  <c r="B44" i="37"/>
  <c r="B43" i="37"/>
  <c r="B42" i="37"/>
  <c r="B41" i="37"/>
  <c r="B40" i="37"/>
  <c r="B39" i="37"/>
  <c r="B38" i="37"/>
  <c r="D44" i="12"/>
  <c r="B14" i="36" l="1"/>
  <c r="AX6" i="20" s="1"/>
  <c r="AX6" i="39" s="1"/>
  <c r="C15" i="36"/>
  <c r="E15" i="36" s="1"/>
  <c r="BA7" i="20" s="1"/>
  <c r="BA7" i="39" s="1"/>
  <c r="C14" i="36"/>
  <c r="AY6" i="20" s="1"/>
  <c r="AY6" i="39" s="1"/>
  <c r="B15" i="36"/>
  <c r="AX7" i="20" s="1"/>
  <c r="AX7" i="39" s="1"/>
  <c r="B4" i="36"/>
  <c r="C4" i="36"/>
  <c r="D4" i="36"/>
  <c r="E4" i="36"/>
  <c r="F4" i="36"/>
  <c r="G4" i="36"/>
  <c r="B5" i="36"/>
  <c r="C5" i="36"/>
  <c r="D5" i="36"/>
  <c r="E5" i="36"/>
  <c r="F5" i="36"/>
  <c r="G5" i="36"/>
  <c r="B6" i="36"/>
  <c r="C6" i="36"/>
  <c r="D6" i="36"/>
  <c r="E6" i="36"/>
  <c r="F6" i="36"/>
  <c r="G6" i="36"/>
  <c r="B7" i="36"/>
  <c r="C7" i="36"/>
  <c r="D7" i="36"/>
  <c r="E7" i="36"/>
  <c r="F7" i="36"/>
  <c r="G7" i="36"/>
  <c r="G3" i="36"/>
  <c r="F3" i="36"/>
  <c r="E3" i="36"/>
  <c r="D3" i="36"/>
  <c r="C3" i="36"/>
  <c r="B3" i="36"/>
  <c r="A4" i="36"/>
  <c r="A3" i="36"/>
  <c r="G2" i="36"/>
  <c r="F2" i="36"/>
  <c r="E2" i="36"/>
  <c r="D2" i="36"/>
  <c r="C2" i="36"/>
  <c r="B2" i="36"/>
  <c r="A2" i="36"/>
  <c r="K45" i="35"/>
  <c r="L45" i="35" s="1"/>
  <c r="J45" i="35"/>
  <c r="I45" i="35"/>
  <c r="H45" i="35"/>
  <c r="G45" i="35"/>
  <c r="F45" i="35"/>
  <c r="E45" i="35"/>
  <c r="D45" i="35"/>
  <c r="K44" i="35"/>
  <c r="L44" i="35" s="1"/>
  <c r="J44" i="35"/>
  <c r="I44" i="35"/>
  <c r="H44" i="35"/>
  <c r="G44" i="35"/>
  <c r="F44" i="35"/>
  <c r="E44" i="35"/>
  <c r="D44" i="35"/>
  <c r="K43" i="35"/>
  <c r="J43" i="35"/>
  <c r="I43" i="35"/>
  <c r="H43" i="35"/>
  <c r="G43" i="35"/>
  <c r="F43" i="35"/>
  <c r="E43" i="35"/>
  <c r="D43" i="35"/>
  <c r="K42" i="35"/>
  <c r="J42" i="35"/>
  <c r="I42" i="35"/>
  <c r="H42" i="35"/>
  <c r="G42" i="35"/>
  <c r="F42" i="35"/>
  <c r="E42" i="35"/>
  <c r="D42" i="35"/>
  <c r="K41" i="35"/>
  <c r="J41" i="35"/>
  <c r="I41" i="35"/>
  <c r="H41" i="35"/>
  <c r="G41" i="35"/>
  <c r="F41" i="35"/>
  <c r="E41" i="35"/>
  <c r="D41" i="35"/>
  <c r="J36" i="35"/>
  <c r="J35" i="35"/>
  <c r="J34" i="35"/>
  <c r="J33" i="35"/>
  <c r="J32" i="35"/>
  <c r="J31" i="35"/>
  <c r="J30" i="35"/>
  <c r="J29" i="35"/>
  <c r="J28" i="35"/>
  <c r="J27" i="35"/>
  <c r="J26" i="35"/>
  <c r="C15" i="34"/>
  <c r="E15" i="34" s="1"/>
  <c r="AW7" i="20" s="1"/>
  <c r="AW7" i="39" s="1"/>
  <c r="C14" i="34"/>
  <c r="AU6" i="20" s="1"/>
  <c r="AU6" i="39" s="1"/>
  <c r="B15" i="34"/>
  <c r="AT7" i="20" s="1"/>
  <c r="AT7" i="39" s="1"/>
  <c r="B14" i="34"/>
  <c r="AT6" i="20" s="1"/>
  <c r="AT6" i="39" s="1"/>
  <c r="B4" i="34"/>
  <c r="C4" i="34"/>
  <c r="D4" i="34"/>
  <c r="E4" i="34"/>
  <c r="F4" i="34"/>
  <c r="G4" i="34"/>
  <c r="B5" i="34"/>
  <c r="C5" i="34"/>
  <c r="D5" i="34"/>
  <c r="E5" i="34"/>
  <c r="F5" i="34"/>
  <c r="G5" i="34"/>
  <c r="B6" i="34"/>
  <c r="C6" i="34"/>
  <c r="D6" i="34"/>
  <c r="E6" i="34"/>
  <c r="F6" i="34"/>
  <c r="G6" i="34"/>
  <c r="B7" i="34"/>
  <c r="C7" i="34"/>
  <c r="D7" i="34"/>
  <c r="E7" i="34"/>
  <c r="F7" i="34"/>
  <c r="G7" i="34"/>
  <c r="G3" i="34"/>
  <c r="F3" i="34"/>
  <c r="E3" i="34"/>
  <c r="D3" i="34"/>
  <c r="C3" i="34"/>
  <c r="B3" i="34"/>
  <c r="A4" i="34"/>
  <c r="A3" i="34"/>
  <c r="G2" i="34"/>
  <c r="F2" i="34"/>
  <c r="E2" i="34"/>
  <c r="D2" i="34"/>
  <c r="C2" i="34"/>
  <c r="B2" i="34"/>
  <c r="A2" i="34"/>
  <c r="G43" i="33"/>
  <c r="L45" i="33"/>
  <c r="K45" i="33"/>
  <c r="J45" i="33"/>
  <c r="I45" i="33"/>
  <c r="H45" i="33"/>
  <c r="G45" i="33"/>
  <c r="F45" i="33"/>
  <c r="E45" i="33"/>
  <c r="D45" i="33"/>
  <c r="K44" i="33"/>
  <c r="L44" i="33" s="1"/>
  <c r="J44" i="33"/>
  <c r="I44" i="33"/>
  <c r="H44" i="33"/>
  <c r="G44" i="33"/>
  <c r="F44" i="33"/>
  <c r="E44" i="33"/>
  <c r="D44" i="33"/>
  <c r="K43" i="33"/>
  <c r="J43" i="33"/>
  <c r="I43" i="33"/>
  <c r="H43" i="33"/>
  <c r="F43" i="33"/>
  <c r="E43" i="33"/>
  <c r="D43" i="33"/>
  <c r="K42" i="33"/>
  <c r="J42" i="33"/>
  <c r="I42" i="33"/>
  <c r="H42" i="33"/>
  <c r="G42" i="33"/>
  <c r="F42" i="33"/>
  <c r="E42" i="33"/>
  <c r="D42" i="33"/>
  <c r="K41" i="33"/>
  <c r="J41" i="33"/>
  <c r="I41" i="33"/>
  <c r="H41" i="33"/>
  <c r="G41" i="33"/>
  <c r="F41" i="33"/>
  <c r="E41" i="33"/>
  <c r="D41" i="33"/>
  <c r="J36" i="33"/>
  <c r="J35" i="33"/>
  <c r="J34" i="33"/>
  <c r="J33" i="33"/>
  <c r="J32" i="33"/>
  <c r="J31" i="33"/>
  <c r="J30" i="33"/>
  <c r="J29" i="33"/>
  <c r="J28" i="33"/>
  <c r="J27" i="33"/>
  <c r="J26" i="33"/>
  <c r="C15" i="32"/>
  <c r="AQ7" i="20" s="1"/>
  <c r="AQ7" i="39" s="1"/>
  <c r="C14" i="32"/>
  <c r="AQ6" i="20" s="1"/>
  <c r="AQ6" i="39" s="1"/>
  <c r="B15" i="32"/>
  <c r="D15" i="32" s="1"/>
  <c r="AR7" i="20" s="1"/>
  <c r="AR7" i="39" s="1"/>
  <c r="B14" i="32"/>
  <c r="D14" i="32" s="1"/>
  <c r="AR6" i="20" s="1"/>
  <c r="AR6" i="39" s="1"/>
  <c r="B4" i="32"/>
  <c r="C4" i="32"/>
  <c r="D4" i="32"/>
  <c r="E4" i="32"/>
  <c r="F4" i="32"/>
  <c r="G4" i="32"/>
  <c r="B5" i="32"/>
  <c r="C5" i="32"/>
  <c r="D5" i="32"/>
  <c r="E5" i="32"/>
  <c r="F5" i="32"/>
  <c r="G5" i="32"/>
  <c r="B6" i="32"/>
  <c r="C6" i="32"/>
  <c r="D6" i="32"/>
  <c r="E6" i="32"/>
  <c r="F6" i="32"/>
  <c r="G6" i="32"/>
  <c r="B7" i="32"/>
  <c r="C7" i="32"/>
  <c r="D7" i="32"/>
  <c r="E7" i="32"/>
  <c r="F7" i="32"/>
  <c r="G7" i="32"/>
  <c r="G3" i="32"/>
  <c r="F3" i="32"/>
  <c r="E3" i="32"/>
  <c r="D3" i="32"/>
  <c r="C3" i="32"/>
  <c r="B3" i="32"/>
  <c r="E15" i="32"/>
  <c r="AS7" i="20" s="1"/>
  <c r="AS7" i="39" s="1"/>
  <c r="A4" i="32"/>
  <c r="A3" i="32"/>
  <c r="G2" i="32"/>
  <c r="F2" i="32"/>
  <c r="E2" i="32"/>
  <c r="D2" i="32"/>
  <c r="C2" i="32"/>
  <c r="B2" i="32"/>
  <c r="A2" i="32"/>
  <c r="K45" i="31"/>
  <c r="L45" i="31" s="1"/>
  <c r="J45" i="31"/>
  <c r="I45" i="31"/>
  <c r="H45" i="31"/>
  <c r="G45" i="31"/>
  <c r="F45" i="31"/>
  <c r="E45" i="31"/>
  <c r="D45" i="31"/>
  <c r="K44" i="31"/>
  <c r="L44" i="31" s="1"/>
  <c r="J44" i="31"/>
  <c r="I44" i="31"/>
  <c r="H44" i="31"/>
  <c r="G44" i="31"/>
  <c r="F44" i="31"/>
  <c r="E44" i="31"/>
  <c r="D44" i="31"/>
  <c r="K43" i="31"/>
  <c r="J43" i="31"/>
  <c r="I43" i="31"/>
  <c r="H43" i="31"/>
  <c r="G43" i="31"/>
  <c r="F43" i="31"/>
  <c r="E43" i="31"/>
  <c r="D43" i="31"/>
  <c r="K42" i="31"/>
  <c r="J42" i="31"/>
  <c r="I42" i="31"/>
  <c r="H42" i="31"/>
  <c r="G42" i="31"/>
  <c r="F42" i="31"/>
  <c r="E42" i="31"/>
  <c r="D42" i="31"/>
  <c r="K41" i="31"/>
  <c r="J41" i="31"/>
  <c r="I41" i="31"/>
  <c r="H41" i="31"/>
  <c r="G41" i="31"/>
  <c r="F41" i="31"/>
  <c r="E41" i="31"/>
  <c r="D41" i="31"/>
  <c r="J36" i="31"/>
  <c r="J35" i="31"/>
  <c r="J34" i="31"/>
  <c r="J33" i="31"/>
  <c r="J32" i="31"/>
  <c r="J31" i="31"/>
  <c r="J30" i="31"/>
  <c r="J29" i="31"/>
  <c r="J28" i="31"/>
  <c r="J27" i="31"/>
  <c r="J26" i="31"/>
  <c r="C15" i="30"/>
  <c r="E15" i="30" s="1"/>
  <c r="AO7" i="20" s="1"/>
  <c r="AO7" i="39" s="1"/>
  <c r="C14" i="30"/>
  <c r="AM6" i="20" s="1"/>
  <c r="AM6" i="39" s="1"/>
  <c r="B15" i="30"/>
  <c r="D15" i="30" s="1"/>
  <c r="AN7" i="20" s="1"/>
  <c r="AN7" i="39" s="1"/>
  <c r="B14" i="30"/>
  <c r="D14" i="30" s="1"/>
  <c r="AN6" i="20" s="1"/>
  <c r="AN6" i="39" s="1"/>
  <c r="B4" i="30"/>
  <c r="C4" i="30"/>
  <c r="D4" i="30"/>
  <c r="E4" i="30"/>
  <c r="F4" i="30"/>
  <c r="G4" i="30"/>
  <c r="B5" i="30"/>
  <c r="C5" i="30"/>
  <c r="D5" i="30"/>
  <c r="E5" i="30"/>
  <c r="F5" i="30"/>
  <c r="G5" i="30"/>
  <c r="B6" i="30"/>
  <c r="C6" i="30"/>
  <c r="D6" i="30"/>
  <c r="E6" i="30"/>
  <c r="F6" i="30"/>
  <c r="G6" i="30"/>
  <c r="B7" i="30"/>
  <c r="C7" i="30"/>
  <c r="D7" i="30"/>
  <c r="E7" i="30"/>
  <c r="F7" i="30"/>
  <c r="G7" i="30"/>
  <c r="G3" i="30"/>
  <c r="F3" i="30"/>
  <c r="E3" i="30"/>
  <c r="D3" i="30"/>
  <c r="C3" i="30"/>
  <c r="B3" i="30"/>
  <c r="A4" i="30"/>
  <c r="A3" i="30"/>
  <c r="G2" i="30"/>
  <c r="F2" i="30"/>
  <c r="E2" i="30"/>
  <c r="D2" i="30"/>
  <c r="C2" i="30"/>
  <c r="B2" i="30"/>
  <c r="A2" i="30"/>
  <c r="G45" i="29"/>
  <c r="D44" i="29"/>
  <c r="F42" i="29"/>
  <c r="D41" i="29"/>
  <c r="J36" i="29"/>
  <c r="J35" i="29"/>
  <c r="J34" i="29"/>
  <c r="J33" i="29"/>
  <c r="J44" i="29" s="1"/>
  <c r="J32" i="29"/>
  <c r="J31" i="29"/>
  <c r="J30" i="29"/>
  <c r="J29" i="29"/>
  <c r="J43" i="29" s="1"/>
  <c r="J28" i="29"/>
  <c r="J27" i="29"/>
  <c r="J45" i="29" s="1"/>
  <c r="J26" i="29"/>
  <c r="K45" i="29"/>
  <c r="L45" i="29" s="1"/>
  <c r="I45" i="29"/>
  <c r="H45" i="29"/>
  <c r="F45" i="29"/>
  <c r="E45" i="29"/>
  <c r="D45" i="29"/>
  <c r="K44" i="29"/>
  <c r="L44" i="29" s="1"/>
  <c r="I44" i="29"/>
  <c r="H44" i="29"/>
  <c r="G44" i="29"/>
  <c r="F44" i="29"/>
  <c r="E44" i="29"/>
  <c r="K43" i="29"/>
  <c r="I43" i="29"/>
  <c r="H43" i="29"/>
  <c r="G43" i="29"/>
  <c r="F43" i="29"/>
  <c r="E43" i="29"/>
  <c r="D43" i="29"/>
  <c r="K42" i="29"/>
  <c r="I42" i="29"/>
  <c r="H42" i="29"/>
  <c r="G42" i="29"/>
  <c r="E42" i="29"/>
  <c r="D42" i="29"/>
  <c r="K41" i="29"/>
  <c r="I41" i="29"/>
  <c r="H41" i="29"/>
  <c r="G41" i="29"/>
  <c r="F41" i="29"/>
  <c r="E41" i="29"/>
  <c r="C15" i="28"/>
  <c r="AI7" i="20" s="1"/>
  <c r="AI7" i="39" s="1"/>
  <c r="C14" i="28"/>
  <c r="AI6" i="20" s="1"/>
  <c r="AI6" i="39" s="1"/>
  <c r="B15" i="28"/>
  <c r="D15" i="28" s="1"/>
  <c r="AJ7" i="20" s="1"/>
  <c r="AJ7" i="39" s="1"/>
  <c r="B4" i="28"/>
  <c r="C4" i="28"/>
  <c r="D4" i="28"/>
  <c r="E4" i="28"/>
  <c r="F4" i="28"/>
  <c r="G4" i="28"/>
  <c r="B5" i="28"/>
  <c r="C5" i="28"/>
  <c r="D5" i="28"/>
  <c r="E5" i="28"/>
  <c r="F5" i="28"/>
  <c r="G5" i="28"/>
  <c r="B6" i="28"/>
  <c r="C6" i="28"/>
  <c r="D6" i="28"/>
  <c r="E6" i="28"/>
  <c r="F6" i="28"/>
  <c r="G6" i="28"/>
  <c r="B7" i="28"/>
  <c r="C7" i="28"/>
  <c r="D7" i="28"/>
  <c r="E7" i="28"/>
  <c r="F7" i="28"/>
  <c r="G7" i="28"/>
  <c r="G3" i="28"/>
  <c r="F3" i="28"/>
  <c r="E3" i="28"/>
  <c r="D3" i="28"/>
  <c r="C3" i="28"/>
  <c r="B3" i="28"/>
  <c r="A4" i="28"/>
  <c r="A3" i="28"/>
  <c r="G2" i="28"/>
  <c r="F2" i="28"/>
  <c r="E2" i="28"/>
  <c r="D2" i="28"/>
  <c r="C2" i="28"/>
  <c r="B2" i="28"/>
  <c r="A2" i="28"/>
  <c r="D41" i="27"/>
  <c r="K45" i="27"/>
  <c r="L45" i="27" s="1"/>
  <c r="J45" i="27"/>
  <c r="I45" i="27"/>
  <c r="H45" i="27"/>
  <c r="G45" i="27"/>
  <c r="F45" i="27"/>
  <c r="E45" i="27"/>
  <c r="D45" i="27"/>
  <c r="L44" i="27"/>
  <c r="B14" i="28" s="1"/>
  <c r="AH6" i="20" s="1"/>
  <c r="AH6" i="39" s="1"/>
  <c r="J44" i="27"/>
  <c r="I44" i="27"/>
  <c r="H44" i="27"/>
  <c r="G44" i="27"/>
  <c r="F44" i="27"/>
  <c r="E44" i="27"/>
  <c r="K43" i="27"/>
  <c r="J43" i="27"/>
  <c r="I43" i="27"/>
  <c r="H43" i="27"/>
  <c r="G43" i="27"/>
  <c r="F43" i="27"/>
  <c r="E43" i="27"/>
  <c r="D43" i="27"/>
  <c r="K42" i="27"/>
  <c r="J42" i="27"/>
  <c r="H42" i="27"/>
  <c r="G42" i="27"/>
  <c r="F42" i="27"/>
  <c r="E42" i="27"/>
  <c r="D42" i="27"/>
  <c r="K41" i="27"/>
  <c r="J41" i="27"/>
  <c r="I41" i="27"/>
  <c r="H41" i="27"/>
  <c r="G41" i="27"/>
  <c r="F41" i="27"/>
  <c r="E41" i="27"/>
  <c r="J36" i="27"/>
  <c r="J35" i="27"/>
  <c r="J34" i="27"/>
  <c r="J33" i="27"/>
  <c r="J32" i="27"/>
  <c r="J31" i="27"/>
  <c r="J30" i="27"/>
  <c r="J29" i="27"/>
  <c r="J28" i="27"/>
  <c r="J27" i="27"/>
  <c r="J26" i="27"/>
  <c r="E14" i="32" l="1"/>
  <c r="AS6" i="20" s="1"/>
  <c r="AS6" i="39" s="1"/>
  <c r="AL6" i="20"/>
  <c r="AL6" i="39" s="1"/>
  <c r="AP6" i="20"/>
  <c r="AP6" i="39" s="1"/>
  <c r="AH7" i="20"/>
  <c r="AH7" i="39" s="1"/>
  <c r="D15" i="36"/>
  <c r="AZ7" i="20" s="1"/>
  <c r="AZ7" i="39" s="1"/>
  <c r="D15" i="34"/>
  <c r="AV7" i="20" s="1"/>
  <c r="AV7" i="39" s="1"/>
  <c r="AM7" i="20"/>
  <c r="AM7" i="39" s="1"/>
  <c r="AU7" i="20"/>
  <c r="AU7" i="39" s="1"/>
  <c r="AY7" i="20"/>
  <c r="AY7" i="39" s="1"/>
  <c r="AL7" i="20"/>
  <c r="AL7" i="39" s="1"/>
  <c r="AP7" i="20"/>
  <c r="AP7" i="39" s="1"/>
  <c r="E14" i="36"/>
  <c r="BA6" i="20" s="1"/>
  <c r="BA6" i="39" s="1"/>
  <c r="D14" i="36"/>
  <c r="AZ6" i="20" s="1"/>
  <c r="AZ6" i="39" s="1"/>
  <c r="E14" i="34"/>
  <c r="AW6" i="20" s="1"/>
  <c r="AW6" i="39" s="1"/>
  <c r="D14" i="34"/>
  <c r="AV6" i="20" s="1"/>
  <c r="AV6" i="39" s="1"/>
  <c r="E14" i="30"/>
  <c r="AO6" i="20" s="1"/>
  <c r="AO6" i="39" s="1"/>
  <c r="J41" i="29"/>
  <c r="J42" i="29"/>
  <c r="E15" i="28"/>
  <c r="AK7" i="20" s="1"/>
  <c r="AK7" i="39" s="1"/>
  <c r="E14" i="28"/>
  <c r="AK6" i="20" s="1"/>
  <c r="AK6" i="39" s="1"/>
  <c r="D14" i="28"/>
  <c r="AJ6" i="20" s="1"/>
  <c r="AJ6" i="39" s="1"/>
  <c r="H41" i="14" l="1"/>
  <c r="K45" i="24"/>
  <c r="L45" i="24" s="1"/>
  <c r="J45" i="24"/>
  <c r="I45" i="24"/>
  <c r="H45" i="24"/>
  <c r="G45" i="24"/>
  <c r="F45" i="24"/>
  <c r="E45" i="24"/>
  <c r="L44" i="24"/>
  <c r="K44" i="24"/>
  <c r="J44" i="24"/>
  <c r="I44" i="24"/>
  <c r="H44" i="24"/>
  <c r="G44" i="24"/>
  <c r="F44" i="24"/>
  <c r="E44" i="24"/>
  <c r="D44" i="24"/>
  <c r="K43" i="24"/>
  <c r="J43" i="24"/>
  <c r="I43" i="24"/>
  <c r="H43" i="24"/>
  <c r="G43" i="24"/>
  <c r="F43" i="24"/>
  <c r="E43" i="24"/>
  <c r="D43" i="24"/>
  <c r="K42" i="24"/>
  <c r="J42" i="24"/>
  <c r="I42" i="24"/>
  <c r="H42" i="24"/>
  <c r="G42" i="24"/>
  <c r="F42" i="24"/>
  <c r="E42" i="24"/>
  <c r="D42" i="24"/>
  <c r="K41" i="24"/>
  <c r="J41" i="24"/>
  <c r="I41" i="24"/>
  <c r="H41" i="24"/>
  <c r="G41" i="24"/>
  <c r="F41" i="24"/>
  <c r="E41" i="24"/>
  <c r="D41" i="24"/>
  <c r="I45" i="23"/>
  <c r="I44" i="23"/>
  <c r="I43" i="23"/>
  <c r="I42" i="23"/>
  <c r="I41" i="23"/>
  <c r="H45" i="23"/>
  <c r="H44" i="23"/>
  <c r="H42" i="23"/>
  <c r="H43" i="23"/>
  <c r="H41" i="23"/>
  <c r="G45" i="23"/>
  <c r="G44" i="23"/>
  <c r="G43" i="23"/>
  <c r="G42" i="23"/>
  <c r="D42" i="23"/>
  <c r="J27" i="24"/>
  <c r="J28" i="24"/>
  <c r="J29" i="24"/>
  <c r="J30" i="24"/>
  <c r="J31" i="24"/>
  <c r="J32" i="24"/>
  <c r="J33" i="24"/>
  <c r="J34" i="24"/>
  <c r="J35" i="24"/>
  <c r="J36" i="24"/>
  <c r="J26" i="24"/>
  <c r="J27" i="23"/>
  <c r="J28" i="23"/>
  <c r="J29" i="23"/>
  <c r="J30" i="23"/>
  <c r="J31" i="23"/>
  <c r="J32" i="23"/>
  <c r="J33" i="23"/>
  <c r="J34" i="23"/>
  <c r="J35" i="23"/>
  <c r="J36" i="23"/>
  <c r="J26" i="23"/>
  <c r="J41" i="23"/>
  <c r="C14" i="19" l="1"/>
  <c r="E4" i="19"/>
  <c r="E5" i="19"/>
  <c r="E6" i="19"/>
  <c r="E7" i="19"/>
  <c r="E3" i="19"/>
  <c r="A4" i="26" l="1"/>
  <c r="A3" i="26"/>
  <c r="G2" i="26"/>
  <c r="F2" i="26"/>
  <c r="E2" i="26"/>
  <c r="D2" i="26"/>
  <c r="C2" i="26"/>
  <c r="B2" i="26"/>
  <c r="A2" i="26"/>
  <c r="G7" i="26"/>
  <c r="F7" i="26"/>
  <c r="E7" i="26"/>
  <c r="D7" i="26"/>
  <c r="C7" i="26"/>
  <c r="B7" i="26"/>
  <c r="G6" i="26"/>
  <c r="F6" i="26"/>
  <c r="E6" i="26"/>
  <c r="D6" i="26"/>
  <c r="C6" i="26"/>
  <c r="B6" i="26"/>
  <c r="G5" i="26"/>
  <c r="F5" i="26"/>
  <c r="E5" i="26"/>
  <c r="D5" i="26"/>
  <c r="C5" i="26"/>
  <c r="B5" i="26"/>
  <c r="G4" i="26"/>
  <c r="F4" i="26"/>
  <c r="E4" i="26"/>
  <c r="D4" i="26"/>
  <c r="C4" i="26"/>
  <c r="B4" i="26"/>
  <c r="G3" i="26"/>
  <c r="F3" i="26"/>
  <c r="E3" i="26"/>
  <c r="D3" i="26"/>
  <c r="C3" i="26"/>
  <c r="B3" i="26"/>
  <c r="D6" i="25"/>
  <c r="B3" i="25"/>
  <c r="A4" i="25"/>
  <c r="A3" i="25"/>
  <c r="G2" i="25"/>
  <c r="F2" i="25"/>
  <c r="E2" i="25"/>
  <c r="D2" i="25"/>
  <c r="C2" i="25"/>
  <c r="B2" i="25"/>
  <c r="A2" i="25"/>
  <c r="G7" i="25"/>
  <c r="G6" i="25"/>
  <c r="G5" i="25"/>
  <c r="G4" i="25"/>
  <c r="G3" i="25"/>
  <c r="F7" i="25"/>
  <c r="F6" i="25"/>
  <c r="F5" i="25"/>
  <c r="F4" i="25"/>
  <c r="F3" i="25"/>
  <c r="E7" i="25"/>
  <c r="E6" i="25"/>
  <c r="E5" i="25"/>
  <c r="E4" i="25"/>
  <c r="E3" i="25"/>
  <c r="F45" i="23"/>
  <c r="D7" i="25" s="1"/>
  <c r="F44" i="23"/>
  <c r="F43" i="23"/>
  <c r="D5" i="25" s="1"/>
  <c r="F42" i="23"/>
  <c r="D4" i="25" s="1"/>
  <c r="F41" i="23"/>
  <c r="D3" i="25" s="1"/>
  <c r="E45" i="23"/>
  <c r="C7" i="25" s="1"/>
  <c r="E44" i="23"/>
  <c r="C6" i="25" s="1"/>
  <c r="E43" i="23"/>
  <c r="C5" i="25" s="1"/>
  <c r="E42" i="23"/>
  <c r="C4" i="25" s="1"/>
  <c r="C3" i="25"/>
  <c r="D45" i="23"/>
  <c r="B7" i="25" s="1"/>
  <c r="D44" i="23"/>
  <c r="B6" i="25" s="1"/>
  <c r="B14" i="25" s="1"/>
  <c r="D14" i="25" s="1"/>
  <c r="X6" i="20" s="1"/>
  <c r="X6" i="39" s="1"/>
  <c r="D43" i="23"/>
  <c r="B5" i="25" s="1"/>
  <c r="B4" i="25"/>
  <c r="K45" i="23"/>
  <c r="L45" i="23" s="1"/>
  <c r="J45" i="23"/>
  <c r="K44" i="23"/>
  <c r="L44" i="23" s="1"/>
  <c r="K43" i="23"/>
  <c r="K42" i="23"/>
  <c r="K41" i="23"/>
  <c r="J43" i="23"/>
  <c r="J44" i="23"/>
  <c r="L45" i="21"/>
  <c r="L44" i="14"/>
  <c r="K41" i="21"/>
  <c r="J41" i="21"/>
  <c r="J27" i="21"/>
  <c r="J28" i="21"/>
  <c r="J29" i="21"/>
  <c r="J30" i="21"/>
  <c r="J31" i="21"/>
  <c r="J32" i="21"/>
  <c r="J33" i="21"/>
  <c r="J34" i="21"/>
  <c r="J35" i="21"/>
  <c r="J36" i="21"/>
  <c r="J26" i="21"/>
  <c r="J41" i="14"/>
  <c r="G41" i="21"/>
  <c r="H41" i="21"/>
  <c r="E41" i="14"/>
  <c r="F41" i="14"/>
  <c r="F41" i="21"/>
  <c r="E41" i="21"/>
  <c r="D41" i="21"/>
  <c r="C14" i="26" l="1"/>
  <c r="E14" i="26" s="1"/>
  <c r="AC6" i="20" s="1"/>
  <c r="AC6" i="39" s="1"/>
  <c r="C15" i="26"/>
  <c r="AA7" i="20" s="1"/>
  <c r="AA7" i="39" s="1"/>
  <c r="B15" i="26"/>
  <c r="Z7" i="20" s="1"/>
  <c r="Z7" i="39" s="1"/>
  <c r="B14" i="26"/>
  <c r="Z6" i="20" s="1"/>
  <c r="Z6" i="39" s="1"/>
  <c r="C14" i="25"/>
  <c r="W6" i="20" s="1"/>
  <c r="W6" i="39" s="1"/>
  <c r="C15" i="25"/>
  <c r="W7" i="20" s="1"/>
  <c r="W7" i="39" s="1"/>
  <c r="B15" i="25"/>
  <c r="V7" i="20" s="1"/>
  <c r="V7" i="39" s="1"/>
  <c r="J42" i="23"/>
  <c r="AA6" i="20"/>
  <c r="AA6" i="39" s="1"/>
  <c r="V6" i="20"/>
  <c r="V6" i="39" s="1"/>
  <c r="D41" i="14"/>
  <c r="D14" i="26" l="1"/>
  <c r="AB6" i="20" s="1"/>
  <c r="AB6" i="39" s="1"/>
  <c r="E15" i="26"/>
  <c r="AC7" i="20" s="1"/>
  <c r="AC7" i="39" s="1"/>
  <c r="D15" i="26"/>
  <c r="AB7" i="20" s="1"/>
  <c r="AB7" i="39" s="1"/>
  <c r="E14" i="25"/>
  <c r="Y6" i="20" s="1"/>
  <c r="Y6" i="39" s="1"/>
  <c r="E15" i="25"/>
  <c r="Y7" i="20" s="1"/>
  <c r="Y7" i="39" s="1"/>
  <c r="D15" i="25"/>
  <c r="X7" i="20" s="1"/>
  <c r="X7" i="39" s="1"/>
  <c r="J26" i="14"/>
  <c r="E44" i="14" l="1"/>
  <c r="D44" i="14"/>
  <c r="F44" i="14"/>
  <c r="A4" i="22" l="1"/>
  <c r="A3" i="22"/>
  <c r="B2" i="22"/>
  <c r="A2" i="22"/>
  <c r="K45" i="21"/>
  <c r="J45" i="21"/>
  <c r="I45" i="21"/>
  <c r="G7" i="22" s="1"/>
  <c r="H45" i="21"/>
  <c r="F7" i="22" s="1"/>
  <c r="G45" i="21"/>
  <c r="E7" i="22" s="1"/>
  <c r="F45" i="21"/>
  <c r="D7" i="22" s="1"/>
  <c r="E45" i="21"/>
  <c r="C7" i="22" s="1"/>
  <c r="D45" i="21"/>
  <c r="B7" i="22" s="1"/>
  <c r="K44" i="21"/>
  <c r="L44" i="21" s="1"/>
  <c r="J44" i="21"/>
  <c r="I44" i="21"/>
  <c r="G6" i="22" s="1"/>
  <c r="H44" i="21"/>
  <c r="F6" i="22" s="1"/>
  <c r="G44" i="21"/>
  <c r="E6" i="22" s="1"/>
  <c r="F44" i="21"/>
  <c r="D6" i="22" s="1"/>
  <c r="E44" i="21"/>
  <c r="C6" i="22" s="1"/>
  <c r="B6" i="22"/>
  <c r="K43" i="21"/>
  <c r="J43" i="21"/>
  <c r="I43" i="21"/>
  <c r="G5" i="22" s="1"/>
  <c r="H43" i="21"/>
  <c r="F5" i="22" s="1"/>
  <c r="G43" i="21"/>
  <c r="E5" i="22" s="1"/>
  <c r="F43" i="21"/>
  <c r="D5" i="22" s="1"/>
  <c r="E43" i="21"/>
  <c r="C5" i="22" s="1"/>
  <c r="D43" i="21"/>
  <c r="B5" i="22" s="1"/>
  <c r="K42" i="21"/>
  <c r="J42" i="21"/>
  <c r="I42" i="21"/>
  <c r="G4" i="22" s="1"/>
  <c r="H42" i="21"/>
  <c r="F4" i="22" s="1"/>
  <c r="G42" i="21"/>
  <c r="E4" i="22" s="1"/>
  <c r="F42" i="21"/>
  <c r="D4" i="22" s="1"/>
  <c r="E42" i="21"/>
  <c r="C4" i="22" s="1"/>
  <c r="D42" i="21"/>
  <c r="B4" i="22" s="1"/>
  <c r="I41" i="21"/>
  <c r="G3" i="22" s="1"/>
  <c r="F3" i="22"/>
  <c r="E3" i="22"/>
  <c r="D3" i="22"/>
  <c r="C3" i="22"/>
  <c r="B3" i="22"/>
  <c r="B14" i="22" l="1"/>
  <c r="B15" i="22"/>
  <c r="C14" i="22"/>
  <c r="AE6" i="20" s="1"/>
  <c r="AE6" i="39" s="1"/>
  <c r="C15" i="22"/>
  <c r="E14" i="22"/>
  <c r="AG6" i="20" s="1"/>
  <c r="AG6" i="39" s="1"/>
  <c r="D15" i="22" l="1"/>
  <c r="AF7" i="20" s="1"/>
  <c r="AF7" i="39" s="1"/>
  <c r="AD7" i="20"/>
  <c r="AD7" i="39" s="1"/>
  <c r="E15" i="22"/>
  <c r="AG7" i="20" s="1"/>
  <c r="AG7" i="39" s="1"/>
  <c r="AE7" i="20"/>
  <c r="AE7" i="39" s="1"/>
  <c r="D14" i="22"/>
  <c r="AF6" i="20" s="1"/>
  <c r="AF6" i="39" s="1"/>
  <c r="AD6" i="20"/>
  <c r="AD6" i="39" s="1"/>
  <c r="F45" i="10"/>
  <c r="F44" i="10"/>
  <c r="E45" i="10"/>
  <c r="E44" i="10"/>
  <c r="K45" i="14"/>
  <c r="L45" i="14" s="1"/>
  <c r="I45" i="14"/>
  <c r="H45" i="14"/>
  <c r="G45" i="14"/>
  <c r="F45" i="14"/>
  <c r="E45" i="14"/>
  <c r="D45" i="14"/>
  <c r="K44" i="14"/>
  <c r="I44" i="14"/>
  <c r="H44" i="14"/>
  <c r="G44" i="14"/>
  <c r="K43" i="14"/>
  <c r="I43" i="14"/>
  <c r="H43" i="14"/>
  <c r="G43" i="14"/>
  <c r="F43" i="14"/>
  <c r="E43" i="14"/>
  <c r="D43" i="14"/>
  <c r="K42" i="14"/>
  <c r="I42" i="14"/>
  <c r="H42" i="14"/>
  <c r="G42" i="14"/>
  <c r="F42" i="14"/>
  <c r="E42" i="14"/>
  <c r="D42" i="14"/>
  <c r="K41" i="14"/>
  <c r="I41" i="14"/>
  <c r="G41" i="14"/>
  <c r="K45" i="13"/>
  <c r="L45" i="13" s="1"/>
  <c r="I45" i="13"/>
  <c r="H45" i="13"/>
  <c r="G45" i="13"/>
  <c r="F45" i="13"/>
  <c r="E45" i="13"/>
  <c r="D45" i="13"/>
  <c r="K44" i="13"/>
  <c r="L44" i="13" s="1"/>
  <c r="I44" i="13"/>
  <c r="H44" i="13"/>
  <c r="G44" i="13"/>
  <c r="F44" i="13"/>
  <c r="E44" i="13"/>
  <c r="D44" i="13"/>
  <c r="K43" i="13"/>
  <c r="I43" i="13"/>
  <c r="H43" i="13"/>
  <c r="G43" i="13"/>
  <c r="F43" i="13"/>
  <c r="E43" i="13"/>
  <c r="D43" i="13"/>
  <c r="K42" i="13"/>
  <c r="I42" i="13"/>
  <c r="H42" i="13"/>
  <c r="G42" i="13"/>
  <c r="F42" i="13"/>
  <c r="E42" i="13"/>
  <c r="D42" i="13"/>
  <c r="K41" i="13"/>
  <c r="I41" i="13"/>
  <c r="H41" i="13"/>
  <c r="G41" i="13"/>
  <c r="F41" i="13"/>
  <c r="E41" i="13"/>
  <c r="D41" i="13"/>
  <c r="K45" i="12"/>
  <c r="L45" i="12" s="1"/>
  <c r="I45" i="12"/>
  <c r="H45" i="12"/>
  <c r="G45" i="12"/>
  <c r="F45" i="12"/>
  <c r="E45" i="12"/>
  <c r="D45" i="12"/>
  <c r="K44" i="12"/>
  <c r="L44" i="12" s="1"/>
  <c r="I44" i="12"/>
  <c r="H44" i="12"/>
  <c r="G44" i="12"/>
  <c r="F44" i="12"/>
  <c r="E44" i="12"/>
  <c r="K43" i="12"/>
  <c r="I43" i="12"/>
  <c r="H43" i="12"/>
  <c r="G43" i="12"/>
  <c r="F43" i="12"/>
  <c r="E43" i="12"/>
  <c r="D43" i="12"/>
  <c r="K42" i="12"/>
  <c r="I42" i="12"/>
  <c r="H42" i="12"/>
  <c r="G42" i="12"/>
  <c r="F42" i="12"/>
  <c r="E42" i="12"/>
  <c r="D42" i="12"/>
  <c r="K41" i="12"/>
  <c r="I41" i="12"/>
  <c r="H41" i="12"/>
  <c r="G41" i="12"/>
  <c r="F41" i="12"/>
  <c r="E41" i="12"/>
  <c r="D41" i="12"/>
  <c r="E44" i="11"/>
  <c r="D44" i="11"/>
  <c r="K45" i="11"/>
  <c r="I45" i="11"/>
  <c r="H45" i="11"/>
  <c r="G45" i="11"/>
  <c r="F45" i="11"/>
  <c r="E45" i="11"/>
  <c r="D45" i="11"/>
  <c r="K44" i="11"/>
  <c r="I44" i="11"/>
  <c r="H44" i="11"/>
  <c r="G44" i="11"/>
  <c r="F44" i="11"/>
  <c r="K43" i="11"/>
  <c r="I43" i="11"/>
  <c r="H43" i="11"/>
  <c r="G43" i="11"/>
  <c r="F43" i="11"/>
  <c r="E43" i="11"/>
  <c r="D43" i="11"/>
  <c r="K42" i="11"/>
  <c r="I42" i="11"/>
  <c r="H42" i="11"/>
  <c r="G42" i="11"/>
  <c r="F42" i="11"/>
  <c r="E42" i="11"/>
  <c r="D42" i="11"/>
  <c r="K41" i="11"/>
  <c r="I41" i="11"/>
  <c r="H41" i="11"/>
  <c r="G41" i="11"/>
  <c r="E41" i="11"/>
  <c r="D41" i="11"/>
  <c r="I45" i="10"/>
  <c r="I44" i="10"/>
  <c r="H45" i="10"/>
  <c r="H44" i="10"/>
  <c r="G45" i="10"/>
  <c r="G44" i="10"/>
  <c r="D44" i="10"/>
  <c r="D43" i="10"/>
  <c r="D42" i="10"/>
  <c r="D41" i="10"/>
  <c r="I43" i="10"/>
  <c r="I42" i="10"/>
  <c r="I41" i="10"/>
  <c r="H43" i="10"/>
  <c r="H42" i="10"/>
  <c r="H41" i="10"/>
  <c r="G41" i="10"/>
  <c r="G42" i="10"/>
  <c r="G43" i="10"/>
  <c r="F43" i="10"/>
  <c r="F42" i="10"/>
  <c r="F41" i="10"/>
  <c r="E43" i="10"/>
  <c r="E42" i="10"/>
  <c r="E41" i="10"/>
  <c r="J26" i="10" l="1"/>
  <c r="K44" i="10"/>
  <c r="L44" i="10" s="1"/>
  <c r="K45" i="10"/>
  <c r="L45" i="10" s="1"/>
  <c r="K43" i="10"/>
  <c r="K42" i="10"/>
  <c r="K41" i="10"/>
  <c r="B7" i="16" l="1"/>
  <c r="D7" i="16"/>
  <c r="B7" i="19"/>
  <c r="C7" i="19"/>
  <c r="D7" i="19"/>
  <c r="F7" i="19"/>
  <c r="G7" i="19"/>
  <c r="C15" i="19" s="1"/>
  <c r="B7" i="18"/>
  <c r="C7" i="18"/>
  <c r="D7" i="18"/>
  <c r="E7" i="18"/>
  <c r="F7" i="18"/>
  <c r="G7" i="18"/>
  <c r="B7" i="17"/>
  <c r="C7" i="17"/>
  <c r="D7" i="17"/>
  <c r="E7" i="17"/>
  <c r="F7" i="17"/>
  <c r="G7" i="17"/>
  <c r="B7" i="9"/>
  <c r="C7" i="9"/>
  <c r="D7" i="9"/>
  <c r="E7" i="9"/>
  <c r="F7" i="9"/>
  <c r="G7" i="9"/>
  <c r="C7" i="16"/>
  <c r="E7" i="16"/>
  <c r="F7" i="16"/>
  <c r="G7" i="16"/>
  <c r="C15" i="16" l="1"/>
  <c r="B15" i="19"/>
  <c r="D15" i="19" s="1"/>
  <c r="T7" i="20" s="1"/>
  <c r="T7" i="39" s="1"/>
  <c r="C15" i="18"/>
  <c r="B15" i="18"/>
  <c r="B15" i="16"/>
  <c r="D15" i="16" s="1"/>
  <c r="B15" i="17"/>
  <c r="C15" i="17"/>
  <c r="C15" i="9"/>
  <c r="B15" i="9"/>
  <c r="E15" i="16"/>
  <c r="K7" i="20"/>
  <c r="K7" i="39" s="1"/>
  <c r="R7" i="20" l="1"/>
  <c r="R7" i="39" s="1"/>
  <c r="S7" i="20"/>
  <c r="S7" i="39" s="1"/>
  <c r="E15" i="19"/>
  <c r="D15" i="18"/>
  <c r="P7" i="20" s="1"/>
  <c r="P7" i="39" s="1"/>
  <c r="N7" i="20"/>
  <c r="N7" i="39" s="1"/>
  <c r="O7" i="20"/>
  <c r="O7" i="39" s="1"/>
  <c r="E15" i="18"/>
  <c r="Q7" i="20" s="1"/>
  <c r="Q7" i="39" s="1"/>
  <c r="J7" i="20"/>
  <c r="J7" i="39" s="1"/>
  <c r="G7" i="20"/>
  <c r="G7" i="39" s="1"/>
  <c r="E15" i="17"/>
  <c r="I7" i="20" s="1"/>
  <c r="I7" i="39" s="1"/>
  <c r="D15" i="17"/>
  <c r="H7" i="20" s="1"/>
  <c r="H7" i="39" s="1"/>
  <c r="F7" i="20"/>
  <c r="F7" i="39" s="1"/>
  <c r="D15" i="9"/>
  <c r="B7" i="20"/>
  <c r="B7" i="39" s="1"/>
  <c r="E15" i="9"/>
  <c r="E7" i="20" s="1"/>
  <c r="E7" i="39" s="1"/>
  <c r="C7" i="20"/>
  <c r="C7" i="39" s="1"/>
  <c r="L7" i="20"/>
  <c r="L7" i="39" s="1"/>
  <c r="M7" i="20"/>
  <c r="M7" i="39" s="1"/>
  <c r="D7" i="20" l="1"/>
  <c r="D7" i="39" s="1"/>
  <c r="U7" i="20"/>
  <c r="U7" i="39" s="1"/>
  <c r="J36" i="14" l="1"/>
  <c r="J35" i="14"/>
  <c r="J34" i="14"/>
  <c r="J33" i="14"/>
  <c r="J32" i="14"/>
  <c r="J31" i="14"/>
  <c r="J30" i="14"/>
  <c r="J29" i="14"/>
  <c r="J28" i="14"/>
  <c r="J27" i="14"/>
  <c r="J36" i="13"/>
  <c r="J35" i="13"/>
  <c r="J34" i="13"/>
  <c r="J33" i="13"/>
  <c r="J32" i="13"/>
  <c r="J31" i="13"/>
  <c r="J30" i="13"/>
  <c r="J29" i="13"/>
  <c r="J28" i="13"/>
  <c r="J27" i="13"/>
  <c r="J26" i="13"/>
  <c r="J26" i="12"/>
  <c r="J36" i="12"/>
  <c r="J35" i="12"/>
  <c r="J34" i="12"/>
  <c r="J33" i="12"/>
  <c r="J32" i="12"/>
  <c r="J31" i="12"/>
  <c r="J30" i="12"/>
  <c r="J29" i="12"/>
  <c r="J28" i="12"/>
  <c r="J27" i="12"/>
  <c r="J26" i="11"/>
  <c r="J36" i="11"/>
  <c r="J35" i="11"/>
  <c r="J34" i="11"/>
  <c r="J33" i="11"/>
  <c r="J32" i="11"/>
  <c r="J31" i="11"/>
  <c r="J30" i="11"/>
  <c r="J29" i="11"/>
  <c r="J28" i="11"/>
  <c r="J27" i="11"/>
  <c r="J34" i="10"/>
  <c r="J35" i="10"/>
  <c r="J36" i="10"/>
  <c r="J33" i="10"/>
  <c r="J32" i="10"/>
  <c r="J31" i="10"/>
  <c r="J30" i="10"/>
  <c r="J29" i="10"/>
  <c r="J28" i="10"/>
  <c r="J27" i="10"/>
  <c r="G2" i="19"/>
  <c r="F4" i="19"/>
  <c r="F5" i="19"/>
  <c r="F2" i="19"/>
  <c r="D2" i="19"/>
  <c r="D6" i="19"/>
  <c r="C3" i="19"/>
  <c r="C6" i="19"/>
  <c r="C2" i="19"/>
  <c r="F6" i="19"/>
  <c r="C5" i="19"/>
  <c r="G6" i="19"/>
  <c r="G5" i="19"/>
  <c r="D5" i="19"/>
  <c r="G4" i="19"/>
  <c r="D4" i="19"/>
  <c r="C4" i="19"/>
  <c r="G3" i="19"/>
  <c r="F3" i="19"/>
  <c r="D3" i="19"/>
  <c r="G2" i="18"/>
  <c r="G3" i="18"/>
  <c r="G5" i="18"/>
  <c r="F4" i="18"/>
  <c r="F5" i="18"/>
  <c r="F2" i="18"/>
  <c r="D2" i="18"/>
  <c r="D5" i="18"/>
  <c r="C3" i="18"/>
  <c r="C6" i="18"/>
  <c r="C2" i="18"/>
  <c r="G6" i="18"/>
  <c r="F6" i="18"/>
  <c r="D6" i="18"/>
  <c r="C5" i="18"/>
  <c r="G4" i="18"/>
  <c r="D4" i="18"/>
  <c r="C4" i="18"/>
  <c r="F3" i="18"/>
  <c r="D3" i="18"/>
  <c r="G2" i="17"/>
  <c r="G3" i="17"/>
  <c r="G4" i="17"/>
  <c r="G6" i="17"/>
  <c r="F3" i="17"/>
  <c r="F2" i="17"/>
  <c r="D2" i="17"/>
  <c r="D6" i="17"/>
  <c r="C6" i="17"/>
  <c r="C2" i="17"/>
  <c r="F6" i="17"/>
  <c r="F5" i="17"/>
  <c r="F4" i="17"/>
  <c r="G5" i="17"/>
  <c r="D5" i="17"/>
  <c r="D4" i="17"/>
  <c r="D3" i="17"/>
  <c r="C5" i="17"/>
  <c r="C4" i="17"/>
  <c r="C3" i="17"/>
  <c r="J44" i="11" l="1"/>
  <c r="J43" i="12"/>
  <c r="J42" i="12"/>
  <c r="J45" i="12"/>
  <c r="J41" i="12"/>
  <c r="J43" i="13"/>
  <c r="J42" i="13"/>
  <c r="J43" i="11"/>
  <c r="J42" i="11"/>
  <c r="J41" i="11"/>
  <c r="J45" i="11"/>
  <c r="J45" i="13"/>
  <c r="J41" i="13"/>
  <c r="J44" i="14"/>
  <c r="J45" i="14"/>
  <c r="J44" i="12"/>
  <c r="J44" i="13"/>
  <c r="J43" i="14"/>
  <c r="J42" i="14"/>
  <c r="J44" i="10"/>
  <c r="J43" i="10"/>
  <c r="J45" i="10"/>
  <c r="J41" i="10"/>
  <c r="J42" i="10"/>
  <c r="G2" i="9"/>
  <c r="F2" i="9"/>
  <c r="D2" i="9"/>
  <c r="D3" i="9"/>
  <c r="C3" i="9"/>
  <c r="C2" i="9"/>
  <c r="C6" i="9"/>
  <c r="C5" i="9"/>
  <c r="C4" i="9"/>
  <c r="D6" i="9"/>
  <c r="D5" i="9"/>
  <c r="D4" i="9"/>
  <c r="F6" i="9"/>
  <c r="F5" i="9"/>
  <c r="F4" i="9"/>
  <c r="F3" i="9"/>
  <c r="G6" i="9"/>
  <c r="G5" i="9"/>
  <c r="G4" i="9"/>
  <c r="G3" i="9"/>
  <c r="E14" i="19" l="1"/>
  <c r="G3" i="16"/>
  <c r="G4" i="16"/>
  <c r="F6" i="16"/>
  <c r="C4" i="16"/>
  <c r="D4" i="16"/>
  <c r="G5" i="16"/>
  <c r="G6" i="16"/>
  <c r="F5" i="16"/>
  <c r="F4" i="16"/>
  <c r="F3" i="16"/>
  <c r="C3" i="16"/>
  <c r="D3" i="16"/>
  <c r="C6" i="16"/>
  <c r="C5" i="16"/>
  <c r="D5" i="16"/>
  <c r="D6" i="16"/>
  <c r="B5" i="19" l="1"/>
  <c r="B5" i="18"/>
  <c r="E5" i="18"/>
  <c r="B5" i="16"/>
  <c r="E5" i="16"/>
  <c r="A2" i="17"/>
  <c r="B2" i="17"/>
  <c r="E2" i="17"/>
  <c r="A3" i="17"/>
  <c r="A4" i="17"/>
  <c r="B3" i="9"/>
  <c r="B6" i="9"/>
  <c r="B14" i="9" s="1"/>
  <c r="E6" i="9"/>
  <c r="E5" i="9"/>
  <c r="B5" i="9"/>
  <c r="B6" i="19"/>
  <c r="B14" i="19" s="1"/>
  <c r="E6" i="18"/>
  <c r="B6" i="18"/>
  <c r="E6" i="16"/>
  <c r="C14" i="16" s="1"/>
  <c r="B6" i="16"/>
  <c r="B14" i="16" s="1"/>
  <c r="E6" i="17"/>
  <c r="B5" i="17"/>
  <c r="B6" i="17"/>
  <c r="E5" i="17"/>
  <c r="C14" i="18" l="1"/>
  <c r="B14" i="18"/>
  <c r="C14" i="17"/>
  <c r="C14" i="9"/>
  <c r="D14" i="16"/>
  <c r="B3" i="19"/>
  <c r="A4" i="19"/>
  <c r="A3" i="19"/>
  <c r="E2" i="19"/>
  <c r="B2" i="19"/>
  <c r="A2" i="19"/>
  <c r="B4" i="19"/>
  <c r="E3" i="18"/>
  <c r="B3" i="18"/>
  <c r="A4" i="18"/>
  <c r="A3" i="18"/>
  <c r="E2" i="18"/>
  <c r="B2" i="18"/>
  <c r="A2" i="18"/>
  <c r="E4" i="18"/>
  <c r="B4" i="18"/>
  <c r="E3" i="16"/>
  <c r="B3" i="16"/>
  <c r="A4" i="16"/>
  <c r="A3" i="16"/>
  <c r="B2" i="16"/>
  <c r="A2" i="16"/>
  <c r="E4" i="16"/>
  <c r="B4" i="16"/>
  <c r="E4" i="17"/>
  <c r="B4" i="17"/>
  <c r="E3" i="17"/>
  <c r="B3" i="17"/>
  <c r="A3" i="9"/>
  <c r="E3" i="9"/>
  <c r="A4" i="9"/>
  <c r="B4" i="9"/>
  <c r="E4" i="9"/>
  <c r="B2" i="9"/>
  <c r="E2" i="9"/>
  <c r="A2" i="9"/>
  <c r="D274" i="11" l="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L6" i="20" l="1"/>
  <c r="L6" i="39" s="1"/>
  <c r="J6" i="20"/>
  <c r="J6" i="39" s="1"/>
  <c r="G6" i="20"/>
  <c r="G6" i="39" s="1"/>
  <c r="E14" i="17"/>
  <c r="I6" i="20" s="1"/>
  <c r="I6" i="39" s="1"/>
  <c r="U6" i="20"/>
  <c r="U6" i="39" s="1"/>
  <c r="S6" i="20"/>
  <c r="S6" i="39" s="1"/>
  <c r="E14" i="16"/>
  <c r="K6" i="20"/>
  <c r="K6" i="39" s="1"/>
  <c r="E14" i="9"/>
  <c r="E6" i="20" s="1"/>
  <c r="E6" i="39" s="1"/>
  <c r="C6" i="20"/>
  <c r="C6" i="39" s="1"/>
  <c r="D14" i="18"/>
  <c r="P6" i="20" s="1"/>
  <c r="P6" i="39" s="1"/>
  <c r="N6" i="20"/>
  <c r="N6" i="39" s="1"/>
  <c r="D14" i="9"/>
  <c r="D6" i="20" s="1"/>
  <c r="D6" i="39" s="1"/>
  <c r="B6" i="20"/>
  <c r="B6" i="39" s="1"/>
  <c r="O6" i="20"/>
  <c r="O6" i="39" s="1"/>
  <c r="E14" i="18"/>
  <c r="Q6" i="20" s="1"/>
  <c r="Q6" i="39" s="1"/>
  <c r="F6" i="20"/>
  <c r="F6" i="39" s="1"/>
  <c r="D14" i="17"/>
  <c r="H6" i="20" s="1"/>
  <c r="H6" i="39" s="1"/>
  <c r="R6" i="20"/>
  <c r="R6" i="39" s="1"/>
  <c r="D14" i="19"/>
  <c r="T6" i="20" s="1"/>
  <c r="T6" i="39" s="1"/>
  <c r="M6" i="20" l="1"/>
  <c r="M6" i="3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Farimah Shirmohammadi</author>
  </authors>
  <commentList>
    <comment ref="A8" authorId="0" shapeId="0" xr:uid="{6AB239F9-2A5C-4CB4-928A-EEEDC52B2A5D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Details can be found in Warehouse Emission Inventory Spreadsheet, tab "VMT from Warehouses".</t>
        </r>
      </text>
    </comment>
    <comment ref="A9" authorId="0" shapeId="0" xr:uid="{6D4A7AA7-BC4F-45E0-9F3C-40545C7D3953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Details can be found in Warehouse Emission Inventory Spreadsheet, tab "VMT from Warehouses".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Farimah Shirmohammadi</author>
  </authors>
  <commentList>
    <comment ref="L40" authorId="0" shapeId="0" xr:uid="{09B2488B-4CEF-400F-A0B8-9D458ACC19C2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trip values from SCAG shared by Xinqui Zhang:
554,000 for MHD (Class 4-7) and 302,000 for HHD (Class 8)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Farimah Shirmohammadi</author>
  </authors>
  <commentList>
    <comment ref="L40" authorId="0" shapeId="0" xr:uid="{DAD59E3A-EE84-474A-8D80-0FF47AB3B0A1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trip values from SCAG shared by Xinqui Zhang:
554,000 for MHD (Class 4-7) and 302,000 for HHD (Class 8)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Farimah Shirmohammadi</author>
  </authors>
  <commentList>
    <comment ref="L40" authorId="0" shapeId="0" xr:uid="{FC0873BC-375D-486E-B92D-A182E020697A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trip values from SCAG shared by Xinqui Zhang:
554,000 for MHD (Class 4-7) and 302,000 for HHD (Class 8)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Farimah Shirmohammadi</author>
  </authors>
  <commentList>
    <comment ref="L40" authorId="0" shapeId="0" xr:uid="{85FEF2E2-7AC6-4000-92A1-2E4AE1B38D74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trip values from SCAG shared by Xinqui Zhang:
554,000 for MHD (Class 4-7) and 302,000 for HHD (Class 8)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Farimah Shirmohammadi</author>
  </authors>
  <commentList>
    <comment ref="L40" authorId="0" shapeId="0" xr:uid="{7C555CD7-09A9-4BE1-9356-83B364B7197D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trip values from SCAG shared by Xinqui Zhang:
554,000 for MHD (Class 4-7) and 302,000 for HHD (Class 8)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Farimah Shirmohammadi</author>
  </authors>
  <commentList>
    <comment ref="L40" authorId="0" shapeId="0" xr:uid="{272FD7E3-3FA1-46EE-A257-9771108E75C3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trip values from SCAG shared by Xinqui Zhang:
554,000 for MHD (Class 4-7) and 302,000 for HHD (Class 8)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Farimah Shirmohammadi</author>
  </authors>
  <commentList>
    <comment ref="K57" authorId="0" shapeId="0" xr:uid="{C0179A92-8161-4443-AA36-4B8E3542A55D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trip values from SCAG shared by Xinqui Zhang:
554,000 for MHD (Class 4-7) and 302,000 for HHD (Class 8) and 488000 for Light Heavy.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Farimah Shirmohammadi</author>
  </authors>
  <commentList>
    <comment ref="L40" authorId="0" shapeId="0" xr:uid="{356700A1-43D8-4914-8E12-4B5E6F9DA432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trip values from SCAG shared by Xinqui Zhang:
554,000 for MHD (Class 4-7) and 302,000 for HHD (Class 8)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Farimah Shirmohammadi</author>
  </authors>
  <commentList>
    <comment ref="L40" authorId="0" shapeId="0" xr:uid="{1D170201-C590-4ACD-905F-AE4B7BD004BC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trip values from SCAG shared by Xinqui Zhang:
554,000 for MHD (Class 4-7) and 302,000 for HHD (Class 8)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Farimah Shirmohammadi</author>
  </authors>
  <commentList>
    <comment ref="L40" authorId="0" shapeId="0" xr:uid="{2E48B48C-96F5-480A-BF2D-371CAB22DC62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trip values from SCAG shared by Xinqui Zhang:
554,000 for MHD (Class 4-7) and 302,000 for HHD (Class 8)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Farimah Shirmohammadi</author>
  </authors>
  <commentList>
    <comment ref="L40" authorId="0" shapeId="0" xr:uid="{DF5B6A0C-FEED-421C-8A35-48CBF3A11F18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trip values from SCAG shared by Xinqui Zhang:
554,000 for MHD (Class 4-7) and 302,000 for HHD (Class 8)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Farimah Shirmohammadi</author>
  </authors>
  <commentList>
    <comment ref="L40" authorId="0" shapeId="0" xr:uid="{297470D7-C0F3-4405-A196-115D9C234A62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trip values from SCAG shared by Xinqui Zhang:
554,000 for MHD (Class 4-7) and 302,000 for HHD (Class 8)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Farimah Shirmohammadi</author>
  </authors>
  <commentList>
    <comment ref="L40" authorId="0" shapeId="0" xr:uid="{38A329F2-6BD3-4CBD-BAE6-A94C26F5ECEA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trip values from SCAG shared by Xinqui Zhang:
554,000 for MHD (Class 4-7) and 302,000 for HHD (Class 8)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Farimah Shirmohammadi</author>
  </authors>
  <commentList>
    <comment ref="L40" authorId="0" shapeId="0" xr:uid="{74566B88-042C-4DDE-82F9-5FFA4C281A9C}">
      <text>
        <r>
          <rPr>
            <b/>
            <sz val="9"/>
            <color indexed="81"/>
            <rFont val="Tahoma"/>
            <family val="2"/>
          </rPr>
          <t>Farimah Shirmohammadi:</t>
        </r>
        <r>
          <rPr>
            <sz val="9"/>
            <color indexed="81"/>
            <rFont val="Tahoma"/>
            <family val="2"/>
          </rPr>
          <t xml:space="preserve">
trip values from SCAG shared by Xinqui Zhang:
554,000 for MHD (Class 4-7) and 302,000 for HHD (Class 8)</t>
        </r>
      </text>
    </comment>
  </commentList>
</comments>
</file>

<file path=xl/sharedStrings.xml><?xml version="1.0" encoding="utf-8"?>
<sst xmlns="http://schemas.openxmlformats.org/spreadsheetml/2006/main" count="7108" uniqueCount="219">
  <si>
    <t>EMFAC2017 (v1.0.2) Emission Rates</t>
  </si>
  <si>
    <t>Region Type: Air Basin</t>
  </si>
  <si>
    <t>Region: SOUTH COAST</t>
  </si>
  <si>
    <t>Season: Annual</t>
  </si>
  <si>
    <t>Vehicle Classification: EMFAC2011 Categories</t>
  </si>
  <si>
    <t>Units: miles/day for VMT, trips/day for Trips, g/mile for RUNEX, PMBW and PMTW, g/trip for STREX, HTSK and RUNLS, g/vehicle/day for IDLEX, RESTL and DIURN</t>
  </si>
  <si>
    <t>Region</t>
  </si>
  <si>
    <t>Calendar Year</t>
  </si>
  <si>
    <t>Vehicle Category</t>
  </si>
  <si>
    <t>Model Year</t>
  </si>
  <si>
    <t>Speed</t>
  </si>
  <si>
    <t>Fuel</t>
  </si>
  <si>
    <t>Population</t>
  </si>
  <si>
    <t>VMT</t>
  </si>
  <si>
    <t>Trips</t>
  </si>
  <si>
    <t>ROG_RUNEX</t>
  </si>
  <si>
    <t>ROG_IDLEX</t>
  </si>
  <si>
    <t>ROG_STREX</t>
  </si>
  <si>
    <t>ROG_HOTSOAK</t>
  </si>
  <si>
    <t>ROG_RUNLOSS</t>
  </si>
  <si>
    <t>ROG_RESTLOSS</t>
  </si>
  <si>
    <t>ROG_DIURN</t>
  </si>
  <si>
    <t>TOG_RUNEX</t>
  </si>
  <si>
    <t>TOG_IDLEX</t>
  </si>
  <si>
    <t>TOG_STREX</t>
  </si>
  <si>
    <t>TOG_HOTSOAK</t>
  </si>
  <si>
    <t>TOG_RUNLOSS</t>
  </si>
  <si>
    <t>TOG_RESTLOSS</t>
  </si>
  <si>
    <t>TOG_DIURN</t>
  </si>
  <si>
    <t>CO_RUNEX</t>
  </si>
  <si>
    <t>CO_IDLEX</t>
  </si>
  <si>
    <t>CO_STREX</t>
  </si>
  <si>
    <t>NOx_RUNEX</t>
  </si>
  <si>
    <t>NOx_IDLEX</t>
  </si>
  <si>
    <t>NOx_STREX</t>
  </si>
  <si>
    <t>CO2_RUNEX</t>
  </si>
  <si>
    <t>CO2_IDLEX</t>
  </si>
  <si>
    <t>CO2_STREX</t>
  </si>
  <si>
    <t>CH4_RUNEX</t>
  </si>
  <si>
    <t>CH4_IDLEX</t>
  </si>
  <si>
    <t>CH4_STREX</t>
  </si>
  <si>
    <t>PM10_RUNEX</t>
  </si>
  <si>
    <t>PM10_IDLEX</t>
  </si>
  <si>
    <t>PM10_STREX</t>
  </si>
  <si>
    <t>PM10_PMTW</t>
  </si>
  <si>
    <t>PM10_PMBW</t>
  </si>
  <si>
    <t>PM2_5_RUNEX</t>
  </si>
  <si>
    <t>PM2_5_IDLEX</t>
  </si>
  <si>
    <t>PM2_5_STREX</t>
  </si>
  <si>
    <t>PM2_5_PMTW</t>
  </si>
  <si>
    <t>PM2_5_PMBW</t>
  </si>
  <si>
    <t>SOx_RUNEX</t>
  </si>
  <si>
    <t>SOx_IDLEX</t>
  </si>
  <si>
    <t>SOx_STREX</t>
  </si>
  <si>
    <t>N2O_RUNEX</t>
  </si>
  <si>
    <t>N2O_IDLEX</t>
  </si>
  <si>
    <t>N2O_STREX</t>
  </si>
  <si>
    <t>SOUTH COAST</t>
  </si>
  <si>
    <t>Aggregated</t>
  </si>
  <si>
    <t>DSL</t>
  </si>
  <si>
    <t>T6 CAIRP heavy</t>
  </si>
  <si>
    <t>T6 CAIRP small</t>
  </si>
  <si>
    <t>T6 instate heavy</t>
  </si>
  <si>
    <t>T6 instate small</t>
  </si>
  <si>
    <t>T6 OOS heavy</t>
  </si>
  <si>
    <t>T6 OOS small</t>
  </si>
  <si>
    <t>T7 CAIRP</t>
  </si>
  <si>
    <t>T7 NNOOS</t>
  </si>
  <si>
    <t>T7 NOOS</t>
  </si>
  <si>
    <t>T7 POLA</t>
  </si>
  <si>
    <t>T7 tractor</t>
  </si>
  <si>
    <t>T7 Single 1996</t>
  </si>
  <si>
    <t>T7 Single 1997</t>
  </si>
  <si>
    <t>T7 Single 1998</t>
  </si>
  <si>
    <t>T7 Single 1999</t>
  </si>
  <si>
    <t>T7 Single 2000</t>
  </si>
  <si>
    <t>T7 Single 2001</t>
  </si>
  <si>
    <t>T7 Single 2002</t>
  </si>
  <si>
    <t>T7 Single 2003</t>
  </si>
  <si>
    <t>T7 Single 2004</t>
  </si>
  <si>
    <t>T7 Single 2005</t>
  </si>
  <si>
    <t>T7 Single 2006</t>
  </si>
  <si>
    <t>T7 Single 2007</t>
  </si>
  <si>
    <t>T7 Single 2008</t>
  </si>
  <si>
    <t>T7 Single 2009</t>
  </si>
  <si>
    <t>T7 Single 2010</t>
  </si>
  <si>
    <t>T7 Single 2011</t>
  </si>
  <si>
    <t>T7 Single 2012</t>
  </si>
  <si>
    <t>T7 Single 2013</t>
  </si>
  <si>
    <t>T7 Single 2014</t>
  </si>
  <si>
    <t>T7 Single 2015</t>
  </si>
  <si>
    <t>T7 Single 2016</t>
  </si>
  <si>
    <t>T7 Single 2017</t>
  </si>
  <si>
    <t>T7 Single 2018</t>
  </si>
  <si>
    <t>T7 Single 2019</t>
  </si>
  <si>
    <t>T7 Single 2020</t>
  </si>
  <si>
    <t>T7 Single 2021</t>
  </si>
  <si>
    <t>Class</t>
  </si>
  <si>
    <t>Calendar Year: 2020</t>
  </si>
  <si>
    <t>Calendar Year: 2019</t>
  </si>
  <si>
    <t>Calendar Year: 2022</t>
  </si>
  <si>
    <t>Calendar Year: 2021</t>
  </si>
  <si>
    <t>Calendar Year: 2023</t>
  </si>
  <si>
    <t>Emission Reduction by switching to ZEV:</t>
  </si>
  <si>
    <t>Class 4-6</t>
  </si>
  <si>
    <t>Class 7-8</t>
  </si>
  <si>
    <t>Region: SOUTH CENTRAL COAST</t>
  </si>
  <si>
    <t>CY 2019</t>
  </si>
  <si>
    <t>CY 2020</t>
  </si>
  <si>
    <t>CY 2021</t>
  </si>
  <si>
    <t>CY 2022</t>
  </si>
  <si>
    <t>CY 2023</t>
  </si>
  <si>
    <t>Class 8</t>
  </si>
  <si>
    <t>Class 7</t>
  </si>
  <si>
    <t xml:space="preserve">Class 8 </t>
  </si>
  <si>
    <t>NOx g/trip</t>
  </si>
  <si>
    <t>PM10 g/trip</t>
  </si>
  <si>
    <t>NOx lb/trip</t>
  </si>
  <si>
    <t>PM10 lb/trip</t>
  </si>
  <si>
    <r>
      <rPr>
        <b/>
        <sz val="11"/>
        <color theme="1"/>
        <rFont val="Calibri"/>
        <family val="2"/>
        <scheme val="minor"/>
      </rPr>
      <t>Emission Rates</t>
    </r>
    <r>
      <rPr>
        <sz val="11"/>
        <color theme="1"/>
        <rFont val="Calibri"/>
        <family val="2"/>
        <scheme val="minor"/>
      </rPr>
      <t xml:space="preserve"> (g/mi for RUENX, g/trip for STREX, g/vehicle/day for IDLEX)</t>
    </r>
  </si>
  <si>
    <t>Trips/Population</t>
  </si>
  <si>
    <t>avg trips/day/vehicle</t>
  </si>
  <si>
    <t>[RUNEX Emission rate (g/mi)* mi/trip]+ [SRTEX (g/trip)] + [IDLEX (g/day/vehicle)/ (trips/day/vehicle)]</t>
  </si>
  <si>
    <t>Class 4-7</t>
  </si>
  <si>
    <t>Poppulation</t>
  </si>
  <si>
    <t>trips/day/truck</t>
  </si>
  <si>
    <t>mi/trips from SCAG</t>
  </si>
  <si>
    <t>[RUNEX Emission rate (g/mi)* mi/trip]+ [SRTEX (g/trip)] + [IDLEX (g/day/truck)/ (trips/day/truck)]</t>
  </si>
  <si>
    <t>Calendar Year: 2026</t>
  </si>
  <si>
    <t>trips/population</t>
  </si>
  <si>
    <t>Calendar Year: 2024</t>
  </si>
  <si>
    <t>PM2.5_RUNEX</t>
  </si>
  <si>
    <t>PM2.5_IDLEX</t>
  </si>
  <si>
    <t>PM2.5_STREX</t>
  </si>
  <si>
    <t>PM2.5_PMTW</t>
  </si>
  <si>
    <t>PM2.5_PMBW</t>
  </si>
  <si>
    <t>Calendar Year: 2025</t>
  </si>
  <si>
    <t>CY 2024</t>
  </si>
  <si>
    <t>CY 2025</t>
  </si>
  <si>
    <t>CY 2026</t>
  </si>
  <si>
    <t>Units: miles/day for VMT, trips/day for Trips, g/mile for RUNEX, PMBW and PMTW, g/trip for STREX, HTSK and RUNLS, g/vehicle/day for IDLEX, RESTL and DIURN. Note 'day' in the unit is operation day.</t>
  </si>
  <si>
    <t>Calendar Year: 2027</t>
  </si>
  <si>
    <t>Calendar Year: 2028</t>
  </si>
  <si>
    <t>Calendar Year: 2029</t>
  </si>
  <si>
    <t>Calendar Year: 2030</t>
  </si>
  <si>
    <t>Calendar Year: 2031</t>
  </si>
  <si>
    <t>CY 2027</t>
  </si>
  <si>
    <t>CY 2028</t>
  </si>
  <si>
    <t>CY 2029</t>
  </si>
  <si>
    <t>CY 2030</t>
  </si>
  <si>
    <t>CY 2031</t>
  </si>
  <si>
    <t>Row Labels</t>
  </si>
  <si>
    <t>All Other Buses</t>
  </si>
  <si>
    <t>Motor Coach</t>
  </si>
  <si>
    <t>OBUS</t>
  </si>
  <si>
    <t>PTO</t>
  </si>
  <si>
    <t>SBUS</t>
  </si>
  <si>
    <t>T6 Ag</t>
  </si>
  <si>
    <t>T6 instate construction heavy</t>
  </si>
  <si>
    <t>T6 instate construction small</t>
  </si>
  <si>
    <t>T6 Public</t>
  </si>
  <si>
    <t>T6 utility</t>
  </si>
  <si>
    <t>T6TS</t>
  </si>
  <si>
    <t>T7 Ag</t>
  </si>
  <si>
    <t>T7 CAIRP construction</t>
  </si>
  <si>
    <t>T7 Public</t>
  </si>
  <si>
    <t>T7 Single</t>
  </si>
  <si>
    <t>T7 single construction</t>
  </si>
  <si>
    <t>T7 SWCV</t>
  </si>
  <si>
    <t>T7 tractor construction</t>
  </si>
  <si>
    <t>T7 utility</t>
  </si>
  <si>
    <t>T7IS</t>
  </si>
  <si>
    <t>Weighted average HD IM Nox Reduction factor based on Odoemeter Column in Meta tool v3 for SCAB</t>
  </si>
  <si>
    <t>(Sumproduct HD IM Nox reduction factor * Odometer)/ (Sum of Odometer)</t>
  </si>
  <si>
    <r>
      <t>[RUNEX Emission rate (g/mi)* mi/trip]+ [SRTEX (g/trip)] + [IDLEX (g/day/truck)/ (trips/day/truck)]</t>
    </r>
    <r>
      <rPr>
        <i/>
        <sz val="11"/>
        <color theme="5" tint="-0.499984740745262"/>
        <rFont val="Calibri"/>
        <family val="2"/>
        <scheme val="minor"/>
      </rPr>
      <t>*HD IM factor (from META tool v3 SCAB)</t>
    </r>
  </si>
  <si>
    <t>CY</t>
  </si>
  <si>
    <t>LHD1</t>
  </si>
  <si>
    <t>GAS</t>
  </si>
  <si>
    <t>LHD2</t>
  </si>
  <si>
    <t>Class 2b-3</t>
  </si>
  <si>
    <t>From Xinqiu Zhang's email, SCAG data shows mi/trip of 15.3 for Light Heavy Trucks</t>
  </si>
  <si>
    <t>Class 2b-3 ALL</t>
  </si>
  <si>
    <t xml:space="preserve">* More details can be found in WAIRE Technical Document. </t>
  </si>
  <si>
    <t>Calendar Year: 2021-2031</t>
  </si>
  <si>
    <t>New Class 8 Applicable Trucks/Yr in EMFAC</t>
  </si>
  <si>
    <t>Total Class 8 Applicable Trucks/Yr in EMFAC</t>
  </si>
  <si>
    <t>New Class 4-7 Applicable Trucks/Yr in EMFAC</t>
  </si>
  <si>
    <t>Total Class 4-7 Applicable Trucks/Yr in EMFAC</t>
  </si>
  <si>
    <t>New Class 2b-3 Applicable Trucks/Yr in EMFAC</t>
  </si>
  <si>
    <t>Total Class 2b-3 Applicable Trucks/Yr in EMFAC</t>
  </si>
  <si>
    <t>Source: EMFAC2017 (v1.0.3) Emissions Inventory</t>
  </si>
  <si>
    <t>Region: South Coast</t>
  </si>
  <si>
    <t>Calendar Year: 2021, 2022, 2023, 2024, 2025, 2026, 2027, 2028, 2029, 2030</t>
  </si>
  <si>
    <t>Units: miles/day for VMT, trips/day for Trips, tons/day for Emissions, 1000 gallons/day for Fuel Consumption</t>
  </si>
  <si>
    <t>NOx_TOTEX</t>
  </si>
  <si>
    <t>PM2.5_TOTEX</t>
  </si>
  <si>
    <t>PM2.5_TOTAL</t>
  </si>
  <si>
    <t>PM10_TOTEX</t>
  </si>
  <si>
    <t>PM10_TOTAL</t>
  </si>
  <si>
    <t>CO2_TOTEX</t>
  </si>
  <si>
    <t>CH4_TOTEX</t>
  </si>
  <si>
    <t>N2O_TOTEX</t>
  </si>
  <si>
    <t>ROG_TOTEX</t>
  </si>
  <si>
    <t>ROG_TOTAL</t>
  </si>
  <si>
    <t>TOG_TOTEX</t>
  </si>
  <si>
    <t>TOG_TOTAL</t>
  </si>
  <si>
    <t>CO_TOTEX</t>
  </si>
  <si>
    <t>SOx_TOTEX</t>
  </si>
  <si>
    <t>Fuel Consumption</t>
  </si>
  <si>
    <t>South Coast</t>
  </si>
  <si>
    <t>Aggregate</t>
  </si>
  <si>
    <t>Diesel</t>
  </si>
  <si>
    <t>Gasoline</t>
  </si>
  <si>
    <t>Class 8 Applicable VMT Associated with Warehouses in SCAB (mi/day)</t>
  </si>
  <si>
    <t>Class 4-7 Applicable VMT Associated with Warehouses in SCAB (mi/day)</t>
  </si>
  <si>
    <t>Class 2b-3 Total Applicable VMT (mi/day)</t>
  </si>
  <si>
    <r>
      <t>Class 8 Applicable VMT Associated with Warehouses in SCAB (mi/</t>
    </r>
    <r>
      <rPr>
        <b/>
        <sz val="11"/>
        <color theme="1"/>
        <rFont val="Calibri"/>
        <family val="2"/>
        <scheme val="minor"/>
      </rPr>
      <t>yr</t>
    </r>
    <r>
      <rPr>
        <sz val="11"/>
        <color theme="1"/>
        <rFont val="Calibri"/>
        <family val="2"/>
        <scheme val="minor"/>
      </rPr>
      <t>)</t>
    </r>
  </si>
  <si>
    <r>
      <t>Class 4-7 Applicable VMT Associated with Warehouses in SCAB (mi/</t>
    </r>
    <r>
      <rPr>
        <b/>
        <sz val="11"/>
        <color theme="1"/>
        <rFont val="Calibri"/>
        <family val="2"/>
        <scheme val="minor"/>
      </rPr>
      <t>yr</t>
    </r>
    <r>
      <rPr>
        <sz val="11"/>
        <color theme="1"/>
        <rFont val="Calibri"/>
        <family val="2"/>
        <scheme val="minor"/>
      </rPr>
      <t>)</t>
    </r>
  </si>
  <si>
    <r>
      <t>Class 2b-3 Total Applicable VMT (mi/</t>
    </r>
    <r>
      <rPr>
        <b/>
        <sz val="11"/>
        <color theme="1"/>
        <rFont val="Calibri"/>
        <family val="2"/>
        <scheme val="minor"/>
      </rPr>
      <t>yr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</si>
</sst>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0.000"/>
    <numFmt numFmtId="165" formatCode="0.0"/>
    <numFmt numFmtId="166" formatCode="0.0000"/>
    <numFmt numFmtId="167" formatCode="0.00000"/>
    <numFmt numFmtId="168" formatCode="0.000000"/>
    <numFmt numFmtId="169" formatCode="0.000000000"/>
    <numFmt numFmtId="170" formatCode="0.0E+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rgb="FF0000FF"/>
      <name val="Calibri"/>
      <family val="2"/>
      <scheme val="minor"/>
    </font>
    <font>
      <i/>
      <sz val="11"/>
      <color theme="5" tint="-0.499984740745262"/>
      <name val="Calibri"/>
      <family val="2"/>
      <scheme val="minor"/>
    </font>
    <font>
      <sz val="8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C00000"/>
      </bottom>
      <diagonal/>
    </border>
    <border>
      <left/>
      <right/>
      <top/>
      <bottom style="mediumDashed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/>
      <top/>
      <bottom style="medium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medium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medium">
        <color indexed="64"/>
      </bottom>
      <diagonal/>
    </border>
    <border>
      <left style="thin">
        <color rgb="FFC00000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medium">
        <color indexed="64"/>
      </left>
      <right style="thin">
        <color rgb="FFC00000"/>
      </right>
      <top style="medium">
        <color indexed="64"/>
      </top>
      <bottom style="medium">
        <color indexed="64"/>
      </bottom>
      <diagonal/>
    </border>
    <border>
      <left style="thin">
        <color rgb="FFC00000"/>
      </left>
      <right style="thin">
        <color rgb="FFC00000"/>
      </right>
      <top style="medium">
        <color indexed="64"/>
      </top>
      <bottom style="medium">
        <color indexed="64"/>
      </bottom>
      <diagonal/>
    </border>
    <border>
      <left style="thin">
        <color rgb="FFC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00000"/>
      </right>
      <top style="medium">
        <color indexed="64"/>
      </top>
      <bottom style="thin">
        <color rgb="FFC00000"/>
      </bottom>
      <diagonal/>
    </border>
    <border>
      <left style="thin">
        <color rgb="FFC00000"/>
      </left>
      <right style="medium">
        <color indexed="64"/>
      </right>
      <top style="medium">
        <color indexed="64"/>
      </top>
      <bottom style="thin">
        <color rgb="FFC00000"/>
      </bottom>
      <diagonal/>
    </border>
    <border>
      <left/>
      <right style="thin">
        <color rgb="FFC00000"/>
      </right>
      <top style="medium">
        <color indexed="64"/>
      </top>
      <bottom style="medium">
        <color indexed="64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medium">
        <color indexed="64"/>
      </bottom>
      <diagonal/>
    </border>
    <border>
      <left style="thin">
        <color rgb="FFC00000"/>
      </left>
      <right/>
      <top style="medium">
        <color indexed="64"/>
      </top>
      <bottom style="medium">
        <color indexed="64"/>
      </bottom>
      <diagonal/>
    </border>
    <border>
      <left style="thin">
        <color rgb="FFC00000"/>
      </left>
      <right/>
      <top style="thin">
        <color rgb="FFC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rgb="FFC00000"/>
      </right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medium">
        <color indexed="64"/>
      </top>
      <bottom/>
      <diagonal/>
    </border>
    <border>
      <left style="thin">
        <color rgb="FFC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C00000"/>
      </right>
      <top style="medium">
        <color indexed="64"/>
      </top>
      <bottom/>
      <diagonal/>
    </border>
    <border>
      <left style="thin">
        <color rgb="FFC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FF0000"/>
      </right>
      <top style="medium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indexed="64"/>
      </top>
      <bottom style="thin">
        <color rgb="FFFF0000"/>
      </bottom>
      <diagonal/>
    </border>
    <border>
      <left style="thin">
        <color rgb="FFFF0000"/>
      </left>
      <right style="medium">
        <color indexed="64"/>
      </right>
      <top style="medium">
        <color indexed="64"/>
      </top>
      <bottom style="thin">
        <color rgb="FFFF0000"/>
      </bottom>
      <diagonal/>
    </border>
    <border>
      <left style="medium">
        <color indexed="64"/>
      </left>
      <right style="thin">
        <color rgb="FFFF0000"/>
      </right>
      <top style="thin">
        <color rgb="FFFF0000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indexed="64"/>
      </bottom>
      <diagonal/>
    </border>
    <border>
      <left style="thin">
        <color rgb="FFFF0000"/>
      </left>
      <right style="medium">
        <color indexed="64"/>
      </right>
      <top style="thin">
        <color rgb="FFFF0000"/>
      </top>
      <bottom style="medium">
        <color indexed="64"/>
      </bottom>
      <diagonal/>
    </border>
    <border>
      <left style="thin">
        <color rgb="FFC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medium">
        <color indexed="64"/>
      </left>
      <right style="thin">
        <color rgb="FFFF0000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medium">
        <color indexed="64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 style="medium">
        <color indexed="64"/>
      </top>
      <bottom style="thin">
        <color rgb="FFC00000"/>
      </bottom>
      <diagonal/>
    </border>
    <border>
      <left style="medium">
        <color indexed="64"/>
      </left>
      <right style="thin">
        <color rgb="FFC00000"/>
      </right>
      <top/>
      <bottom/>
      <diagonal/>
    </border>
    <border>
      <left style="medium">
        <color indexed="64"/>
      </left>
      <right style="thin">
        <color rgb="FFC00000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4">
    <xf numFmtId="0" fontId="0" fillId="0" borderId="0" xfId="0"/>
    <xf numFmtId="0" fontId="0" fillId="0" borderId="13" xfId="0" applyBorder="1"/>
    <xf numFmtId="0" fontId="0" fillId="0" borderId="0" xfId="0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21" fillId="0" borderId="0" xfId="0" applyFont="1"/>
    <xf numFmtId="2" fontId="0" fillId="0" borderId="0" xfId="0" applyNumberFormat="1"/>
    <xf numFmtId="11" fontId="0" fillId="0" borderId="0" xfId="0" applyNumberFormat="1"/>
    <xf numFmtId="0" fontId="0" fillId="0" borderId="0" xfId="0" applyFill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/>
    <xf numFmtId="0" fontId="20" fillId="0" borderId="0" xfId="0" applyFont="1" applyFill="1" applyAlignment="1">
      <alignment vertical="center"/>
    </xf>
    <xf numFmtId="0" fontId="19" fillId="0" borderId="0" xfId="0" applyFont="1" applyFill="1" applyBorder="1" applyAlignment="1">
      <alignment wrapText="1"/>
    </xf>
    <xf numFmtId="164" fontId="0" fillId="0" borderId="0" xfId="0" applyNumberFormat="1" applyFill="1" applyBorder="1" applyAlignment="1">
      <alignment horizontal="center" vertical="center"/>
    </xf>
    <xf numFmtId="0" fontId="18" fillId="0" borderId="0" xfId="0" applyFont="1" applyFill="1" applyBorder="1" applyAlignment="1">
      <alignment wrapText="1"/>
    </xf>
    <xf numFmtId="0" fontId="0" fillId="0" borderId="22" xfId="0" applyFill="1" applyBorder="1"/>
    <xf numFmtId="0" fontId="0" fillId="0" borderId="22" xfId="0" applyFill="1" applyBorder="1" applyAlignment="1">
      <alignment horizontal="center" vertical="center"/>
    </xf>
    <xf numFmtId="164" fontId="0" fillId="0" borderId="22" xfId="0" applyNumberFormat="1" applyFill="1" applyBorder="1" applyAlignment="1">
      <alignment horizontal="center" vertical="center"/>
    </xf>
    <xf numFmtId="0" fontId="16" fillId="0" borderId="0" xfId="0" applyFont="1"/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0" fillId="0" borderId="18" xfId="0" applyFill="1" applyBorder="1"/>
    <xf numFmtId="0" fontId="0" fillId="0" borderId="19" xfId="0" applyFill="1" applyBorder="1"/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164" fontId="0" fillId="0" borderId="24" xfId="0" applyNumberFormat="1" applyFill="1" applyBorder="1" applyAlignment="1">
      <alignment horizontal="center" vertical="center"/>
    </xf>
    <xf numFmtId="164" fontId="0" fillId="0" borderId="26" xfId="0" applyNumberFormat="1" applyFill="1" applyBorder="1" applyAlignment="1">
      <alignment horizontal="center" vertical="center"/>
    </xf>
    <xf numFmtId="164" fontId="0" fillId="0" borderId="25" xfId="0" applyNumberFormat="1" applyFill="1" applyBorder="1" applyAlignment="1">
      <alignment horizontal="center" vertical="center"/>
    </xf>
    <xf numFmtId="164" fontId="0" fillId="0" borderId="28" xfId="0" applyNumberFormat="1" applyFill="1" applyBorder="1" applyAlignment="1">
      <alignment horizontal="center" vertical="center"/>
    </xf>
    <xf numFmtId="0" fontId="22" fillId="0" borderId="0" xfId="0" applyFont="1"/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164" fontId="0" fillId="0" borderId="35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1" fontId="0" fillId="0" borderId="0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23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6" fillId="0" borderId="0" xfId="0" applyFont="1" applyFill="1" applyBorder="1"/>
    <xf numFmtId="164" fontId="0" fillId="0" borderId="0" xfId="0" applyNumberFormat="1"/>
    <xf numFmtId="165" fontId="0" fillId="0" borderId="0" xfId="0" applyNumberFormat="1"/>
    <xf numFmtId="0" fontId="0" fillId="35" borderId="22" xfId="0" applyFill="1" applyBorder="1"/>
    <xf numFmtId="164" fontId="0" fillId="35" borderId="22" xfId="0" applyNumberFormat="1" applyFill="1" applyBorder="1" applyAlignment="1">
      <alignment horizontal="center" vertical="center"/>
    </xf>
    <xf numFmtId="166" fontId="0" fillId="35" borderId="22" xfId="0" applyNumberForma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16" fillId="0" borderId="48" xfId="0" applyFont="1" applyFill="1" applyBorder="1"/>
    <xf numFmtId="0" fontId="16" fillId="0" borderId="42" xfId="0" applyFont="1" applyFill="1" applyBorder="1"/>
    <xf numFmtId="0" fontId="16" fillId="0" borderId="49" xfId="0" applyFont="1" applyFill="1" applyBorder="1"/>
    <xf numFmtId="0" fontId="0" fillId="36" borderId="51" xfId="0" applyFill="1" applyBorder="1"/>
    <xf numFmtId="0" fontId="0" fillId="36" borderId="39" xfId="0" applyFill="1" applyBorder="1"/>
    <xf numFmtId="166" fontId="0" fillId="0" borderId="0" xfId="0" applyNumberFormat="1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164" fontId="0" fillId="0" borderId="53" xfId="0" applyNumberFormat="1" applyFill="1" applyBorder="1" applyAlignment="1">
      <alignment horizontal="center" vertical="center"/>
    </xf>
    <xf numFmtId="164" fontId="0" fillId="0" borderId="54" xfId="0" applyNumberFormat="1" applyFill="1" applyBorder="1" applyAlignment="1">
      <alignment horizontal="center" vertical="center"/>
    </xf>
    <xf numFmtId="164" fontId="0" fillId="0" borderId="55" xfId="0" applyNumberFormat="1" applyFill="1" applyBorder="1" applyAlignment="1">
      <alignment horizontal="center" vertical="center"/>
    </xf>
    <xf numFmtId="164" fontId="0" fillId="0" borderId="56" xfId="0" applyNumberFormat="1" applyFill="1" applyBorder="1" applyAlignment="1">
      <alignment horizontal="center" vertical="center"/>
    </xf>
    <xf numFmtId="164" fontId="0" fillId="0" borderId="57" xfId="0" applyNumberFormat="1" applyFill="1" applyBorder="1" applyAlignment="1">
      <alignment horizontal="center" vertical="center"/>
    </xf>
    <xf numFmtId="164" fontId="0" fillId="0" borderId="58" xfId="0" applyNumberForma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6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0" fillId="0" borderId="59" xfId="0" applyBorder="1"/>
    <xf numFmtId="0" fontId="16" fillId="0" borderId="48" xfId="0" applyFont="1" applyFill="1" applyBorder="1" applyAlignment="1">
      <alignment horizontal="right"/>
    </xf>
    <xf numFmtId="0" fontId="16" fillId="0" borderId="42" xfId="0" applyFont="1" applyFill="1" applyBorder="1" applyAlignment="1">
      <alignment horizontal="right"/>
    </xf>
    <xf numFmtId="0" fontId="16" fillId="0" borderId="49" xfId="0" applyFont="1" applyFill="1" applyBorder="1" applyAlignment="1">
      <alignment horizontal="right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6" fillId="37" borderId="50" xfId="0" applyFont="1" applyFill="1" applyBorder="1" applyAlignment="1">
      <alignment horizontal="center" vertical="center"/>
    </xf>
    <xf numFmtId="0" fontId="16" fillId="37" borderId="51" xfId="0" applyFont="1" applyFill="1" applyBorder="1" applyAlignment="1">
      <alignment horizontal="center" vertical="center"/>
    </xf>
    <xf numFmtId="0" fontId="16" fillId="37" borderId="52" xfId="0" applyFont="1" applyFill="1" applyBorder="1" applyAlignment="1">
      <alignment horizontal="center" vertical="center"/>
    </xf>
    <xf numFmtId="0" fontId="16" fillId="37" borderId="62" xfId="0" applyFont="1" applyFill="1" applyBorder="1" applyAlignment="1">
      <alignment horizontal="center" vertical="center"/>
    </xf>
    <xf numFmtId="0" fontId="16" fillId="37" borderId="63" xfId="0" applyFont="1" applyFill="1" applyBorder="1" applyAlignment="1">
      <alignment horizontal="center" vertical="center"/>
    </xf>
    <xf numFmtId="0" fontId="16" fillId="37" borderId="64" xfId="0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164" fontId="0" fillId="0" borderId="27" xfId="0" applyNumberFormat="1" applyFill="1" applyBorder="1" applyAlignment="1">
      <alignment horizontal="center" vertical="center"/>
    </xf>
    <xf numFmtId="164" fontId="0" fillId="0" borderId="36" xfId="0" applyNumberFormat="1" applyFill="1" applyBorder="1" applyAlignment="1">
      <alignment horizontal="center" vertical="center"/>
    </xf>
    <xf numFmtId="164" fontId="0" fillId="0" borderId="38" xfId="0" applyNumberFormat="1" applyFill="1" applyBorder="1" applyAlignment="1">
      <alignment horizontal="center" vertical="center"/>
    </xf>
    <xf numFmtId="164" fontId="0" fillId="0" borderId="70" xfId="0" applyNumberFormat="1" applyFill="1" applyBorder="1" applyAlignment="1">
      <alignment horizontal="center" vertical="center"/>
    </xf>
    <xf numFmtId="164" fontId="0" fillId="0" borderId="71" xfId="0" applyNumberFormat="1" applyFill="1" applyBorder="1" applyAlignment="1">
      <alignment horizontal="center" vertical="center"/>
    </xf>
    <xf numFmtId="164" fontId="0" fillId="0" borderId="72" xfId="0" applyNumberForma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/>
    <xf numFmtId="0" fontId="0" fillId="0" borderId="17" xfId="0" applyBorder="1"/>
    <xf numFmtId="0" fontId="16" fillId="0" borderId="15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168" fontId="0" fillId="0" borderId="72" xfId="0" applyNumberFormat="1" applyFill="1" applyBorder="1" applyAlignment="1">
      <alignment horizontal="center" vertical="center"/>
    </xf>
    <xf numFmtId="164" fontId="0" fillId="0" borderId="13" xfId="0" applyNumberFormat="1" applyBorder="1"/>
    <xf numFmtId="164" fontId="0" fillId="0" borderId="15" xfId="0" applyNumberFormat="1" applyBorder="1"/>
    <xf numFmtId="169" fontId="0" fillId="0" borderId="14" xfId="0" applyNumberFormat="1" applyBorder="1"/>
    <xf numFmtId="169" fontId="0" fillId="0" borderId="72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8" fontId="0" fillId="0" borderId="0" xfId="0" applyNumberFormat="1" applyFill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1" fillId="0" borderId="0" xfId="0" applyFont="1"/>
    <xf numFmtId="166" fontId="0" fillId="35" borderId="23" xfId="0" applyNumberForma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167" fontId="0" fillId="0" borderId="0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166" fontId="0" fillId="0" borderId="25" xfId="0" applyNumberFormat="1" applyFill="1" applyBorder="1" applyAlignment="1">
      <alignment horizontal="center" vertical="center"/>
    </xf>
    <xf numFmtId="166" fontId="0" fillId="0" borderId="28" xfId="0" applyNumberForma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Border="1"/>
    <xf numFmtId="0" fontId="21" fillId="0" borderId="0" xfId="0" applyFont="1" applyFill="1" applyBorder="1"/>
    <xf numFmtId="4" fontId="0" fillId="0" borderId="0" xfId="0" applyNumberForma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2" fontId="0" fillId="0" borderId="0" xfId="0" applyNumberFormat="1" applyFill="1"/>
    <xf numFmtId="165" fontId="0" fillId="0" borderId="0" xfId="0" applyNumberFormat="1" applyFill="1" applyBorder="1"/>
    <xf numFmtId="164" fontId="0" fillId="0" borderId="0" xfId="0" applyNumberFormat="1" applyFill="1" applyBorder="1"/>
    <xf numFmtId="2" fontId="0" fillId="0" borderId="0" xfId="0" applyNumberFormat="1" applyFill="1" applyBorder="1"/>
    <xf numFmtId="0" fontId="23" fillId="0" borderId="0" xfId="0" applyFont="1" applyFill="1" applyBorder="1" applyAlignment="1">
      <alignment vertical="top"/>
    </xf>
    <xf numFmtId="167" fontId="0" fillId="0" borderId="38" xfId="0" applyNumberFormat="1" applyFill="1" applyBorder="1" applyAlignment="1">
      <alignment horizontal="center" vertical="center"/>
    </xf>
    <xf numFmtId="0" fontId="0" fillId="0" borderId="16" xfId="0" applyFill="1" applyBorder="1"/>
    <xf numFmtId="0" fontId="0" fillId="0" borderId="11" xfId="0" applyFill="1" applyBorder="1"/>
    <xf numFmtId="3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75" xfId="0" applyFill="1" applyBorder="1" applyAlignment="1">
      <alignment horizontal="center" vertical="center"/>
    </xf>
    <xf numFmtId="167" fontId="0" fillId="0" borderId="25" xfId="0" applyNumberForma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167" fontId="0" fillId="0" borderId="28" xfId="0" applyNumberFormat="1" applyFill="1" applyBorder="1" applyAlignment="1">
      <alignment horizontal="center" vertical="center"/>
    </xf>
    <xf numFmtId="0" fontId="16" fillId="36" borderId="50" xfId="0" applyFont="1" applyFill="1" applyBorder="1"/>
    <xf numFmtId="165" fontId="16" fillId="36" borderId="52" xfId="0" applyNumberFormat="1" applyFont="1" applyFill="1" applyBorder="1" applyAlignment="1">
      <alignment horizontal="center" vertical="center"/>
    </xf>
    <xf numFmtId="0" fontId="16" fillId="36" borderId="40" xfId="0" applyFont="1" applyFill="1" applyBorder="1"/>
    <xf numFmtId="165" fontId="16" fillId="36" borderId="41" xfId="0" applyNumberFormat="1" applyFont="1" applyFill="1" applyBorder="1" applyAlignment="1">
      <alignment horizontal="center" vertical="center"/>
    </xf>
    <xf numFmtId="2" fontId="16" fillId="0" borderId="0" xfId="0" applyNumberFormat="1" applyFont="1" applyFill="1" applyAlignment="1">
      <alignment horizontal="left" vertical="center"/>
    </xf>
    <xf numFmtId="0" fontId="0" fillId="36" borderId="0" xfId="0" applyFill="1" applyBorder="1"/>
    <xf numFmtId="0" fontId="16" fillId="36" borderId="60" xfId="0" applyFont="1" applyFill="1" applyBorder="1"/>
    <xf numFmtId="165" fontId="16" fillId="36" borderId="61" xfId="0" applyNumberFormat="1" applyFont="1" applyFill="1" applyBorder="1" applyAlignment="1">
      <alignment horizontal="center" vertical="center"/>
    </xf>
    <xf numFmtId="0" fontId="0" fillId="0" borderId="20" xfId="0" applyFill="1" applyBorder="1"/>
    <xf numFmtId="9" fontId="0" fillId="0" borderId="0" xfId="0" applyNumberFormat="1" applyFill="1" applyBorder="1"/>
    <xf numFmtId="1" fontId="0" fillId="0" borderId="0" xfId="0" applyNumberFormat="1" applyFill="1" applyBorder="1"/>
    <xf numFmtId="0" fontId="0" fillId="0" borderId="21" xfId="0" applyFill="1" applyBorder="1"/>
    <xf numFmtId="0" fontId="0" fillId="0" borderId="2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164" fontId="0" fillId="35" borderId="23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35" xfId="0" applyFill="1" applyBorder="1" applyAlignment="1">
      <alignment horizontal="center" vertical="center"/>
    </xf>
    <xf numFmtId="164" fontId="0" fillId="35" borderId="73" xfId="0" applyNumberForma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6" xfId="0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0" fillId="0" borderId="0" xfId="0"/>
    <xf numFmtId="0" fontId="0" fillId="0" borderId="0" xfId="0" applyFont="1" applyFill="1" applyBorder="1"/>
    <xf numFmtId="0" fontId="32" fillId="0" borderId="0" xfId="0" applyFont="1" applyFill="1" applyBorder="1"/>
    <xf numFmtId="0" fontId="0" fillId="0" borderId="0" xfId="0"/>
    <xf numFmtId="0" fontId="0" fillId="0" borderId="0" xfId="0"/>
    <xf numFmtId="0" fontId="16" fillId="0" borderId="0" xfId="0" applyFont="1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top"/>
    </xf>
    <xf numFmtId="0" fontId="23" fillId="37" borderId="43" xfId="0" applyFont="1" applyFill="1" applyBorder="1" applyAlignment="1">
      <alignment horizontal="center" vertical="center"/>
    </xf>
    <xf numFmtId="0" fontId="23" fillId="37" borderId="44" xfId="0" applyFont="1" applyFill="1" applyBorder="1" applyAlignment="1">
      <alignment horizontal="center" vertical="center"/>
    </xf>
    <xf numFmtId="0" fontId="23" fillId="37" borderId="45" xfId="0" applyFont="1" applyFill="1" applyBorder="1" applyAlignment="1">
      <alignment horizontal="center" vertical="center"/>
    </xf>
    <xf numFmtId="0" fontId="23" fillId="37" borderId="46" xfId="0" applyFont="1" applyFill="1" applyBorder="1" applyAlignment="1">
      <alignment horizontal="center" vertical="center"/>
    </xf>
    <xf numFmtId="0" fontId="23" fillId="37" borderId="47" xfId="0" applyFont="1" applyFill="1" applyBorder="1" applyAlignment="1">
      <alignment horizontal="center" vertical="center"/>
    </xf>
    <xf numFmtId="0" fontId="23" fillId="34" borderId="46" xfId="0" applyFont="1" applyFill="1" applyBorder="1" applyAlignment="1">
      <alignment horizontal="center" vertical="center"/>
    </xf>
    <xf numFmtId="0" fontId="23" fillId="34" borderId="44" xfId="0" applyFont="1" applyFill="1" applyBorder="1" applyAlignment="1">
      <alignment horizontal="center" vertical="center"/>
    </xf>
    <xf numFmtId="0" fontId="23" fillId="34" borderId="47" xfId="0" applyFont="1" applyFill="1" applyBorder="1" applyAlignment="1">
      <alignment horizontal="center" vertical="center"/>
    </xf>
    <xf numFmtId="0" fontId="23" fillId="34" borderId="43" xfId="0" applyFont="1" applyFill="1" applyBorder="1" applyAlignment="1">
      <alignment horizontal="center" vertical="center"/>
    </xf>
    <xf numFmtId="0" fontId="23" fillId="34" borderId="45" xfId="0" applyFont="1" applyFill="1" applyBorder="1" applyAlignment="1">
      <alignment horizontal="center" vertical="center"/>
    </xf>
    <xf numFmtId="0" fontId="0" fillId="0" borderId="74" xfId="0" applyFill="1" applyBorder="1" applyAlignment="1">
      <alignment horizontal="center" vertical="center" textRotation="90"/>
    </xf>
    <xf numFmtId="0" fontId="0" fillId="0" borderId="76" xfId="0" applyFill="1" applyBorder="1" applyAlignment="1">
      <alignment horizontal="center" vertical="center" textRotation="90"/>
    </xf>
    <xf numFmtId="0" fontId="0" fillId="0" borderId="77" xfId="0" applyFill="1" applyBorder="1" applyAlignment="1">
      <alignment horizontal="center" vertical="center" textRotation="90"/>
    </xf>
    <xf numFmtId="0" fontId="0" fillId="0" borderId="3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NOx RUNEX Emission Rates (g/mi)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T7 CAIRP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'2019'!$D$172:$D$217</c:f>
              <c:numCache>
                <c:formatCode>General</c:formatCode>
                <c:ptCount val="46"/>
              </c:numCache>
            </c:numRef>
          </c:cat>
          <c:val>
            <c:numRef>
              <c:f>'2019'!$AB$80:$AB$125</c:f>
              <c:numCache>
                <c:formatCode>General</c:formatCode>
                <c:ptCount val="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B-414D-8922-B6CB1CF90500}"/>
            </c:ext>
          </c:extLst>
        </c:ser>
        <c:ser>
          <c:idx val="1"/>
          <c:order val="1"/>
          <c:tx>
            <c:v>T7 NNOOS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'2019'!$D$172:$D$217</c:f>
              <c:numCache>
                <c:formatCode>General</c:formatCode>
                <c:ptCount val="46"/>
              </c:numCache>
            </c:numRef>
          </c:cat>
          <c:val>
            <c:numRef>
              <c:f>'2019'!$AB$126:$AB$171</c:f>
              <c:numCache>
                <c:formatCode>General</c:formatCode>
                <c:ptCount val="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B-414D-8922-B6CB1CF90500}"/>
            </c:ext>
          </c:extLst>
        </c:ser>
        <c:ser>
          <c:idx val="2"/>
          <c:order val="2"/>
          <c:tx>
            <c:v>T7 NOOS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'2019'!$D$172:$D$217</c:f>
              <c:numCache>
                <c:formatCode>General</c:formatCode>
                <c:ptCount val="46"/>
              </c:numCache>
            </c:numRef>
          </c:cat>
          <c:val>
            <c:numRef>
              <c:f>'2019'!$AB$172:$AB$217</c:f>
              <c:numCache>
                <c:formatCode>General</c:formatCode>
                <c:ptCount val="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FB-414D-8922-B6CB1CF90500}"/>
            </c:ext>
          </c:extLst>
        </c:ser>
        <c:ser>
          <c:idx val="3"/>
          <c:order val="3"/>
          <c:tx>
            <c:v>T7 POLA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'2019'!$D$172:$D$217</c:f>
              <c:numCache>
                <c:formatCode>General</c:formatCode>
                <c:ptCount val="46"/>
              </c:numCache>
            </c:numRef>
          </c:cat>
          <c:val>
            <c:numRef>
              <c:f>'2019'!$AB$218:$AB$263</c:f>
              <c:numCache>
                <c:formatCode>General</c:formatCode>
                <c:ptCount val="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FB-414D-8922-B6CB1CF90500}"/>
            </c:ext>
          </c:extLst>
        </c:ser>
        <c:ser>
          <c:idx val="4"/>
          <c:order val="4"/>
          <c:tx>
            <c:v>T7 Tractor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'2019'!$D$172:$D$217</c:f>
              <c:numCache>
                <c:formatCode>General</c:formatCode>
                <c:ptCount val="46"/>
              </c:numCache>
            </c:numRef>
          </c:cat>
          <c:val>
            <c:numRef>
              <c:f>'2019'!$AB$264:$AB$309</c:f>
              <c:numCache>
                <c:formatCode>General</c:formatCode>
                <c:ptCount val="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FB-414D-8922-B6CB1CF90500}"/>
            </c:ext>
          </c:extLst>
        </c:ser>
        <c:ser>
          <c:idx val="5"/>
          <c:order val="5"/>
          <c:tx>
            <c:v>T6 CAIRP Heavy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'2019'!$D$172:$D$217</c:f>
              <c:numCache>
                <c:formatCode>General</c:formatCode>
                <c:ptCount val="46"/>
              </c:numCache>
            </c:numRef>
          </c:cat>
          <c:val>
            <c:numRef>
              <c:f>'2019'!$AB$310:$AB$355</c:f>
              <c:numCache>
                <c:formatCode>General</c:formatCode>
                <c:ptCount val="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FB-414D-8922-B6CB1CF90500}"/>
            </c:ext>
          </c:extLst>
        </c:ser>
        <c:ser>
          <c:idx val="6"/>
          <c:order val="6"/>
          <c:tx>
            <c:v>T6 Instate Heavy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'2019'!$D$172:$D$217</c:f>
              <c:numCache>
                <c:formatCode>General</c:formatCode>
                <c:ptCount val="46"/>
              </c:numCache>
            </c:numRef>
          </c:cat>
          <c:val>
            <c:numRef>
              <c:f>'2019'!$AB$356:$AB$401</c:f>
              <c:numCache>
                <c:formatCode>General</c:formatCode>
                <c:ptCount val="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FB-414D-8922-B6CB1CF90500}"/>
            </c:ext>
          </c:extLst>
        </c:ser>
        <c:ser>
          <c:idx val="7"/>
          <c:order val="7"/>
          <c:tx>
            <c:v>T6 OOS Heavy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'2019'!$D$172:$D$217</c:f>
              <c:numCache>
                <c:formatCode>General</c:formatCode>
                <c:ptCount val="46"/>
              </c:numCache>
            </c:numRef>
          </c:cat>
          <c:val>
            <c:numRef>
              <c:f>'2019'!$AB$402:$AB$446</c:f>
              <c:numCache>
                <c:formatCode>General</c:formatCode>
                <c:ptCount val="4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0FB-414D-8922-B6CB1CF90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5182000"/>
        <c:axId val="545183176"/>
      </c:lineChart>
      <c:catAx>
        <c:axId val="54518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183176"/>
        <c:crosses val="autoZero"/>
        <c:auto val="1"/>
        <c:lblAlgn val="ctr"/>
        <c:lblOffset val="100"/>
        <c:noMultiLvlLbl val="0"/>
      </c:catAx>
      <c:valAx>
        <c:axId val="545183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18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PM10 RUNEX Emission Rates (g/mi)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'2019'!$D$172:$D$217</c:f>
              <c:numCache>
                <c:formatCode>General</c:formatCode>
                <c:ptCount val="46"/>
              </c:numCache>
            </c:numRef>
          </c:cat>
          <c:val>
            <c:numRef>
              <c:f>'2019'!$AK$80:$AK$125</c:f>
              <c:numCache>
                <c:formatCode>General</c:formatCode>
                <c:ptCount val="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8-4FB9-B656-E329AFDFC31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'2019'!$D$172:$D$217</c:f>
              <c:numCache>
                <c:formatCode>General</c:formatCode>
                <c:ptCount val="46"/>
              </c:numCache>
            </c:numRef>
          </c:cat>
          <c:val>
            <c:numRef>
              <c:f>'2019'!$AK$126:$AK$171</c:f>
              <c:numCache>
                <c:formatCode>General</c:formatCode>
                <c:ptCount val="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8-4FB9-B656-E329AFDFC31C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'2019'!$D$172:$D$217</c:f>
              <c:numCache>
                <c:formatCode>General</c:formatCode>
                <c:ptCount val="46"/>
              </c:numCache>
            </c:numRef>
          </c:cat>
          <c:val>
            <c:numRef>
              <c:f>'2019'!$AK$172:$AK$217</c:f>
              <c:numCache>
                <c:formatCode>General</c:formatCode>
                <c:ptCount val="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48-4FB9-B656-E329AFDFC31C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'2019'!$D$172:$D$217</c:f>
              <c:numCache>
                <c:formatCode>General</c:formatCode>
                <c:ptCount val="46"/>
              </c:numCache>
            </c:numRef>
          </c:cat>
          <c:val>
            <c:numRef>
              <c:f>'2019'!$AK$218:$AK$263</c:f>
              <c:numCache>
                <c:formatCode>General</c:formatCode>
                <c:ptCount val="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48-4FB9-B656-E329AFDFC31C}"/>
            </c:ext>
          </c:extLst>
        </c:ser>
        <c:ser>
          <c:idx val="4"/>
          <c:order val="4"/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'2019'!$D$172:$D$217</c:f>
              <c:numCache>
                <c:formatCode>General</c:formatCode>
                <c:ptCount val="46"/>
              </c:numCache>
            </c:numRef>
          </c:cat>
          <c:val>
            <c:numRef>
              <c:f>'2019'!$AK$264:$AK$309</c:f>
              <c:numCache>
                <c:formatCode>General</c:formatCode>
                <c:ptCount val="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48-4FB9-B656-E329AFDFC31C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'2019'!$D$172:$D$217</c:f>
              <c:numCache>
                <c:formatCode>General</c:formatCode>
                <c:ptCount val="46"/>
              </c:numCache>
            </c:numRef>
          </c:cat>
          <c:val>
            <c:numRef>
              <c:f>'2019'!$AK$310:$AK$355</c:f>
              <c:numCache>
                <c:formatCode>General</c:formatCode>
                <c:ptCount val="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748-4FB9-B656-E329AFDFC31C}"/>
            </c:ext>
          </c:extLst>
        </c:ser>
        <c:ser>
          <c:idx val="6"/>
          <c:order val="6"/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'2019'!$D$172:$D$217</c:f>
              <c:numCache>
                <c:formatCode>General</c:formatCode>
                <c:ptCount val="46"/>
              </c:numCache>
            </c:numRef>
          </c:cat>
          <c:val>
            <c:numRef>
              <c:f>'2019'!$AK$356:$AK$401</c:f>
              <c:numCache>
                <c:formatCode>General</c:formatCode>
                <c:ptCount val="4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748-4FB9-B656-E329AFDFC31C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'2019'!$D$172:$D$217</c:f>
              <c:numCache>
                <c:formatCode>General</c:formatCode>
                <c:ptCount val="46"/>
              </c:numCache>
            </c:numRef>
          </c:cat>
          <c:val>
            <c:numRef>
              <c:f>'2019'!$AK$402:$AK$446</c:f>
              <c:numCache>
                <c:formatCode>General</c:formatCode>
                <c:ptCount val="4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748-4FB9-B656-E329AFDFC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9306016"/>
        <c:axId val="389304056"/>
      </c:lineChart>
      <c:catAx>
        <c:axId val="38930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304056"/>
        <c:crosses val="autoZero"/>
        <c:auto val="1"/>
        <c:lblAlgn val="ctr"/>
        <c:lblOffset val="100"/>
        <c:noMultiLvlLbl val="0"/>
      </c:catAx>
      <c:valAx>
        <c:axId val="389304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306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190499</xdr:colOff>
      <xdr:row>74</xdr:row>
      <xdr:rowOff>158750</xdr:rowOff>
    </xdr:from>
    <xdr:to>
      <xdr:col>81</xdr:col>
      <xdr:colOff>222250</xdr:colOff>
      <xdr:row>105</xdr:row>
      <xdr:rowOff>174625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238125</xdr:colOff>
      <xdr:row>74</xdr:row>
      <xdr:rowOff>142875</xdr:rowOff>
    </xdr:from>
    <xdr:to>
      <xdr:col>103</xdr:col>
      <xdr:colOff>269876</xdr:colOff>
      <xdr:row>105</xdr:row>
      <xdr:rowOff>158750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0FE1E-F187-463B-9711-CED15405B4B4}">
  <sheetPr>
    <tabColor theme="9" tint="-0.249977111117893"/>
  </sheetPr>
  <dimension ref="A1:BA67"/>
  <sheetViews>
    <sheetView zoomScale="90" zoomScaleNormal="90" workbookViewId="0">
      <selection activeCell="F30" sqref="F30"/>
    </sheetView>
  </sheetViews>
  <sheetFormatPr defaultRowHeight="15" x14ac:dyDescent="0.25"/>
  <cols>
    <col min="1" max="1" width="11.85546875" customWidth="1"/>
    <col min="2" max="2" width="12.7109375" customWidth="1"/>
    <col min="3" max="3" width="13.85546875" bestFit="1" customWidth="1"/>
    <col min="4" max="4" width="12.7109375" bestFit="1" customWidth="1"/>
    <col min="5" max="5" width="13.85546875" bestFit="1" customWidth="1"/>
    <col min="6" max="6" width="12.7109375" bestFit="1" customWidth="1"/>
    <col min="7" max="7" width="13.85546875" bestFit="1" customWidth="1"/>
    <col min="8" max="8" width="12.7109375" bestFit="1" customWidth="1"/>
    <col min="9" max="9" width="13" bestFit="1" customWidth="1"/>
    <col min="10" max="10" width="12.7109375" bestFit="1" customWidth="1"/>
    <col min="11" max="11" width="13.85546875" bestFit="1" customWidth="1"/>
    <col min="12" max="12" width="11.140625" bestFit="1" customWidth="1"/>
    <col min="13" max="13" width="12.140625" bestFit="1" customWidth="1"/>
    <col min="14" max="14" width="11.5703125" bestFit="1" customWidth="1"/>
    <col min="15" max="15" width="11.42578125" bestFit="1" customWidth="1"/>
    <col min="16" max="16" width="11.140625" bestFit="1" customWidth="1"/>
    <col min="17" max="17" width="12.140625" bestFit="1" customWidth="1"/>
    <col min="18" max="18" width="11.5703125" bestFit="1" customWidth="1"/>
    <col min="19" max="19" width="11.42578125" bestFit="1" customWidth="1"/>
    <col min="20" max="20" width="11.140625" bestFit="1" customWidth="1"/>
    <col min="21" max="21" width="12.140625" bestFit="1" customWidth="1"/>
    <col min="22" max="22" width="12" customWidth="1"/>
    <col min="23" max="23" width="11.85546875" customWidth="1"/>
    <col min="24" max="24" width="11.5703125" customWidth="1"/>
    <col min="25" max="25" width="12.42578125" customWidth="1"/>
    <col min="26" max="26" width="10.85546875" customWidth="1"/>
    <col min="27" max="27" width="11.42578125" customWidth="1"/>
    <col min="28" max="28" width="12.42578125" customWidth="1"/>
    <col min="29" max="29" width="12" customWidth="1"/>
    <col min="30" max="30" width="11.28515625" customWidth="1"/>
    <col min="31" max="31" width="11.140625" customWidth="1"/>
    <col min="32" max="32" width="11.42578125" customWidth="1"/>
    <col min="33" max="33" width="11.85546875" customWidth="1"/>
    <col min="34" max="34" width="9.42578125" bestFit="1" customWidth="1"/>
    <col min="35" max="35" width="10.5703125" bestFit="1" customWidth="1"/>
    <col min="36" max="36" width="10.140625" bestFit="1" customWidth="1"/>
    <col min="37" max="37" width="11.28515625" bestFit="1" customWidth="1"/>
    <col min="38" max="38" width="9.42578125" bestFit="1" customWidth="1"/>
    <col min="39" max="39" width="10.5703125" bestFit="1" customWidth="1"/>
    <col min="40" max="40" width="10.140625" bestFit="1" customWidth="1"/>
    <col min="41" max="41" width="11.28515625" bestFit="1" customWidth="1"/>
    <col min="42" max="42" width="9.42578125" bestFit="1" customWidth="1"/>
    <col min="43" max="43" width="10.5703125" bestFit="1" customWidth="1"/>
    <col min="44" max="44" width="10.140625" bestFit="1" customWidth="1"/>
    <col min="45" max="45" width="11.28515625" bestFit="1" customWidth="1"/>
    <col min="46" max="46" width="9.42578125" bestFit="1" customWidth="1"/>
    <col min="47" max="47" width="10.5703125" bestFit="1" customWidth="1"/>
    <col min="48" max="48" width="10.140625" bestFit="1" customWidth="1"/>
    <col min="49" max="49" width="11.28515625" bestFit="1" customWidth="1"/>
    <col min="50" max="50" width="9.42578125" bestFit="1" customWidth="1"/>
    <col min="51" max="51" width="10.5703125" bestFit="1" customWidth="1"/>
    <col min="52" max="52" width="10.140625" bestFit="1" customWidth="1"/>
    <col min="53" max="53" width="11.28515625" bestFit="1" customWidth="1"/>
  </cols>
  <sheetData>
    <row r="1" spans="1:53" x14ac:dyDescent="0.25">
      <c r="B1" s="23" t="s">
        <v>103</v>
      </c>
    </row>
    <row r="2" spans="1:53" x14ac:dyDescent="0.25">
      <c r="B2" s="9" t="s">
        <v>174</v>
      </c>
    </row>
    <row r="3" spans="1:53" ht="15.75" thickBot="1" x14ac:dyDescent="0.3">
      <c r="A3" s="6"/>
      <c r="B3" s="34"/>
    </row>
    <row r="4" spans="1:53" ht="15.75" thickBot="1" x14ac:dyDescent="0.3">
      <c r="A4" s="74"/>
      <c r="B4" s="176" t="s">
        <v>107</v>
      </c>
      <c r="C4" s="177"/>
      <c r="D4" s="177"/>
      <c r="E4" s="178"/>
      <c r="F4" s="179" t="s">
        <v>108</v>
      </c>
      <c r="G4" s="177"/>
      <c r="H4" s="177"/>
      <c r="I4" s="180"/>
      <c r="J4" s="176" t="s">
        <v>109</v>
      </c>
      <c r="K4" s="177"/>
      <c r="L4" s="177"/>
      <c r="M4" s="178"/>
      <c r="N4" s="179" t="s">
        <v>110</v>
      </c>
      <c r="O4" s="177"/>
      <c r="P4" s="177"/>
      <c r="Q4" s="180"/>
      <c r="R4" s="176" t="s">
        <v>111</v>
      </c>
      <c r="S4" s="177"/>
      <c r="T4" s="177"/>
      <c r="U4" s="178"/>
      <c r="V4" s="176" t="s">
        <v>137</v>
      </c>
      <c r="W4" s="177"/>
      <c r="X4" s="177"/>
      <c r="Y4" s="178"/>
      <c r="Z4" s="176" t="s">
        <v>138</v>
      </c>
      <c r="AA4" s="177"/>
      <c r="AB4" s="177"/>
      <c r="AC4" s="178"/>
      <c r="AD4" s="176" t="s">
        <v>139</v>
      </c>
      <c r="AE4" s="177"/>
      <c r="AF4" s="177"/>
      <c r="AG4" s="178"/>
      <c r="AH4" s="176" t="s">
        <v>146</v>
      </c>
      <c r="AI4" s="177"/>
      <c r="AJ4" s="177"/>
      <c r="AK4" s="178"/>
      <c r="AL4" s="176" t="s">
        <v>147</v>
      </c>
      <c r="AM4" s="177"/>
      <c r="AN4" s="177"/>
      <c r="AO4" s="178"/>
      <c r="AP4" s="176" t="s">
        <v>148</v>
      </c>
      <c r="AQ4" s="177"/>
      <c r="AR4" s="177"/>
      <c r="AS4" s="178"/>
      <c r="AT4" s="176" t="s">
        <v>149</v>
      </c>
      <c r="AU4" s="177"/>
      <c r="AV4" s="177"/>
      <c r="AW4" s="178"/>
      <c r="AX4" s="176" t="s">
        <v>150</v>
      </c>
      <c r="AY4" s="177"/>
      <c r="AZ4" s="177"/>
      <c r="BA4" s="178"/>
    </row>
    <row r="5" spans="1:53" ht="15.75" thickBot="1" x14ac:dyDescent="0.3">
      <c r="A5" s="55" t="s">
        <v>97</v>
      </c>
      <c r="B5" s="50" t="s">
        <v>115</v>
      </c>
      <c r="C5" s="51" t="s">
        <v>116</v>
      </c>
      <c r="D5" s="51" t="s">
        <v>117</v>
      </c>
      <c r="E5" s="52" t="s">
        <v>118</v>
      </c>
      <c r="F5" s="53" t="s">
        <v>115</v>
      </c>
      <c r="G5" s="51" t="s">
        <v>116</v>
      </c>
      <c r="H5" s="51" t="s">
        <v>117</v>
      </c>
      <c r="I5" s="54" t="s">
        <v>118</v>
      </c>
      <c r="J5" s="50" t="s">
        <v>115</v>
      </c>
      <c r="K5" s="51" t="s">
        <v>116</v>
      </c>
      <c r="L5" s="51" t="s">
        <v>117</v>
      </c>
      <c r="M5" s="52" t="s">
        <v>118</v>
      </c>
      <c r="N5" s="53" t="s">
        <v>115</v>
      </c>
      <c r="O5" s="51" t="s">
        <v>116</v>
      </c>
      <c r="P5" s="51" t="s">
        <v>117</v>
      </c>
      <c r="Q5" s="54" t="s">
        <v>118</v>
      </c>
      <c r="R5" s="50" t="s">
        <v>115</v>
      </c>
      <c r="S5" s="51" t="s">
        <v>116</v>
      </c>
      <c r="T5" s="51" t="s">
        <v>117</v>
      </c>
      <c r="U5" s="52" t="s">
        <v>118</v>
      </c>
      <c r="V5" s="61" t="s">
        <v>115</v>
      </c>
      <c r="W5" s="62" t="s">
        <v>116</v>
      </c>
      <c r="X5" s="62" t="s">
        <v>117</v>
      </c>
      <c r="Y5" s="63" t="s">
        <v>118</v>
      </c>
      <c r="Z5" s="61" t="s">
        <v>115</v>
      </c>
      <c r="AA5" s="62" t="s">
        <v>116</v>
      </c>
      <c r="AB5" s="62" t="s">
        <v>117</v>
      </c>
      <c r="AC5" s="63" t="s">
        <v>118</v>
      </c>
      <c r="AD5" s="61" t="s">
        <v>115</v>
      </c>
      <c r="AE5" s="62" t="s">
        <v>116</v>
      </c>
      <c r="AF5" s="62" t="s">
        <v>117</v>
      </c>
      <c r="AG5" s="63" t="s">
        <v>118</v>
      </c>
      <c r="AH5" s="61" t="s">
        <v>115</v>
      </c>
      <c r="AI5" s="62" t="s">
        <v>116</v>
      </c>
      <c r="AJ5" s="62" t="s">
        <v>117</v>
      </c>
      <c r="AK5" s="63" t="s">
        <v>118</v>
      </c>
      <c r="AL5" s="61" t="s">
        <v>115</v>
      </c>
      <c r="AM5" s="62" t="s">
        <v>116</v>
      </c>
      <c r="AN5" s="62" t="s">
        <v>117</v>
      </c>
      <c r="AO5" s="63" t="s">
        <v>118</v>
      </c>
      <c r="AP5" s="61" t="s">
        <v>115</v>
      </c>
      <c r="AQ5" s="62" t="s">
        <v>116</v>
      </c>
      <c r="AR5" s="62" t="s">
        <v>117</v>
      </c>
      <c r="AS5" s="63" t="s">
        <v>118</v>
      </c>
      <c r="AT5" s="61" t="s">
        <v>115</v>
      </c>
      <c r="AU5" s="62" t="s">
        <v>116</v>
      </c>
      <c r="AV5" s="62" t="s">
        <v>117</v>
      </c>
      <c r="AW5" s="63" t="s">
        <v>118</v>
      </c>
      <c r="AX5" s="61" t="s">
        <v>115</v>
      </c>
      <c r="AY5" s="62" t="s">
        <v>116</v>
      </c>
      <c r="AZ5" s="62" t="s">
        <v>117</v>
      </c>
      <c r="BA5" s="63" t="s">
        <v>118</v>
      </c>
    </row>
    <row r="6" spans="1:53" s="15" customFormat="1" ht="15.75" thickBot="1" x14ac:dyDescent="0.3">
      <c r="A6" s="56" t="s">
        <v>114</v>
      </c>
      <c r="B6" s="30">
        <f>Summary!B6*'HD IM NOx reduction factor'!D52</f>
        <v>192.0749656552203</v>
      </c>
      <c r="C6" s="22">
        <f>Summary!C6*'HD IM PM reduction factor'!D52</f>
        <v>2.6603322852123505</v>
      </c>
      <c r="D6" s="22">
        <f>Summary!D6*'HD IM NOx reduction factor'!D52</f>
        <v>0.42345315978945902</v>
      </c>
      <c r="E6" s="32">
        <f>Summary!E6*'HD IM PM reduction factor'!D52</f>
        <v>5.8650335217824623E-3</v>
      </c>
      <c r="F6" s="37">
        <f>Summary!F6*'HD IM NOx reduction factor'!E52</f>
        <v>177.29731867270951</v>
      </c>
      <c r="G6" s="22">
        <f>Summary!G6*'HD IM PM reduction factor'!E52</f>
        <v>2.229733476428617</v>
      </c>
      <c r="H6" s="22">
        <f>Summary!H6*'HD IM NOx reduction factor'!E52</f>
        <v>0.39087399837896064</v>
      </c>
      <c r="I6" s="42">
        <f>Summary!I6*'HD IM PM reduction factor'!E52</f>
        <v>4.9157248726357985E-3</v>
      </c>
      <c r="J6" s="30">
        <f>Summary!J6*'HD IM NOx reduction factor'!F52</f>
        <v>163.30921589584818</v>
      </c>
      <c r="K6" s="22">
        <f>Summary!K6*'HD IM PM reduction factor'!F52</f>
        <v>1.8427900394802332</v>
      </c>
      <c r="L6" s="22">
        <f>Summary!L6*'HD IM NOx reduction factor'!F52</f>
        <v>0.36003548540505165</v>
      </c>
      <c r="M6" s="123">
        <f>Summary!M6*'HD IM PM reduction factor'!F52</f>
        <v>4.0626599223095496E-3</v>
      </c>
      <c r="N6" s="37">
        <f>Summary!N6*'HD IM NOx reduction factor'!G52</f>
        <v>147.43771719245859</v>
      </c>
      <c r="O6" s="22">
        <f>Summary!O6*'HD IM PM reduction factor'!G52</f>
        <v>1.1517517648231905</v>
      </c>
      <c r="P6" s="22">
        <f>Summary!P6*'HD IM NOx reduction factor'!G52</f>
        <v>0.32504479177864382</v>
      </c>
      <c r="Q6" s="42">
        <f>Summary!Q6*'HD IM PM reduction factor'!G52</f>
        <v>2.5391800667189691E-3</v>
      </c>
      <c r="R6" s="30">
        <f>Summary!R6*'HD IM NOx reduction factor'!H52</f>
        <v>94.237925892737721</v>
      </c>
      <c r="S6" s="22">
        <f>Summary!S6*'HD IM PM reduction factor'!H52</f>
        <v>0.63446131611090961</v>
      </c>
      <c r="T6" s="22">
        <f>Summary!T6*'HD IM NOx reduction factor'!H52</f>
        <v>0.20775923273059871</v>
      </c>
      <c r="U6" s="42">
        <f>Summary!U6*'HD IM PM reduction factor'!H52</f>
        <v>1.3987489111600506E-3</v>
      </c>
      <c r="V6" s="64">
        <f>Summary!V6*'HD IM NOx reduction factor'!I52</f>
        <v>95.061344864642294</v>
      </c>
      <c r="W6" s="65">
        <f>Summary!W6*'HD IM PM reduction factor'!I52</f>
        <v>0.63053461770131491</v>
      </c>
      <c r="X6" s="65">
        <f>Summary!X6*'HD IM NOx reduction factor'!I52</f>
        <v>0.20957456230410215</v>
      </c>
      <c r="Y6" s="66">
        <f>Summary!Y6*'HD IM PM reduction factor'!I52</f>
        <v>1.3900920159555614E-3</v>
      </c>
      <c r="Z6" s="64">
        <f>Summary!Z6*'HD IM NOx reduction factor'!J52</f>
        <v>94.30200271248232</v>
      </c>
      <c r="AA6" s="65">
        <f>Summary!AA6*'HD IM PM reduction factor'!J52</f>
        <v>0.62523763537965227</v>
      </c>
      <c r="AB6" s="65">
        <f>Summary!AB6*'HD IM NOx reduction factor'!J52</f>
        <v>0.20790049805217534</v>
      </c>
      <c r="AC6" s="66">
        <f>Summary!AC6*'HD IM PM reduction factor'!J52</f>
        <v>1.378414159375942E-3</v>
      </c>
      <c r="AD6" s="64">
        <f>Summary!AD6*'HD IM NOx reduction factor'!K52</f>
        <v>93.065763501871075</v>
      </c>
      <c r="AE6" s="65">
        <f>Summary!AE6*'HD IM PM reduction factor'!K52</f>
        <v>0.61707551374900582</v>
      </c>
      <c r="AF6" s="65">
        <f>Summary!AF6*'HD IM NOx reduction factor'!K52</f>
        <v>0.2051750548992731</v>
      </c>
      <c r="AG6" s="66">
        <f>Summary!AG6*'HD IM PM reduction factor'!K52</f>
        <v>1.3604197467085087E-3</v>
      </c>
      <c r="AH6" s="64">
        <f>Summary!AH6*'HD IM NOx reduction factor'!L52</f>
        <v>91.707104668896974</v>
      </c>
      <c r="AI6" s="65">
        <f>Summary!AI6*'HD IM PM reduction factor'!L52</f>
        <v>0.60900770965294526</v>
      </c>
      <c r="AJ6" s="65">
        <f>Summary!AJ6*'HD IM NOx reduction factor'!L52</f>
        <v>0.20217972245739999</v>
      </c>
      <c r="AK6" s="66">
        <f>Summary!AK6*'HD IM PM reduction factor'!L52</f>
        <v>1.3426332687810746E-3</v>
      </c>
      <c r="AL6" s="64">
        <f>Summary!AL6*'HD IM NOx reduction factor'!M52</f>
        <v>90.125750000042942</v>
      </c>
      <c r="AM6" s="65">
        <f>Summary!AM6*'HD IM PM reduction factor'!M52</f>
        <v>0.60061448173589416</v>
      </c>
      <c r="AN6" s="65">
        <f>Summary!AN6*'HD IM NOx reduction factor'!M52</f>
        <v>0.19869342933747278</v>
      </c>
      <c r="AO6" s="66">
        <f>Summary!AO6*'HD IM PM reduction factor'!M52</f>
        <v>1.3241293535509757E-3</v>
      </c>
      <c r="AP6" s="64">
        <f>Summary!AP6*'HD IM NOx reduction factor'!N52</f>
        <v>88.41412854171746</v>
      </c>
      <c r="AQ6" s="65">
        <f>Summary!AQ6*'HD IM PM reduction factor'!N52</f>
        <v>0.59162454860575009</v>
      </c>
      <c r="AR6" s="65">
        <f>Summary!AR6*'HD IM NOx reduction factor'!N52</f>
        <v>0.19491994687233782</v>
      </c>
      <c r="AS6" s="66">
        <f>Summary!AS6*'HD IM PM reduction factor'!N52</f>
        <v>1.304309927436441E-3</v>
      </c>
      <c r="AT6" s="64">
        <f>Summary!AT6*'HD IM NOx reduction factor'!O52</f>
        <v>86.750139702649633</v>
      </c>
      <c r="AU6" s="65">
        <f>Summary!AU6*'HD IM PM reduction factor'!O52</f>
        <v>0.58332136999052897</v>
      </c>
      <c r="AV6" s="65">
        <f>Summary!AV6*'HD IM NOx reduction factor'!O52</f>
        <v>0.19125147644281565</v>
      </c>
      <c r="AW6" s="66">
        <f>Summary!AW6*'HD IM PM reduction factor'!O52</f>
        <v>1.2860045370961767E-3</v>
      </c>
      <c r="AX6" s="64">
        <f>Summary!AX6*'HD IM NOx reduction factor'!P52</f>
        <v>85.238708649745959</v>
      </c>
      <c r="AY6" s="65">
        <f>Summary!AY6*'HD IM PM reduction factor'!P52</f>
        <v>0.56684531234202895</v>
      </c>
      <c r="AZ6" s="65">
        <f>Summary!AZ6*'HD IM NOx reduction factor'!P52</f>
        <v>0.18791933863416013</v>
      </c>
      <c r="BA6" s="66">
        <f>Summary!BA6*'HD IM PM reduction factor'!P52</f>
        <v>1.2496810180559377E-3</v>
      </c>
    </row>
    <row r="7" spans="1:53" s="15" customFormat="1" ht="15.75" thickBot="1" x14ac:dyDescent="0.3">
      <c r="A7" s="57" t="s">
        <v>123</v>
      </c>
      <c r="B7" s="31">
        <f>Summary!B7*'HD IM NOx reduction factor'!D53</f>
        <v>50.205033115002905</v>
      </c>
      <c r="C7" s="93">
        <f>Summary!C7*'HD IM PM reduction factor'!D53</f>
        <v>1.5144455808493524</v>
      </c>
      <c r="D7" s="93">
        <f>Summary!D7*'HD IM NOx reduction factor'!D53</f>
        <v>0.11068324202147063</v>
      </c>
      <c r="E7" s="33">
        <f>Summary!E7*'HD IM PM reduction factor'!D53</f>
        <v>3.338783710579888E-3</v>
      </c>
      <c r="F7" s="94">
        <f>Summary!F7*'HD IM NOx reduction factor'!E53</f>
        <v>43.757437151288329</v>
      </c>
      <c r="G7" s="93">
        <f>Summary!G7*'HD IM PM reduction factor'!E53</f>
        <v>1.2391440678325905</v>
      </c>
      <c r="H7" s="93">
        <f>Summary!H7*'HD IM NOx reduction factor'!E53</f>
        <v>9.6468714508387121E-2</v>
      </c>
      <c r="I7" s="95">
        <f>Summary!I7*'HD IM PM reduction factor'!E53</f>
        <v>2.7318472720695925E-3</v>
      </c>
      <c r="J7" s="31">
        <f>Summary!J7*'HD IM NOx reduction factor'!F53</f>
        <v>37.102749575895189</v>
      </c>
      <c r="K7" s="93">
        <f>Summary!K7*'HD IM PM reduction factor'!F53</f>
        <v>1.0062285341970623</v>
      </c>
      <c r="L7" s="93">
        <f>Summary!L7*'HD IM NOx reduction factor'!F53</f>
        <v>8.1797627770981832E-2</v>
      </c>
      <c r="M7" s="124">
        <f>Summary!M7*'HD IM PM reduction factor'!F53</f>
        <v>2.218355998776571E-3</v>
      </c>
      <c r="N7" s="94">
        <f>Summary!N7*'HD IM NOx reduction factor'!G53</f>
        <v>26.43872669284934</v>
      </c>
      <c r="O7" s="93">
        <f>Summary!O7*'HD IM PM reduction factor'!G53</f>
        <v>0.52849640862013714</v>
      </c>
      <c r="P7" s="93">
        <f>Summary!P7*'HD IM NOx reduction factor'!G53</f>
        <v>5.8287462505620335E-2</v>
      </c>
      <c r="Q7" s="95">
        <f>Summary!Q7*'HD IM PM reduction factor'!G53</f>
        <v>1.1651360884233786E-3</v>
      </c>
      <c r="R7" s="31">
        <f>Summary!R7*'HD IM NOx reduction factor'!H53</f>
        <v>15.453547976466062</v>
      </c>
      <c r="S7" s="93">
        <f>Summary!S7*'HD IM PM reduction factor'!H53</f>
        <v>8.0554660125755281E-2</v>
      </c>
      <c r="T7" s="93">
        <f>Summary!T7*'HD IM NOx reduction factor'!H53</f>
        <v>3.4069269247398684E-2</v>
      </c>
      <c r="U7" s="95">
        <f>Summary!U7*'HD IM PM reduction factor'!H53</f>
        <v>1.775927708728445E-4</v>
      </c>
      <c r="V7" s="96">
        <f>Summary!V7*'HD IM NOx reduction factor'!I53</f>
        <v>15.624137978662533</v>
      </c>
      <c r="W7" s="97">
        <f>Summary!W7*'HD IM PM reduction factor'!I53</f>
        <v>8.0637747248971325E-2</v>
      </c>
      <c r="X7" s="97">
        <f>Summary!X7*'HD IM NOx reduction factor'!I53</f>
        <v>3.4445356132080225E-2</v>
      </c>
      <c r="Y7" s="109">
        <f>Summary!Y7*'HD IM PM reduction factor'!I53</f>
        <v>1.7777594677368942E-4</v>
      </c>
      <c r="Z7" s="96">
        <f>Summary!Z7*'HD IM NOx reduction factor'!J53</f>
        <v>15.601913600518955</v>
      </c>
      <c r="AA7" s="97">
        <f>Summary!AA7*'HD IM PM reduction factor'!J53</f>
        <v>8.0959491522258703E-2</v>
      </c>
      <c r="AB7" s="97">
        <f>Summary!AB7*'HD IM NOx reduction factor'!J53</f>
        <v>3.4396359725301494E-2</v>
      </c>
      <c r="AC7" s="98">
        <f>Summary!AC7*'HD IM PM reduction factor'!J53</f>
        <v>1.7848527205563305E-4</v>
      </c>
      <c r="AD7" s="96">
        <f>Summary!AD7*'HD IM NOx reduction factor'!K53</f>
        <v>15.506166988779562</v>
      </c>
      <c r="AE7" s="97">
        <f>Summary!AE7*'HD IM PM reduction factor'!K53</f>
        <v>8.0939551518164968E-2</v>
      </c>
      <c r="AF7" s="97">
        <f>Summary!AF7*'HD IM NOx reduction factor'!K53</f>
        <v>3.4185274406910972E-2</v>
      </c>
      <c r="AG7" s="98">
        <f>Summary!AG7*'HD IM PM reduction factor'!K53</f>
        <v>1.7844131183566945E-4</v>
      </c>
      <c r="AH7" s="96">
        <f>Summary!AH7*'HD IM NOx reduction factor'!L53</f>
        <v>15.355176389878674</v>
      </c>
      <c r="AI7" s="97">
        <f>Summary!AI7*'HD IM PM reduction factor'!L53</f>
        <v>8.0635674490913009E-2</v>
      </c>
      <c r="AJ7" s="97">
        <f>Summary!AJ7*'HD IM NOx reduction factor'!L53</f>
        <v>3.3852396845355903E-2</v>
      </c>
      <c r="AK7" s="98">
        <f>Summary!AK7*'HD IM PM reduction factor'!L53</f>
        <v>1.7777137712065693E-4</v>
      </c>
      <c r="AL7" s="96">
        <f>Summary!AL7*'HD IM NOx reduction factor'!M53</f>
        <v>15.203958883345797</v>
      </c>
      <c r="AM7" s="97">
        <f>Summary!AM7*'HD IM PM reduction factor'!M53</f>
        <v>8.0487296273435691E-2</v>
      </c>
      <c r="AN7" s="97">
        <f>Summary!AN7*'HD IM NOx reduction factor'!M53</f>
        <v>3.351901903769422E-2</v>
      </c>
      <c r="AO7" s="98">
        <f>Summary!AO7*'HD IM PM reduction factor'!M53</f>
        <v>1.7744425887898307E-4</v>
      </c>
      <c r="AP7" s="96">
        <f>Summary!AP7*'HD IM NOx reduction factor'!N53</f>
        <v>15.039977075759557</v>
      </c>
      <c r="AQ7" s="97">
        <f>Summary!AQ7*'HD IM PM reduction factor'!N53</f>
        <v>8.0303228132735008E-2</v>
      </c>
      <c r="AR7" s="97">
        <f>Summary!AR7*'HD IM NOx reduction factor'!N53</f>
        <v>3.3157500740223722E-2</v>
      </c>
      <c r="AS7" s="113">
        <f>Summary!AS7*'HD IM PM reduction factor'!N53</f>
        <v>1.7703845776101653E-4</v>
      </c>
      <c r="AT7" s="96">
        <f>Summary!AT7*'HD IM NOx reduction factor'!O53</f>
        <v>14.866760870175064</v>
      </c>
      <c r="AU7" s="97">
        <f>Summary!AU7*'HD IM PM reduction factor'!O53</f>
        <v>8.0045852842818163E-2</v>
      </c>
      <c r="AV7" s="97">
        <f>Summary!AV7*'HD IM NOx reduction factor'!O53</f>
        <v>3.2775624063420571E-2</v>
      </c>
      <c r="AW7" s="98">
        <f>Summary!AW7*'HD IM PM reduction factor'!O53</f>
        <v>1.7647104191171397E-4</v>
      </c>
      <c r="AX7" s="96">
        <f>Summary!AX7*'HD IM NOx reduction factor'!P53</f>
        <v>14.705467713719791</v>
      </c>
      <c r="AY7" s="97">
        <f>Summary!AY7*'HD IM PM reduction factor'!P53</f>
        <v>7.7986309263115366E-2</v>
      </c>
      <c r="AZ7" s="97">
        <f>Summary!AZ7*'HD IM NOx reduction factor'!P53</f>
        <v>3.2420033231890751E-2</v>
      </c>
      <c r="BA7" s="98">
        <f>Summary!BA7*'HD IM PM reduction factor'!P53</f>
        <v>1.7193052184146849E-4</v>
      </c>
    </row>
    <row r="8" spans="1:53" s="7" customFormat="1" x14ac:dyDescent="0.25">
      <c r="L8" s="18"/>
    </row>
    <row r="9" spans="1:53" s="7" customFormat="1" x14ac:dyDescent="0.25">
      <c r="B9" s="44"/>
      <c r="L9" s="122"/>
      <c r="M9" s="122"/>
      <c r="O9" s="132"/>
      <c r="T9" s="133"/>
    </row>
    <row r="10" spans="1:53" s="7" customFormat="1" x14ac:dyDescent="0.25">
      <c r="B10" s="44"/>
      <c r="L10" s="122"/>
      <c r="M10" s="122"/>
      <c r="O10" s="132"/>
      <c r="T10" s="133"/>
    </row>
    <row r="11" spans="1:53" s="7" customFormat="1" x14ac:dyDescent="0.25">
      <c r="A11"/>
      <c r="B11" s="173" t="s">
        <v>112</v>
      </c>
      <c r="C11" s="174"/>
      <c r="D11" s="173" t="s">
        <v>123</v>
      </c>
      <c r="E11" s="174"/>
      <c r="F11" s="135"/>
      <c r="G11" s="135"/>
      <c r="H11" s="135"/>
      <c r="I11" s="135"/>
      <c r="J11" s="135"/>
      <c r="K11" s="135"/>
      <c r="T11" s="132"/>
      <c r="U11" s="132"/>
    </row>
    <row r="12" spans="1:53" s="7" customFormat="1" x14ac:dyDescent="0.25">
      <c r="A12" s="45"/>
      <c r="B12" s="107" t="s">
        <v>117</v>
      </c>
      <c r="C12" s="108" t="s">
        <v>118</v>
      </c>
      <c r="D12" s="107" t="s">
        <v>117</v>
      </c>
      <c r="E12" s="108" t="s">
        <v>118</v>
      </c>
      <c r="F12" s="125"/>
      <c r="G12" s="125"/>
      <c r="H12" s="125"/>
      <c r="I12" s="125"/>
      <c r="J12" s="125"/>
      <c r="K12" s="125"/>
      <c r="T12" s="134"/>
      <c r="U12" s="134"/>
    </row>
    <row r="13" spans="1:53" s="7" customFormat="1" x14ac:dyDescent="0.25">
      <c r="A13" s="100" t="s">
        <v>107</v>
      </c>
      <c r="B13" s="101">
        <v>0.42345315978945902</v>
      </c>
      <c r="C13" s="102">
        <v>5.8650335217824623E-3</v>
      </c>
      <c r="D13" s="110">
        <v>0.11068324202147063</v>
      </c>
      <c r="E13" s="105">
        <v>3.338783710579888E-3</v>
      </c>
      <c r="F13" s="18"/>
      <c r="G13" s="18"/>
      <c r="H13" s="18"/>
      <c r="I13" s="18"/>
      <c r="J13" s="18"/>
      <c r="K13" s="18"/>
      <c r="T13" s="134"/>
      <c r="U13" s="132"/>
    </row>
    <row r="14" spans="1:53" s="7" customFormat="1" x14ac:dyDescent="0.25">
      <c r="A14" s="100" t="s">
        <v>108</v>
      </c>
      <c r="B14" s="101">
        <v>0.39087399837896064</v>
      </c>
      <c r="C14" s="102">
        <v>4.9157248726357985E-3</v>
      </c>
      <c r="D14" s="110">
        <v>9.6468714508387121E-2</v>
      </c>
      <c r="E14" s="105">
        <v>2.7318472720695925E-3</v>
      </c>
      <c r="F14" s="18"/>
      <c r="G14" s="18"/>
      <c r="H14" s="18"/>
      <c r="I14" s="18"/>
      <c r="J14" s="18"/>
      <c r="K14" s="18"/>
      <c r="T14" s="134"/>
    </row>
    <row r="15" spans="1:53" s="7" customFormat="1" x14ac:dyDescent="0.25">
      <c r="A15" s="100" t="s">
        <v>109</v>
      </c>
      <c r="B15" s="101">
        <v>0.36003548540505165</v>
      </c>
      <c r="C15" s="102">
        <v>4.0626599223095496E-3</v>
      </c>
      <c r="D15" s="110">
        <v>8.1797627770981832E-2</v>
      </c>
      <c r="E15" s="105">
        <v>2.218355998776571E-3</v>
      </c>
      <c r="F15" s="8"/>
      <c r="G15" s="8"/>
      <c r="H15" s="8"/>
      <c r="I15" s="8"/>
      <c r="J15" s="8"/>
      <c r="K15" s="8"/>
    </row>
    <row r="16" spans="1:53" s="7" customFormat="1" x14ac:dyDescent="0.25">
      <c r="A16" s="100" t="s">
        <v>110</v>
      </c>
      <c r="B16" s="101">
        <v>0.32504479177864382</v>
      </c>
      <c r="C16" s="102">
        <v>2.5391800667189691E-3</v>
      </c>
      <c r="D16" s="110">
        <v>5.8287462505620335E-2</v>
      </c>
      <c r="E16" s="105">
        <v>1.1651360884233786E-3</v>
      </c>
      <c r="F16" s="18"/>
      <c r="G16" s="18"/>
      <c r="H16" s="18"/>
      <c r="I16" s="18"/>
      <c r="J16" s="18"/>
      <c r="K16" s="18"/>
    </row>
    <row r="17" spans="1:11" s="7" customFormat="1" x14ac:dyDescent="0.25">
      <c r="A17" s="100" t="s">
        <v>111</v>
      </c>
      <c r="B17" s="101">
        <v>0.20775923273059871</v>
      </c>
      <c r="C17" s="102">
        <v>1.3987489111600506E-3</v>
      </c>
      <c r="D17" s="110">
        <v>3.4069269247398684E-2</v>
      </c>
      <c r="E17" s="105">
        <v>1.775927708728445E-4</v>
      </c>
      <c r="F17" s="18"/>
      <c r="G17" s="18"/>
      <c r="H17" s="18"/>
      <c r="I17" s="18"/>
      <c r="J17" s="18"/>
      <c r="K17" s="18"/>
    </row>
    <row r="18" spans="1:11" s="7" customFormat="1" x14ac:dyDescent="0.25">
      <c r="A18" s="100" t="s">
        <v>137</v>
      </c>
      <c r="B18" s="101">
        <v>0.20957456230410215</v>
      </c>
      <c r="C18" s="102">
        <v>1.3900920159555614E-3</v>
      </c>
      <c r="D18" s="110">
        <v>3.4445356132080225E-2</v>
      </c>
      <c r="E18" s="105">
        <v>1.7777594677368942E-4</v>
      </c>
    </row>
    <row r="19" spans="1:11" s="7" customFormat="1" x14ac:dyDescent="0.25">
      <c r="A19" s="100" t="s">
        <v>138</v>
      </c>
      <c r="B19" s="101">
        <v>0.20790049805217534</v>
      </c>
      <c r="C19" s="102">
        <v>1.378414159375942E-3</v>
      </c>
      <c r="D19" s="110">
        <v>3.4396359725301494E-2</v>
      </c>
      <c r="E19" s="105">
        <v>1.7848527205563305E-4</v>
      </c>
    </row>
    <row r="20" spans="1:11" s="7" customFormat="1" x14ac:dyDescent="0.25">
      <c r="A20" s="100" t="s">
        <v>139</v>
      </c>
      <c r="B20" s="101">
        <v>0.2051750548992731</v>
      </c>
      <c r="C20" s="102">
        <v>1.3604197467085087E-3</v>
      </c>
      <c r="D20" s="110">
        <v>3.4185274406910972E-2</v>
      </c>
      <c r="E20" s="105">
        <v>1.7844131183566945E-4</v>
      </c>
    </row>
    <row r="21" spans="1:11" s="7" customFormat="1" x14ac:dyDescent="0.25">
      <c r="A21" s="100" t="s">
        <v>146</v>
      </c>
      <c r="B21" s="101">
        <v>0.20217972245739999</v>
      </c>
      <c r="C21" s="102">
        <v>1.3426332687810746E-3</v>
      </c>
      <c r="D21" s="110">
        <v>3.3852396845355903E-2</v>
      </c>
      <c r="E21" s="105">
        <v>1.7777137712065693E-4</v>
      </c>
    </row>
    <row r="22" spans="1:11" s="7" customFormat="1" x14ac:dyDescent="0.25">
      <c r="A22" s="100" t="s">
        <v>147</v>
      </c>
      <c r="B22" s="101">
        <v>0.19869342933747278</v>
      </c>
      <c r="C22" s="102">
        <v>1.3241293535509757E-3</v>
      </c>
      <c r="D22" s="110">
        <v>3.351901903769422E-2</v>
      </c>
      <c r="E22" s="105">
        <v>1.7744425887898307E-4</v>
      </c>
    </row>
    <row r="23" spans="1:11" s="7" customFormat="1" x14ac:dyDescent="0.25">
      <c r="A23" s="100" t="s">
        <v>148</v>
      </c>
      <c r="B23" s="101">
        <v>0.19491994687233782</v>
      </c>
      <c r="C23" s="102">
        <v>1.304309927436441E-3</v>
      </c>
      <c r="D23" s="110">
        <v>3.3157500740223722E-2</v>
      </c>
      <c r="E23" s="112">
        <v>1.7703845776101653E-4</v>
      </c>
    </row>
    <row r="24" spans="1:11" s="7" customFormat="1" x14ac:dyDescent="0.25">
      <c r="A24" s="100" t="s">
        <v>149</v>
      </c>
      <c r="B24" s="101">
        <v>0.19125147644281565</v>
      </c>
      <c r="C24" s="102">
        <v>1.2860045370961767E-3</v>
      </c>
      <c r="D24" s="110">
        <v>3.2775624063420571E-2</v>
      </c>
      <c r="E24" s="105">
        <v>1.7647104191171397E-4</v>
      </c>
    </row>
    <row r="25" spans="1:11" s="7" customFormat="1" x14ac:dyDescent="0.25">
      <c r="A25" s="100" t="s">
        <v>150</v>
      </c>
      <c r="B25" s="103">
        <v>0.18791933863416013</v>
      </c>
      <c r="C25" s="104">
        <v>1.2496810180559377E-3</v>
      </c>
      <c r="D25" s="111">
        <v>3.2420033231890751E-2</v>
      </c>
      <c r="E25" s="106">
        <v>1.7193052184146849E-4</v>
      </c>
    </row>
    <row r="26" spans="1:11" s="7" customFormat="1" x14ac:dyDescent="0.25">
      <c r="A26" s="44"/>
      <c r="B26" s="127"/>
    </row>
    <row r="27" spans="1:11" s="7" customFormat="1" x14ac:dyDescent="0.25">
      <c r="A27" s="44"/>
      <c r="B27" s="175"/>
      <c r="C27" s="175"/>
      <c r="D27" s="175"/>
      <c r="E27" s="175"/>
      <c r="F27" s="175"/>
      <c r="G27" s="175"/>
      <c r="H27" s="175"/>
      <c r="I27" s="175"/>
      <c r="J27" s="175"/>
      <c r="K27" s="175"/>
    </row>
    <row r="28" spans="1:11" s="7" customFormat="1" x14ac:dyDescent="0.25">
      <c r="A28" s="44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 s="7" customFormat="1" x14ac:dyDescent="0.25">
      <c r="A29" s="44"/>
      <c r="B29" s="128"/>
      <c r="C29" s="128"/>
      <c r="D29" s="128"/>
      <c r="E29" s="128"/>
      <c r="F29" s="128"/>
      <c r="G29" s="128"/>
      <c r="H29" s="128"/>
      <c r="I29" s="128"/>
      <c r="J29" s="128"/>
      <c r="K29" s="128"/>
    </row>
    <row r="30" spans="1:11" s="7" customFormat="1" x14ac:dyDescent="0.25">
      <c r="A30" s="44"/>
      <c r="B30" s="128"/>
      <c r="C30" s="128"/>
      <c r="D30" s="128"/>
      <c r="E30" s="128"/>
      <c r="F30" s="128"/>
      <c r="G30" s="128"/>
      <c r="H30" s="128"/>
      <c r="I30" s="128"/>
      <c r="J30" s="128"/>
      <c r="K30" s="128"/>
    </row>
    <row r="31" spans="1:11" s="7" customFormat="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s="7" customFormat="1" x14ac:dyDescent="0.25">
      <c r="A32" s="44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s="7" customFormat="1" x14ac:dyDescent="0.25">
      <c r="A33" s="44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s="7" customFormat="1" x14ac:dyDescent="0.25"/>
    <row r="35" spans="1:11" s="7" customFormat="1" x14ac:dyDescent="0.25"/>
    <row r="36" spans="1:11" s="7" customFormat="1" x14ac:dyDescent="0.25"/>
    <row r="37" spans="1:11" s="7" customFormat="1" ht="15.75" x14ac:dyDescent="0.25">
      <c r="A37" s="126"/>
      <c r="B37" s="44"/>
    </row>
    <row r="38" spans="1:11" s="7" customFormat="1" x14ac:dyDescent="0.25"/>
    <row r="39" spans="1:11" s="7" customFormat="1" x14ac:dyDescent="0.25"/>
    <row r="40" spans="1:11" s="7" customFormat="1" x14ac:dyDescent="0.25"/>
    <row r="41" spans="1:11" s="7" customFormat="1" x14ac:dyDescent="0.25"/>
    <row r="42" spans="1:11" s="7" customFormat="1" x14ac:dyDescent="0.25">
      <c r="B42" s="127"/>
    </row>
    <row r="43" spans="1:11" s="7" customFormat="1" x14ac:dyDescent="0.25">
      <c r="B43" s="135"/>
      <c r="C43" s="135"/>
      <c r="D43" s="135"/>
      <c r="E43" s="135"/>
      <c r="F43" s="135"/>
      <c r="G43" s="135"/>
      <c r="H43" s="135"/>
      <c r="I43" s="135"/>
      <c r="J43" s="135"/>
      <c r="K43" s="135"/>
    </row>
    <row r="44" spans="1:11" s="7" customFormat="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s="7" customFormat="1" x14ac:dyDescent="0.25">
      <c r="A45" s="44"/>
      <c r="B45" s="128"/>
      <c r="C45" s="128"/>
      <c r="D45" s="128"/>
      <c r="E45" s="128"/>
      <c r="F45" s="128"/>
      <c r="G45" s="128"/>
      <c r="H45" s="128"/>
      <c r="I45" s="128"/>
      <c r="J45" s="128"/>
      <c r="K45" s="128"/>
    </row>
    <row r="46" spans="1:11" s="7" customFormat="1" x14ac:dyDescent="0.25">
      <c r="A46" s="44"/>
      <c r="B46" s="128"/>
      <c r="C46" s="128"/>
      <c r="D46" s="128"/>
      <c r="E46" s="128"/>
      <c r="F46" s="128"/>
      <c r="G46" s="128"/>
      <c r="H46" s="128"/>
      <c r="I46" s="128"/>
      <c r="J46" s="128"/>
      <c r="K46" s="128"/>
    </row>
    <row r="47" spans="1:11" s="7" customFormat="1" x14ac:dyDescent="0.25"/>
    <row r="50" spans="1:2" x14ac:dyDescent="0.25">
      <c r="A50" s="99"/>
    </row>
    <row r="51" spans="1:2" x14ac:dyDescent="0.25">
      <c r="A51" s="99"/>
    </row>
    <row r="52" spans="1:2" x14ac:dyDescent="0.25">
      <c r="A52" s="99"/>
    </row>
    <row r="53" spans="1:2" x14ac:dyDescent="0.25">
      <c r="A53" s="99"/>
    </row>
    <row r="54" spans="1:2" x14ac:dyDescent="0.25">
      <c r="A54" s="99"/>
    </row>
    <row r="55" spans="1:2" x14ac:dyDescent="0.25">
      <c r="A55" s="99"/>
    </row>
    <row r="56" spans="1:2" x14ac:dyDescent="0.25">
      <c r="A56" s="99"/>
    </row>
    <row r="57" spans="1:2" x14ac:dyDescent="0.25">
      <c r="A57" s="99"/>
    </row>
    <row r="58" spans="1:2" x14ac:dyDescent="0.25">
      <c r="A58" s="99"/>
    </row>
    <row r="59" spans="1:2" x14ac:dyDescent="0.25">
      <c r="A59" s="99"/>
    </row>
    <row r="60" spans="1:2" x14ac:dyDescent="0.25">
      <c r="A60" s="99"/>
    </row>
    <row r="61" spans="1:2" x14ac:dyDescent="0.25">
      <c r="A61" s="99"/>
    </row>
    <row r="62" spans="1:2" x14ac:dyDescent="0.25">
      <c r="A62" s="99"/>
    </row>
    <row r="63" spans="1:2" x14ac:dyDescent="0.25">
      <c r="A63" s="7"/>
      <c r="B63" s="7"/>
    </row>
    <row r="64" spans="1:2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</sheetData>
  <mergeCells count="20">
    <mergeCell ref="B4:E4"/>
    <mergeCell ref="F4:I4"/>
    <mergeCell ref="V4:Y4"/>
    <mergeCell ref="AX4:BA4"/>
    <mergeCell ref="Z4:AC4"/>
    <mergeCell ref="AD4:AG4"/>
    <mergeCell ref="AH4:AK4"/>
    <mergeCell ref="AL4:AO4"/>
    <mergeCell ref="AP4:AS4"/>
    <mergeCell ref="AT4:AW4"/>
    <mergeCell ref="J4:M4"/>
    <mergeCell ref="N4:Q4"/>
    <mergeCell ref="H27:I27"/>
    <mergeCell ref="J27:K27"/>
    <mergeCell ref="R4:U4"/>
    <mergeCell ref="D11:E11"/>
    <mergeCell ref="B11:C11"/>
    <mergeCell ref="B27:C27"/>
    <mergeCell ref="D27:E27"/>
    <mergeCell ref="F27:G27"/>
  </mergeCells>
  <phoneticPr fontId="30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FA2C9-70EC-49D3-A9F8-B8B951B09851}">
  <sheetPr>
    <tabColor theme="5" tint="-0.499984740745262"/>
  </sheetPr>
  <dimension ref="A1:AI53"/>
  <sheetViews>
    <sheetView tabSelected="1" zoomScale="80" zoomScaleNormal="80" workbookViewId="0">
      <selection activeCell="G35" sqref="G35"/>
    </sheetView>
  </sheetViews>
  <sheetFormatPr defaultRowHeight="15" x14ac:dyDescent="0.25"/>
  <cols>
    <col min="1" max="1" width="25.42578125" bestFit="1" customWidth="1"/>
    <col min="2" max="35" width="8.7109375" style="38"/>
  </cols>
  <sheetData>
    <row r="1" spans="1:35" x14ac:dyDescent="0.25">
      <c r="A1" s="71"/>
      <c r="B1" s="73" t="s">
        <v>172</v>
      </c>
      <c r="L1" s="73" t="s">
        <v>173</v>
      </c>
    </row>
    <row r="2" spans="1:35" x14ac:dyDescent="0.25">
      <c r="A2" s="23" t="s">
        <v>151</v>
      </c>
      <c r="B2" s="72">
        <v>2017</v>
      </c>
      <c r="C2" s="72">
        <v>2018</v>
      </c>
      <c r="D2" s="72">
        <v>2019</v>
      </c>
      <c r="E2" s="72">
        <v>2020</v>
      </c>
      <c r="F2" s="72">
        <v>2021</v>
      </c>
      <c r="G2" s="72">
        <v>2022</v>
      </c>
      <c r="H2" s="72">
        <v>2023</v>
      </c>
      <c r="I2" s="72">
        <v>2024</v>
      </c>
      <c r="J2" s="72">
        <v>2025</v>
      </c>
      <c r="K2" s="72">
        <v>2026</v>
      </c>
      <c r="L2" s="72">
        <v>2027</v>
      </c>
      <c r="M2" s="72">
        <v>2028</v>
      </c>
      <c r="N2" s="72">
        <v>2029</v>
      </c>
      <c r="O2" s="72">
        <v>2030</v>
      </c>
      <c r="P2" s="72">
        <v>2031</v>
      </c>
      <c r="Q2" s="72">
        <v>2032</v>
      </c>
      <c r="R2" s="72">
        <v>2033</v>
      </c>
      <c r="S2" s="72">
        <v>2034</v>
      </c>
      <c r="T2" s="72">
        <v>2035</v>
      </c>
      <c r="U2" s="72">
        <v>2036</v>
      </c>
      <c r="V2" s="72">
        <v>2037</v>
      </c>
      <c r="W2" s="72">
        <v>2038</v>
      </c>
      <c r="X2" s="72">
        <v>2039</v>
      </c>
      <c r="Y2" s="72">
        <v>2040</v>
      </c>
      <c r="Z2" s="72">
        <v>2041</v>
      </c>
      <c r="AA2" s="72">
        <v>2042</v>
      </c>
      <c r="AB2" s="72">
        <v>2043</v>
      </c>
      <c r="AC2" s="72">
        <v>2044</v>
      </c>
      <c r="AD2" s="72">
        <v>2045</v>
      </c>
      <c r="AE2" s="72">
        <v>2046</v>
      </c>
      <c r="AF2" s="72">
        <v>2047</v>
      </c>
      <c r="AG2" s="72">
        <v>2048</v>
      </c>
      <c r="AH2" s="72">
        <v>2049</v>
      </c>
      <c r="AI2" s="72">
        <v>2050</v>
      </c>
    </row>
    <row r="3" spans="1:35" x14ac:dyDescent="0.25">
      <c r="A3" s="23" t="s">
        <v>152</v>
      </c>
      <c r="B3" s="38">
        <v>1</v>
      </c>
      <c r="C3" s="38">
        <v>1</v>
      </c>
      <c r="D3" s="38">
        <v>1</v>
      </c>
      <c r="E3" s="38">
        <v>1</v>
      </c>
      <c r="F3" s="38">
        <v>1</v>
      </c>
      <c r="G3" s="38">
        <v>1</v>
      </c>
      <c r="H3" s="38">
        <v>0.83207861468253497</v>
      </c>
      <c r="I3" s="38">
        <v>0.81988194440872064</v>
      </c>
      <c r="J3" s="38">
        <v>0.80619458081629525</v>
      </c>
      <c r="K3" s="38">
        <v>0.79145863995969468</v>
      </c>
      <c r="L3" s="38">
        <v>0.77599269588415065</v>
      </c>
      <c r="M3" s="38">
        <v>0.75979254636313731</v>
      </c>
      <c r="N3" s="38">
        <v>0.74381801874499487</v>
      </c>
      <c r="O3" s="38">
        <v>0.7285340890307761</v>
      </c>
      <c r="P3" s="38">
        <v>0.71368763620894937</v>
      </c>
      <c r="Q3" s="38">
        <v>0.69923241443030515</v>
      </c>
      <c r="R3" s="38">
        <v>0.68591221511058953</v>
      </c>
      <c r="S3" s="38">
        <v>0.67386444683496372</v>
      </c>
      <c r="T3" s="38">
        <v>0.6629175884735542</v>
      </c>
      <c r="U3" s="38">
        <v>0.65292956207336073</v>
      </c>
      <c r="V3" s="38">
        <v>0.64365217912839379</v>
      </c>
      <c r="W3" s="38">
        <v>0.6351022918017466</v>
      </c>
      <c r="X3" s="38">
        <v>0.62724894345047555</v>
      </c>
      <c r="Y3" s="38">
        <v>0.62000998980806077</v>
      </c>
      <c r="Z3" s="38">
        <v>0.61331587770728191</v>
      </c>
      <c r="AA3" s="38">
        <v>0.60710725999765081</v>
      </c>
      <c r="AB3" s="38">
        <v>0.60133315605038129</v>
      </c>
      <c r="AC3" s="38">
        <v>0.59599989151703336</v>
      </c>
      <c r="AD3" s="38">
        <v>0.59107894252448623</v>
      </c>
      <c r="AE3" s="38">
        <v>0.58652430727010696</v>
      </c>
      <c r="AF3" s="38">
        <v>0.58229928262424269</v>
      </c>
      <c r="AG3" s="38">
        <v>0.57837043326469262</v>
      </c>
      <c r="AH3" s="38">
        <v>0.57470767084895868</v>
      </c>
      <c r="AI3" s="38">
        <v>0.57128484909576027</v>
      </c>
    </row>
    <row r="4" spans="1:35" x14ac:dyDescent="0.25">
      <c r="A4" s="23" t="s">
        <v>153</v>
      </c>
      <c r="B4" s="38">
        <v>1</v>
      </c>
      <c r="C4" s="38">
        <v>1</v>
      </c>
      <c r="D4" s="38">
        <v>1</v>
      </c>
      <c r="E4" s="38">
        <v>1</v>
      </c>
      <c r="F4" s="38">
        <v>1</v>
      </c>
      <c r="G4" s="38">
        <v>1</v>
      </c>
      <c r="H4" s="38">
        <v>0.8453349814276</v>
      </c>
      <c r="I4" s="38">
        <v>0.83252101940706269</v>
      </c>
      <c r="J4" s="38">
        <v>0.81891131712443288</v>
      </c>
      <c r="K4" s="38">
        <v>0.80467627934691854</v>
      </c>
      <c r="L4" s="38">
        <v>0.78997097141682315</v>
      </c>
      <c r="M4" s="38">
        <v>0.77458864060888544</v>
      </c>
      <c r="N4" s="38">
        <v>0.75872972157624441</v>
      </c>
      <c r="O4" s="38">
        <v>0.74290623398357181</v>
      </c>
      <c r="P4" s="38">
        <v>0.72829357886287072</v>
      </c>
      <c r="Q4" s="38">
        <v>0.71478073264893294</v>
      </c>
      <c r="R4" s="38">
        <v>0.70225299427281773</v>
      </c>
      <c r="S4" s="38">
        <v>0.69066028070195584</v>
      </c>
      <c r="T4" s="38">
        <v>0.679935902094853</v>
      </c>
      <c r="U4" s="38">
        <v>0.67000849657208161</v>
      </c>
      <c r="V4" s="38">
        <v>0.66081206215409383</v>
      </c>
      <c r="W4" s="38">
        <v>0.65228209006074767</v>
      </c>
      <c r="X4" s="38">
        <v>0.64435814711184503</v>
      </c>
      <c r="Y4" s="38">
        <v>0.63698484389743482</v>
      </c>
      <c r="Z4" s="38">
        <v>0.63011201351153612</v>
      </c>
      <c r="AA4" s="38">
        <v>0.62379201819171093</v>
      </c>
      <c r="AB4" s="38">
        <v>0.61796181417861529</v>
      </c>
      <c r="AC4" s="38">
        <v>0.61256691037950239</v>
      </c>
      <c r="AD4" s="38">
        <v>0.60756664284953465</v>
      </c>
      <c r="AE4" s="38">
        <v>0.60291927987971594</v>
      </c>
      <c r="AF4" s="38">
        <v>0.59858873444009009</v>
      </c>
      <c r="AG4" s="38">
        <v>0.59454367753097459</v>
      </c>
      <c r="AH4" s="38">
        <v>0.59075677903077106</v>
      </c>
      <c r="AI4" s="38">
        <v>0.58720408939796531</v>
      </c>
    </row>
    <row r="5" spans="1:35" x14ac:dyDescent="0.25">
      <c r="A5" s="23" t="s">
        <v>154</v>
      </c>
      <c r="B5" s="38">
        <v>1</v>
      </c>
      <c r="C5" s="38">
        <v>1</v>
      </c>
      <c r="D5" s="38">
        <v>1</v>
      </c>
      <c r="E5" s="38">
        <v>1</v>
      </c>
      <c r="F5" s="38">
        <v>1</v>
      </c>
      <c r="G5" s="38">
        <v>1</v>
      </c>
      <c r="H5" s="38">
        <v>0.98343891283954166</v>
      </c>
      <c r="I5" s="38">
        <v>0.97897688352001078</v>
      </c>
      <c r="J5" s="38">
        <v>0.97415026694857343</v>
      </c>
      <c r="K5" s="38">
        <v>0.96844060523736719</v>
      </c>
      <c r="L5" s="38">
        <v>0.96200314831235567</v>
      </c>
      <c r="M5" s="38">
        <v>0.95453934241152461</v>
      </c>
      <c r="N5" s="38">
        <v>0.94595241334182778</v>
      </c>
      <c r="O5" s="38">
        <v>0.93627583006738757</v>
      </c>
      <c r="P5" s="38">
        <v>0.92616149722321794</v>
      </c>
      <c r="Q5" s="38">
        <v>0.91535156391600214</v>
      </c>
      <c r="R5" s="38">
        <v>0.90387011231863101</v>
      </c>
      <c r="S5" s="38">
        <v>0.89221054441531999</v>
      </c>
      <c r="T5" s="38">
        <v>0.87956165707585676</v>
      </c>
      <c r="U5" s="38">
        <v>0.86680242027623278</v>
      </c>
      <c r="V5" s="38">
        <v>0.85324376141523239</v>
      </c>
      <c r="W5" s="38">
        <v>0.83989773471133855</v>
      </c>
      <c r="X5" s="38">
        <v>0.82593492125792045</v>
      </c>
      <c r="Y5" s="38">
        <v>0.81213882381949265</v>
      </c>
      <c r="Z5" s="38">
        <v>0.79793567317819192</v>
      </c>
      <c r="AA5" s="38">
        <v>0.78443524674139697</v>
      </c>
      <c r="AB5" s="38">
        <v>0.77036880821006948</v>
      </c>
      <c r="AC5" s="38">
        <v>0.75566311451970103</v>
      </c>
      <c r="AD5" s="38">
        <v>0.74005310378690403</v>
      </c>
      <c r="AE5" s="38">
        <v>0.72522997405041567</v>
      </c>
      <c r="AF5" s="38">
        <v>0.71110109290508738</v>
      </c>
      <c r="AG5" s="38">
        <v>0.69683039841480054</v>
      </c>
      <c r="AH5" s="38">
        <v>0.68293750074523729</v>
      </c>
      <c r="AI5" s="38">
        <v>0.66818633681548745</v>
      </c>
    </row>
    <row r="6" spans="1:35" x14ac:dyDescent="0.25">
      <c r="A6" s="23" t="s">
        <v>155</v>
      </c>
      <c r="B6" s="38">
        <v>1</v>
      </c>
      <c r="C6" s="38">
        <v>1</v>
      </c>
      <c r="D6" s="38">
        <v>1</v>
      </c>
      <c r="E6" s="38">
        <v>1</v>
      </c>
      <c r="F6" s="38">
        <v>1</v>
      </c>
      <c r="G6" s="38">
        <v>1</v>
      </c>
      <c r="H6" s="38">
        <v>0.88984163243698555</v>
      </c>
      <c r="I6" s="38">
        <v>0.88126492003065104</v>
      </c>
      <c r="J6" s="38">
        <v>0.87182903655257804</v>
      </c>
      <c r="K6" s="38">
        <v>0.86085673287898279</v>
      </c>
      <c r="L6" s="38">
        <v>0.84877887539044217</v>
      </c>
      <c r="M6" s="38">
        <v>0.83509447540778248</v>
      </c>
      <c r="N6" s="38">
        <v>0.82058298185633527</v>
      </c>
      <c r="O6" s="38">
        <v>0.80599001445662311</v>
      </c>
      <c r="P6" s="38">
        <v>0.79174320890061045</v>
      </c>
      <c r="Q6" s="38">
        <v>0.77806484206231108</v>
      </c>
      <c r="R6" s="38">
        <v>0.76505692661761726</v>
      </c>
      <c r="S6" s="38">
        <v>0.75275221745028997</v>
      </c>
      <c r="T6" s="38">
        <v>0.74114490144141054</v>
      </c>
      <c r="U6" s="38">
        <v>0.73020941169530895</v>
      </c>
      <c r="V6" s="38">
        <v>0.71991227867416263</v>
      </c>
      <c r="W6" s="38">
        <v>0.71021957081441833</v>
      </c>
      <c r="X6" s="38">
        <v>0.70110166456388989</v>
      </c>
      <c r="Y6" s="38">
        <v>0.69253642972518659</v>
      </c>
      <c r="Z6" s="38">
        <v>0.68447714973802976</v>
      </c>
      <c r="AA6" s="38">
        <v>0.67688285551884519</v>
      </c>
      <c r="AB6" s="38">
        <v>0.6697177170085149</v>
      </c>
      <c r="AC6" s="38">
        <v>0.66294743966491199</v>
      </c>
      <c r="AD6" s="38">
        <v>0.65654154855380731</v>
      </c>
      <c r="AE6" s="38">
        <v>0.65047281765949294</v>
      </c>
      <c r="AF6" s="38">
        <v>0.64471680683019295</v>
      </c>
      <c r="AG6" s="38">
        <v>0.63925153559821246</v>
      </c>
      <c r="AH6" s="38">
        <v>0.63405714484409581</v>
      </c>
      <c r="AI6" s="38">
        <v>0.62911589882783092</v>
      </c>
    </row>
    <row r="7" spans="1:35" x14ac:dyDescent="0.25">
      <c r="A7" s="23" t="s">
        <v>156</v>
      </c>
      <c r="B7" s="38">
        <v>1</v>
      </c>
      <c r="C7" s="38">
        <v>1</v>
      </c>
      <c r="D7" s="38">
        <v>1</v>
      </c>
      <c r="E7" s="38">
        <v>1</v>
      </c>
      <c r="F7" s="38">
        <v>1</v>
      </c>
      <c r="G7" s="38">
        <v>1</v>
      </c>
      <c r="H7" s="38">
        <v>0.98530986919250796</v>
      </c>
      <c r="I7" s="38">
        <v>0.98190522545487402</v>
      </c>
      <c r="J7" s="38">
        <v>0.97788859643122306</v>
      </c>
      <c r="K7" s="38">
        <v>0.97264843336351015</v>
      </c>
      <c r="L7" s="38">
        <v>0.96650282209029637</v>
      </c>
      <c r="M7" s="38">
        <v>0.95922763332937266</v>
      </c>
      <c r="N7" s="38">
        <v>0.95191353143222002</v>
      </c>
      <c r="O7" s="38">
        <v>0.94279272072524256</v>
      </c>
      <c r="P7" s="38">
        <v>0.93275163784413417</v>
      </c>
      <c r="Q7" s="38">
        <v>0.92183226022163989</v>
      </c>
      <c r="R7" s="38">
        <v>0.91006960633051515</v>
      </c>
      <c r="S7" s="38">
        <v>0.89749363634261103</v>
      </c>
      <c r="T7" s="38">
        <v>0.88413053843415157</v>
      </c>
      <c r="U7" s="38">
        <v>0.87000360882121774</v>
      </c>
      <c r="V7" s="38">
        <v>0.85513387014789022</v>
      </c>
      <c r="W7" s="38">
        <v>0.83954052093550424</v>
      </c>
      <c r="X7" s="38">
        <v>0.82324127116408741</v>
      </c>
      <c r="Y7" s="38">
        <v>0.8062525988320014</v>
      </c>
      <c r="Z7" s="38">
        <v>0.78858995072238847</v>
      </c>
      <c r="AA7" s="38">
        <v>0.77026790078060592</v>
      </c>
      <c r="AB7" s="38">
        <v>0.75130027870898719</v>
      </c>
      <c r="AC7" s="38">
        <v>0.73170027494081402</v>
      </c>
      <c r="AD7" s="38">
        <v>0.71148052729748146</v>
      </c>
      <c r="AE7" s="38">
        <v>0.69081139355835541</v>
      </c>
      <c r="AF7" s="38">
        <v>0.67720319886705471</v>
      </c>
      <c r="AG7" s="38">
        <v>0.6634805436179213</v>
      </c>
      <c r="AH7" s="38">
        <v>0.64964948220675356</v>
      </c>
      <c r="AI7" s="38">
        <v>0.63571562087447164</v>
      </c>
    </row>
    <row r="8" spans="1:35" x14ac:dyDescent="0.25">
      <c r="A8" s="23" t="s">
        <v>157</v>
      </c>
      <c r="B8" s="38">
        <v>1</v>
      </c>
      <c r="C8" s="38">
        <v>1</v>
      </c>
      <c r="D8" s="38">
        <v>1</v>
      </c>
      <c r="E8" s="38">
        <v>1</v>
      </c>
      <c r="F8" s="38">
        <v>1</v>
      </c>
      <c r="G8" s="38">
        <v>1</v>
      </c>
      <c r="H8" s="38">
        <v>1</v>
      </c>
      <c r="I8" s="38">
        <v>1</v>
      </c>
      <c r="J8" s="38">
        <v>1</v>
      </c>
      <c r="K8" s="38">
        <v>1</v>
      </c>
      <c r="L8" s="38">
        <v>1</v>
      </c>
      <c r="M8" s="38">
        <v>1</v>
      </c>
      <c r="N8" s="38">
        <v>1</v>
      </c>
      <c r="O8" s="38">
        <v>1</v>
      </c>
      <c r="P8" s="38">
        <v>1</v>
      </c>
      <c r="Q8" s="38">
        <v>1</v>
      </c>
      <c r="R8" s="38">
        <v>1</v>
      </c>
      <c r="S8" s="38">
        <v>1</v>
      </c>
      <c r="T8" s="38">
        <v>1</v>
      </c>
      <c r="U8" s="38">
        <v>1</v>
      </c>
      <c r="V8" s="38">
        <v>1</v>
      </c>
      <c r="W8" s="38">
        <v>1</v>
      </c>
      <c r="X8" s="38">
        <v>1</v>
      </c>
      <c r="Y8" s="38">
        <v>1</v>
      </c>
      <c r="Z8" s="38">
        <v>1</v>
      </c>
      <c r="AA8" s="38">
        <v>1</v>
      </c>
      <c r="AB8" s="38">
        <v>1</v>
      </c>
      <c r="AC8" s="38">
        <v>1</v>
      </c>
      <c r="AD8" s="38">
        <v>1</v>
      </c>
      <c r="AE8" s="38">
        <v>1</v>
      </c>
      <c r="AF8" s="38">
        <v>1</v>
      </c>
      <c r="AG8" s="38">
        <v>1</v>
      </c>
      <c r="AH8" s="38">
        <v>1</v>
      </c>
      <c r="AI8" s="38">
        <v>1</v>
      </c>
    </row>
    <row r="9" spans="1:35" x14ac:dyDescent="0.25">
      <c r="A9" s="23" t="s">
        <v>60</v>
      </c>
      <c r="B9" s="38">
        <v>1</v>
      </c>
      <c r="C9" s="38">
        <v>1</v>
      </c>
      <c r="D9" s="38">
        <v>1</v>
      </c>
      <c r="E9" s="38">
        <v>1</v>
      </c>
      <c r="F9" s="38">
        <v>1</v>
      </c>
      <c r="G9" s="38">
        <v>1</v>
      </c>
      <c r="H9" s="38">
        <v>0.83516888208078133</v>
      </c>
      <c r="I9" s="38">
        <v>0.82310411019646312</v>
      </c>
      <c r="J9" s="38">
        <v>0.81037876892328431</v>
      </c>
      <c r="K9" s="38">
        <v>0.79652517218122898</v>
      </c>
      <c r="L9" s="38">
        <v>0.78209048141374504</v>
      </c>
      <c r="M9" s="38">
        <v>0.7667149215235215</v>
      </c>
      <c r="N9" s="38">
        <v>0.75139695118063798</v>
      </c>
      <c r="O9" s="38">
        <v>0.73666182416059989</v>
      </c>
      <c r="P9" s="38">
        <v>0.7227400820763662</v>
      </c>
      <c r="Q9" s="38">
        <v>0.70971212181896959</v>
      </c>
      <c r="R9" s="38">
        <v>0.69758198267913329</v>
      </c>
      <c r="S9" s="38">
        <v>0.6862987611090462</v>
      </c>
      <c r="T9" s="38">
        <v>0.67526263514511364</v>
      </c>
      <c r="U9" s="38">
        <v>0.66450306376466706</v>
      </c>
      <c r="V9" s="38">
        <v>0.65473413263633884</v>
      </c>
      <c r="W9" s="38">
        <v>0.6458245120106465</v>
      </c>
      <c r="X9" s="38">
        <v>0.63766861005113462</v>
      </c>
      <c r="Y9" s="38">
        <v>0.6301822548506929</v>
      </c>
      <c r="Z9" s="38">
        <v>0.6232778388729131</v>
      </c>
      <c r="AA9" s="38">
        <v>0.61688304455868215</v>
      </c>
      <c r="AB9" s="38">
        <v>0.61093776027016733</v>
      </c>
      <c r="AC9" s="38">
        <v>0.60539044001202236</v>
      </c>
      <c r="AD9" s="38">
        <v>0.60019758484619856</v>
      </c>
      <c r="AE9" s="38">
        <v>0.59532224789172805</v>
      </c>
      <c r="AF9" s="38">
        <v>0.59073471369875907</v>
      </c>
      <c r="AG9" s="38">
        <v>0.58646809297421676</v>
      </c>
      <c r="AH9" s="38">
        <v>0.5824896647686898</v>
      </c>
      <c r="AI9" s="38">
        <v>0.57877113187182982</v>
      </c>
    </row>
    <row r="10" spans="1:35" x14ac:dyDescent="0.25">
      <c r="A10" s="23" t="s">
        <v>61</v>
      </c>
      <c r="B10" s="38">
        <v>1</v>
      </c>
      <c r="C10" s="38">
        <v>1</v>
      </c>
      <c r="D10" s="38">
        <v>1</v>
      </c>
      <c r="E10" s="38">
        <v>1</v>
      </c>
      <c r="F10" s="38">
        <v>1</v>
      </c>
      <c r="G10" s="38">
        <v>1</v>
      </c>
      <c r="H10" s="38">
        <v>0.83516888208078133</v>
      </c>
      <c r="I10" s="38">
        <v>0.82310411019646323</v>
      </c>
      <c r="J10" s="38">
        <v>0.81037876892328431</v>
      </c>
      <c r="K10" s="38">
        <v>0.79652517218122898</v>
      </c>
      <c r="L10" s="38">
        <v>0.78209048141374515</v>
      </c>
      <c r="M10" s="38">
        <v>0.76671492152352161</v>
      </c>
      <c r="N10" s="38">
        <v>0.7513969511806381</v>
      </c>
      <c r="O10" s="38">
        <v>0.7366618241606</v>
      </c>
      <c r="P10" s="38">
        <v>0.72274008207636631</v>
      </c>
      <c r="Q10" s="38">
        <v>0.7097121218189697</v>
      </c>
      <c r="R10" s="38">
        <v>0.69758198267913341</v>
      </c>
      <c r="S10" s="38">
        <v>0.68629876110904631</v>
      </c>
      <c r="T10" s="38">
        <v>0.67526263514511353</v>
      </c>
      <c r="U10" s="38">
        <v>0.66450306376466706</v>
      </c>
      <c r="V10" s="38">
        <v>0.65473413263633884</v>
      </c>
      <c r="W10" s="38">
        <v>0.6458245120106465</v>
      </c>
      <c r="X10" s="38">
        <v>0.63766861005113462</v>
      </c>
      <c r="Y10" s="38">
        <v>0.63018225485069301</v>
      </c>
      <c r="Z10" s="38">
        <v>0.62327783887291321</v>
      </c>
      <c r="AA10" s="38">
        <v>0.61688304455868215</v>
      </c>
      <c r="AB10" s="38">
        <v>0.61093776027016744</v>
      </c>
      <c r="AC10" s="38">
        <v>0.60539044001202247</v>
      </c>
      <c r="AD10" s="38">
        <v>0.60019758484619867</v>
      </c>
      <c r="AE10" s="38">
        <v>0.59532224789172816</v>
      </c>
      <c r="AF10" s="38">
        <v>0.59073471369875907</v>
      </c>
      <c r="AG10" s="38">
        <v>0.58646809297421687</v>
      </c>
      <c r="AH10" s="38">
        <v>0.58248966476869002</v>
      </c>
      <c r="AI10" s="38">
        <v>0.57877113187183005</v>
      </c>
    </row>
    <row r="11" spans="1:35" x14ac:dyDescent="0.25">
      <c r="A11" s="23" t="s">
        <v>158</v>
      </c>
      <c r="B11" s="38">
        <v>1</v>
      </c>
      <c r="C11" s="38">
        <v>1</v>
      </c>
      <c r="D11" s="38">
        <v>1</v>
      </c>
      <c r="E11" s="38">
        <v>1</v>
      </c>
      <c r="F11" s="38">
        <v>1</v>
      </c>
      <c r="G11" s="38">
        <v>1</v>
      </c>
      <c r="H11" s="38">
        <v>0.97851590584749371</v>
      </c>
      <c r="I11" s="38">
        <v>0.9734662060288658</v>
      </c>
      <c r="J11" s="38">
        <v>0.96764234752059652</v>
      </c>
      <c r="K11" s="38">
        <v>0.96089482200086906</v>
      </c>
      <c r="L11" s="38">
        <v>0.95325676981370433</v>
      </c>
      <c r="M11" s="38">
        <v>0.94457086664873646</v>
      </c>
      <c r="N11" s="38">
        <v>0.93499806540513442</v>
      </c>
      <c r="O11" s="38">
        <v>0.92465827569478565</v>
      </c>
      <c r="P11" s="38">
        <v>0.91363364164512884</v>
      </c>
      <c r="Q11" s="38">
        <v>0.90198296788497212</v>
      </c>
      <c r="R11" s="38">
        <v>0.88975030374393593</v>
      </c>
      <c r="S11" s="38">
        <v>0.87697001064936153</v>
      </c>
      <c r="T11" s="38">
        <v>0.86366999112503107</v>
      </c>
      <c r="U11" s="38">
        <v>0.84988390653750856</v>
      </c>
      <c r="V11" s="38">
        <v>0.83597392063932474</v>
      </c>
      <c r="W11" s="38">
        <v>0.82195612164837006</v>
      </c>
      <c r="X11" s="38">
        <v>0.80784573389515424</v>
      </c>
      <c r="Y11" s="38">
        <v>0.79365826399085737</v>
      </c>
      <c r="Z11" s="38">
        <v>0.77939790476218573</v>
      </c>
      <c r="AA11" s="38">
        <v>0.76506854340127317</v>
      </c>
      <c r="AB11" s="38">
        <v>0.75067389722567524</v>
      </c>
      <c r="AC11" s="38">
        <v>0.73621676638803202</v>
      </c>
      <c r="AD11" s="38">
        <v>0.72169985614119692</v>
      </c>
      <c r="AE11" s="38">
        <v>0.70712580648611789</v>
      </c>
      <c r="AF11" s="38">
        <v>0.69249860771398841</v>
      </c>
      <c r="AG11" s="38">
        <v>0.67786790639501848</v>
      </c>
      <c r="AH11" s="38">
        <v>0.66323390803367566</v>
      </c>
      <c r="AI11" s="38">
        <v>0.64859689253309216</v>
      </c>
    </row>
    <row r="12" spans="1:35" x14ac:dyDescent="0.25">
      <c r="A12" s="23" t="s">
        <v>159</v>
      </c>
      <c r="B12" s="38">
        <v>1</v>
      </c>
      <c r="C12" s="38">
        <v>1</v>
      </c>
      <c r="D12" s="38">
        <v>1</v>
      </c>
      <c r="E12" s="38">
        <v>1</v>
      </c>
      <c r="F12" s="38">
        <v>1</v>
      </c>
      <c r="G12" s="38">
        <v>1</v>
      </c>
      <c r="H12" s="38">
        <v>0.97790548295719637</v>
      </c>
      <c r="I12" s="38">
        <v>0.9727123071168875</v>
      </c>
      <c r="J12" s="38">
        <v>0.96764234752059652</v>
      </c>
      <c r="K12" s="38">
        <v>0.96089482200086906</v>
      </c>
      <c r="L12" s="38">
        <v>0.95325676981370433</v>
      </c>
      <c r="M12" s="38">
        <v>0.94457086664873646</v>
      </c>
      <c r="N12" s="38">
        <v>0.93499806540513442</v>
      </c>
      <c r="O12" s="38">
        <v>0.92465827569478565</v>
      </c>
      <c r="P12" s="38">
        <v>0.91363364164512884</v>
      </c>
      <c r="Q12" s="38">
        <v>0.90198296788497212</v>
      </c>
      <c r="R12" s="38">
        <v>0.88975030374393593</v>
      </c>
      <c r="S12" s="38">
        <v>0.87697001064936153</v>
      </c>
      <c r="T12" s="38">
        <v>0.86366999112503107</v>
      </c>
      <c r="U12" s="38">
        <v>0.84988390653750845</v>
      </c>
      <c r="V12" s="38">
        <v>0.83597392063932474</v>
      </c>
      <c r="W12" s="38">
        <v>0.82195612164836984</v>
      </c>
      <c r="X12" s="38">
        <v>0.80784573389515391</v>
      </c>
      <c r="Y12" s="38">
        <v>0.79365826399085715</v>
      </c>
      <c r="Z12" s="38">
        <v>0.7793979047621854</v>
      </c>
      <c r="AA12" s="38">
        <v>0.76506854340127295</v>
      </c>
      <c r="AB12" s="38">
        <v>0.7506738972256749</v>
      </c>
      <c r="AC12" s="38">
        <v>0.73621676638803157</v>
      </c>
      <c r="AD12" s="38">
        <v>0.72169985614119625</v>
      </c>
      <c r="AE12" s="38">
        <v>0.70712580648611745</v>
      </c>
      <c r="AF12" s="38">
        <v>0.69249860771398797</v>
      </c>
      <c r="AG12" s="38">
        <v>0.67786790639501804</v>
      </c>
      <c r="AH12" s="38">
        <v>0.66323390803367532</v>
      </c>
      <c r="AI12" s="38">
        <v>0.64859689253309183</v>
      </c>
    </row>
    <row r="13" spans="1:35" x14ac:dyDescent="0.25">
      <c r="A13" s="23" t="s">
        <v>62</v>
      </c>
      <c r="B13" s="38">
        <v>1</v>
      </c>
      <c r="C13" s="38">
        <v>1</v>
      </c>
      <c r="D13" s="38">
        <v>1</v>
      </c>
      <c r="E13" s="38">
        <v>1</v>
      </c>
      <c r="F13" s="38">
        <v>1</v>
      </c>
      <c r="G13" s="38">
        <v>1</v>
      </c>
      <c r="H13" s="38">
        <v>0.83516888208078144</v>
      </c>
      <c r="I13" s="38">
        <v>0.82310411019646323</v>
      </c>
      <c r="J13" s="38">
        <v>0.81037876892328431</v>
      </c>
      <c r="K13" s="38">
        <v>0.79652517218122909</v>
      </c>
      <c r="L13" s="38">
        <v>0.78209048141374504</v>
      </c>
      <c r="M13" s="38">
        <v>0.76671492152352161</v>
      </c>
      <c r="N13" s="38">
        <v>0.75139695118063798</v>
      </c>
      <c r="O13" s="38">
        <v>0.7366618241606</v>
      </c>
      <c r="P13" s="38">
        <v>0.72274008207636631</v>
      </c>
      <c r="Q13" s="38">
        <v>0.7097121218189697</v>
      </c>
      <c r="R13" s="38">
        <v>0.69758198267913341</v>
      </c>
      <c r="S13" s="38">
        <v>0.68629876110904631</v>
      </c>
      <c r="T13" s="38">
        <v>0.67526263514511364</v>
      </c>
      <c r="U13" s="38">
        <v>0.66450306376466706</v>
      </c>
      <c r="V13" s="38">
        <v>0.65473413263633895</v>
      </c>
      <c r="W13" s="38">
        <v>0.64582451201064672</v>
      </c>
      <c r="X13" s="38">
        <v>0.63766861005113473</v>
      </c>
      <c r="Y13" s="38">
        <v>0.63018225485069301</v>
      </c>
      <c r="Z13" s="38">
        <v>0.62327783887291321</v>
      </c>
      <c r="AA13" s="38">
        <v>0.61688304455868226</v>
      </c>
      <c r="AB13" s="38">
        <v>0.61093776027016744</v>
      </c>
      <c r="AC13" s="38">
        <v>0.60539044001202247</v>
      </c>
      <c r="AD13" s="38">
        <v>0.60019758484619867</v>
      </c>
      <c r="AE13" s="38">
        <v>0.59532224789172805</v>
      </c>
      <c r="AF13" s="38">
        <v>0.59073471369875907</v>
      </c>
      <c r="AG13" s="38">
        <v>0.58646809297421676</v>
      </c>
      <c r="AH13" s="38">
        <v>0.5824896647686898</v>
      </c>
      <c r="AI13" s="38">
        <v>0.57877113187182994</v>
      </c>
    </row>
    <row r="14" spans="1:35" x14ac:dyDescent="0.25">
      <c r="A14" s="23" t="s">
        <v>63</v>
      </c>
      <c r="B14" s="38">
        <v>1</v>
      </c>
      <c r="C14" s="38">
        <v>1</v>
      </c>
      <c r="D14" s="38">
        <v>1</v>
      </c>
      <c r="E14" s="38">
        <v>1</v>
      </c>
      <c r="F14" s="38">
        <v>1</v>
      </c>
      <c r="G14" s="38">
        <v>1</v>
      </c>
      <c r="H14" s="38">
        <v>0.83516888208078133</v>
      </c>
      <c r="I14" s="38">
        <v>0.82310411019646323</v>
      </c>
      <c r="J14" s="38">
        <v>0.81037876892328431</v>
      </c>
      <c r="K14" s="38">
        <v>0.79652517218122898</v>
      </c>
      <c r="L14" s="38">
        <v>0.78209048141374515</v>
      </c>
      <c r="M14" s="38">
        <v>0.76671492152352161</v>
      </c>
      <c r="N14" s="38">
        <v>0.7513969511806381</v>
      </c>
      <c r="O14" s="38">
        <v>0.7366618241606</v>
      </c>
      <c r="P14" s="38">
        <v>0.72274008207636631</v>
      </c>
      <c r="Q14" s="38">
        <v>0.7097121218189697</v>
      </c>
      <c r="R14" s="38">
        <v>0.69758198267913341</v>
      </c>
      <c r="S14" s="38">
        <v>0.68629876110904631</v>
      </c>
      <c r="T14" s="38">
        <v>0.67526263514511353</v>
      </c>
      <c r="U14" s="38">
        <v>0.66450306376466706</v>
      </c>
      <c r="V14" s="38">
        <v>0.65473413263633884</v>
      </c>
      <c r="W14" s="38">
        <v>0.6458245120106465</v>
      </c>
      <c r="X14" s="38">
        <v>0.63766861005113462</v>
      </c>
      <c r="Y14" s="38">
        <v>0.63018225485069301</v>
      </c>
      <c r="Z14" s="38">
        <v>0.62327783887291321</v>
      </c>
      <c r="AA14" s="38">
        <v>0.61688304455868215</v>
      </c>
      <c r="AB14" s="38">
        <v>0.61093776027016744</v>
      </c>
      <c r="AC14" s="38">
        <v>0.60539044001202247</v>
      </c>
      <c r="AD14" s="38">
        <v>0.60019758484619867</v>
      </c>
      <c r="AE14" s="38">
        <v>0.59532224789172816</v>
      </c>
      <c r="AF14" s="38">
        <v>0.59073471369875907</v>
      </c>
      <c r="AG14" s="38">
        <v>0.58646809297421687</v>
      </c>
      <c r="AH14" s="38">
        <v>0.58248966476869002</v>
      </c>
      <c r="AI14" s="38">
        <v>0.57877113187182994</v>
      </c>
    </row>
    <row r="15" spans="1:35" x14ac:dyDescent="0.25">
      <c r="A15" s="23" t="s">
        <v>64</v>
      </c>
      <c r="B15" s="38">
        <v>1</v>
      </c>
      <c r="C15" s="38">
        <v>1</v>
      </c>
      <c r="D15" s="38">
        <v>1</v>
      </c>
      <c r="E15" s="38">
        <v>1</v>
      </c>
      <c r="F15" s="38">
        <v>1</v>
      </c>
      <c r="G15" s="38">
        <v>1</v>
      </c>
      <c r="H15" s="38">
        <v>0.91608597633203415</v>
      </c>
      <c r="I15" s="38">
        <v>0.9099439106454722</v>
      </c>
      <c r="J15" s="38">
        <v>0.90346555508821758</v>
      </c>
      <c r="K15" s="38">
        <v>0.89641281492862568</v>
      </c>
      <c r="L15" s="38">
        <v>0.88906424508336124</v>
      </c>
      <c r="M15" s="38">
        <v>0.88123668732106553</v>
      </c>
      <c r="N15" s="38">
        <v>0.87343844787377933</v>
      </c>
      <c r="O15" s="38">
        <v>0.86593692866357808</v>
      </c>
      <c r="P15" s="38">
        <v>0.85884949632978647</v>
      </c>
      <c r="Q15" s="38">
        <v>0.8522170801987482</v>
      </c>
      <c r="R15" s="38">
        <v>0.84604173663664983</v>
      </c>
      <c r="S15" s="38">
        <v>0.84029755111005988</v>
      </c>
      <c r="T15" s="38">
        <v>0.83467915971023954</v>
      </c>
      <c r="U15" s="38">
        <v>0.82920155973473963</v>
      </c>
      <c r="V15" s="38">
        <v>0.82422828570577245</v>
      </c>
      <c r="W15" s="38">
        <v>0.81969247884178376</v>
      </c>
      <c r="X15" s="38">
        <v>0.81554038329875933</v>
      </c>
      <c r="Y15" s="38">
        <v>0.8117291479239892</v>
      </c>
      <c r="Z15" s="38">
        <v>0.80821417251711936</v>
      </c>
      <c r="AA15" s="38">
        <v>0.80495864086623836</v>
      </c>
      <c r="AB15" s="38">
        <v>0.80193195068299439</v>
      </c>
      <c r="AC15" s="38">
        <v>0.79910786036975712</v>
      </c>
      <c r="AD15" s="38">
        <v>0.79646422501261016</v>
      </c>
      <c r="AE15" s="38">
        <v>0.79398223529033429</v>
      </c>
      <c r="AF15" s="38">
        <v>0.79164676333755002</v>
      </c>
      <c r="AG15" s="38">
        <v>0.78947466551414669</v>
      </c>
      <c r="AH15" s="38">
        <v>0.78744928388224189</v>
      </c>
      <c r="AI15" s="38">
        <v>0.78555621258929498</v>
      </c>
    </row>
    <row r="16" spans="1:35" x14ac:dyDescent="0.25">
      <c r="A16" s="23" t="s">
        <v>65</v>
      </c>
      <c r="B16" s="38">
        <v>1</v>
      </c>
      <c r="C16" s="38">
        <v>1</v>
      </c>
      <c r="D16" s="38">
        <v>1</v>
      </c>
      <c r="E16" s="38">
        <v>1</v>
      </c>
      <c r="F16" s="38">
        <v>1</v>
      </c>
      <c r="G16" s="38">
        <v>1</v>
      </c>
      <c r="H16" s="38">
        <v>0.91608597633203415</v>
      </c>
      <c r="I16" s="38">
        <v>0.90994391064547209</v>
      </c>
      <c r="J16" s="38">
        <v>0.90346555508821758</v>
      </c>
      <c r="K16" s="38">
        <v>0.89641281492862568</v>
      </c>
      <c r="L16" s="38">
        <v>0.88906424508336102</v>
      </c>
      <c r="M16" s="38">
        <v>0.88123668732106564</v>
      </c>
      <c r="N16" s="38">
        <v>0.87343844787377933</v>
      </c>
      <c r="O16" s="38">
        <v>0.86593692866357808</v>
      </c>
      <c r="P16" s="38">
        <v>0.85884949632978658</v>
      </c>
      <c r="Q16" s="38">
        <v>0.85221708019874831</v>
      </c>
      <c r="R16" s="38">
        <v>0.84604173663664983</v>
      </c>
      <c r="S16" s="38">
        <v>0.84029755111005988</v>
      </c>
      <c r="T16" s="38">
        <v>0.83467915971023965</v>
      </c>
      <c r="U16" s="38">
        <v>0.82920155973473975</v>
      </c>
      <c r="V16" s="38">
        <v>0.82422828570577256</v>
      </c>
      <c r="W16" s="38">
        <v>0.81969247884178387</v>
      </c>
      <c r="X16" s="38">
        <v>0.81554038329875966</v>
      </c>
      <c r="Y16" s="38">
        <v>0.81172914792398931</v>
      </c>
      <c r="Z16" s="38">
        <v>0.80821417251711947</v>
      </c>
      <c r="AA16" s="38">
        <v>0.80495864086623836</v>
      </c>
      <c r="AB16" s="38">
        <v>0.80193195068299439</v>
      </c>
      <c r="AC16" s="38">
        <v>0.79910786036975712</v>
      </c>
      <c r="AD16" s="38">
        <v>0.79646422501261038</v>
      </c>
      <c r="AE16" s="38">
        <v>0.79398223529033451</v>
      </c>
      <c r="AF16" s="38">
        <v>0.79164676333754991</v>
      </c>
      <c r="AG16" s="38">
        <v>0.78947466551414669</v>
      </c>
      <c r="AH16" s="38">
        <v>0.78744928388224189</v>
      </c>
      <c r="AI16" s="38">
        <v>0.78555621258929498</v>
      </c>
    </row>
    <row r="17" spans="1:35" x14ac:dyDescent="0.25">
      <c r="A17" s="23" t="s">
        <v>160</v>
      </c>
      <c r="B17" s="38">
        <v>1</v>
      </c>
      <c r="C17" s="38">
        <v>1</v>
      </c>
      <c r="D17" s="38">
        <v>1</v>
      </c>
      <c r="E17" s="38">
        <v>1</v>
      </c>
      <c r="F17" s="38">
        <v>1</v>
      </c>
      <c r="G17" s="38">
        <v>1</v>
      </c>
      <c r="H17" s="38">
        <v>0.99322418841153859</v>
      </c>
      <c r="I17" s="38">
        <v>0.99141951567099884</v>
      </c>
      <c r="J17" s="38">
        <v>0.98923095099900382</v>
      </c>
      <c r="K17" s="38">
        <v>0.98656886005785771</v>
      </c>
      <c r="L17" s="38">
        <v>0.98335698550276318</v>
      </c>
      <c r="M17" s="38">
        <v>0.97942768790922197</v>
      </c>
      <c r="N17" s="38">
        <v>0.97474643435588115</v>
      </c>
      <c r="O17" s="38">
        <v>0.96932784738531974</v>
      </c>
      <c r="P17" s="38">
        <v>0.96319832291502461</v>
      </c>
      <c r="Q17" s="38">
        <v>0.95638629317082946</v>
      </c>
      <c r="R17" s="38">
        <v>0.94891955807255712</v>
      </c>
      <c r="S17" s="38">
        <v>0.94082916222436075</v>
      </c>
      <c r="T17" s="38">
        <v>0.93213546825640259</v>
      </c>
      <c r="U17" s="38">
        <v>0.92286205026369772</v>
      </c>
      <c r="V17" s="38">
        <v>0.91303112570682265</v>
      </c>
      <c r="W17" s="38">
        <v>0.90266393283921476</v>
      </c>
      <c r="X17" s="38">
        <v>0.89178071681592042</v>
      </c>
      <c r="Y17" s="38">
        <v>0.88040085979015559</v>
      </c>
      <c r="Z17" s="38">
        <v>0.86854304641803304</v>
      </c>
      <c r="AA17" s="38">
        <v>0.85622528712369428</v>
      </c>
      <c r="AB17" s="38">
        <v>0.84346509460623931</v>
      </c>
      <c r="AC17" s="38">
        <v>0.83027943673598248</v>
      </c>
      <c r="AD17" s="38">
        <v>0.81668757016798021</v>
      </c>
      <c r="AE17" s="38">
        <v>0.80270280267633642</v>
      </c>
      <c r="AF17" s="38">
        <v>0.78834086440892437</v>
      </c>
      <c r="AG17" s="38">
        <v>0.77361758230661382</v>
      </c>
      <c r="AH17" s="38">
        <v>0.75854766399399121</v>
      </c>
      <c r="AI17" s="38">
        <v>0.74314602560949816</v>
      </c>
    </row>
    <row r="18" spans="1:35" x14ac:dyDescent="0.25">
      <c r="A18" s="23" t="s">
        <v>161</v>
      </c>
      <c r="B18" s="38">
        <v>1</v>
      </c>
      <c r="C18" s="38">
        <v>1</v>
      </c>
      <c r="D18" s="38">
        <v>1</v>
      </c>
      <c r="E18" s="38">
        <v>1</v>
      </c>
      <c r="F18" s="38">
        <v>1</v>
      </c>
      <c r="G18" s="38">
        <v>1</v>
      </c>
      <c r="H18" s="38">
        <v>0.93435981412919222</v>
      </c>
      <c r="I18" s="38">
        <v>0.92774891323583941</v>
      </c>
      <c r="J18" s="38">
        <v>0.9207074050271099</v>
      </c>
      <c r="K18" s="38">
        <v>0.91269450411967534</v>
      </c>
      <c r="L18" s="38">
        <v>0.90375537506745418</v>
      </c>
      <c r="M18" s="38">
        <v>0.89343139584819964</v>
      </c>
      <c r="N18" s="38">
        <v>0.88179060263796938</v>
      </c>
      <c r="O18" s="38">
        <v>0.86932994143043674</v>
      </c>
      <c r="P18" s="38">
        <v>0.85648370352497827</v>
      </c>
      <c r="Q18" s="38">
        <v>0.84355990073652387</v>
      </c>
      <c r="R18" s="38">
        <v>0.83078499022395524</v>
      </c>
      <c r="S18" s="38">
        <v>0.81831802461032477</v>
      </c>
      <c r="T18" s="38">
        <v>0.8062334996136844</v>
      </c>
      <c r="U18" s="38">
        <v>0.79458661827338262</v>
      </c>
      <c r="V18" s="38">
        <v>0.78340668366117716</v>
      </c>
      <c r="W18" s="38">
        <v>0.75685055748517838</v>
      </c>
      <c r="X18" s="38">
        <v>0.72892194344171324</v>
      </c>
      <c r="Y18" s="38">
        <v>0.71489826679412838</v>
      </c>
      <c r="Z18" s="38">
        <v>0.70023432981671863</v>
      </c>
      <c r="AA18" s="38">
        <v>0.68496518870992351</v>
      </c>
      <c r="AB18" s="38">
        <v>0.66912352208100045</v>
      </c>
      <c r="AC18" s="38">
        <v>0.65273974022981929</v>
      </c>
      <c r="AD18" s="38">
        <v>0.63584982216483177</v>
      </c>
      <c r="AE18" s="38">
        <v>0.61847293822232075</v>
      </c>
      <c r="AF18" s="38">
        <v>0.60063429758202747</v>
      </c>
      <c r="AG18" s="38">
        <v>0.58235863014133737</v>
      </c>
      <c r="AH18" s="38">
        <v>0.56366725935555706</v>
      </c>
      <c r="AI18" s="38">
        <v>0.54458141357577328</v>
      </c>
    </row>
    <row r="19" spans="1:35" x14ac:dyDescent="0.25">
      <c r="A19" s="23" t="s">
        <v>162</v>
      </c>
      <c r="B19" s="38">
        <v>1</v>
      </c>
      <c r="C19" s="38">
        <v>1</v>
      </c>
      <c r="D19" s="38">
        <v>1</v>
      </c>
      <c r="E19" s="38">
        <v>1</v>
      </c>
      <c r="F19" s="38">
        <v>1</v>
      </c>
      <c r="G19" s="38">
        <v>1</v>
      </c>
      <c r="H19" s="38">
        <v>0.9815270445858737</v>
      </c>
      <c r="I19" s="38">
        <v>0.97678953136515578</v>
      </c>
      <c r="J19" s="38">
        <v>0.97142239731155355</v>
      </c>
      <c r="K19" s="38">
        <v>0.96531996834874867</v>
      </c>
      <c r="L19" s="38">
        <v>0.95823012650919692</v>
      </c>
      <c r="M19" s="38">
        <v>0.95001559923419465</v>
      </c>
      <c r="N19" s="38">
        <v>0.94079018307327089</v>
      </c>
      <c r="O19" s="38">
        <v>0.93058510227922997</v>
      </c>
      <c r="P19" s="38">
        <v>0.91960192843307709</v>
      </c>
      <c r="Q19" s="38">
        <v>0.90790502424203623</v>
      </c>
      <c r="R19" s="38">
        <v>0.89566105096473092</v>
      </c>
      <c r="S19" s="38">
        <v>0.88306697292455005</v>
      </c>
      <c r="T19" s="38">
        <v>0.86997153935105698</v>
      </c>
      <c r="U19" s="38">
        <v>0.85674352359180128</v>
      </c>
      <c r="V19" s="38">
        <v>0.84327686728904894</v>
      </c>
      <c r="W19" s="38">
        <v>0.82951528966438792</v>
      </c>
      <c r="X19" s="38">
        <v>0.81551692346412497</v>
      </c>
      <c r="Y19" s="38">
        <v>0.80120022827833082</v>
      </c>
      <c r="Z19" s="38">
        <v>0.78672267540720708</v>
      </c>
      <c r="AA19" s="38">
        <v>0.77223810875587284</v>
      </c>
      <c r="AB19" s="38">
        <v>0.75780478078947655</v>
      </c>
      <c r="AC19" s="38">
        <v>0.74302851929990532</v>
      </c>
      <c r="AD19" s="38">
        <v>0.72820296303670495</v>
      </c>
      <c r="AE19" s="38">
        <v>0.71359373064542797</v>
      </c>
      <c r="AF19" s="38">
        <v>0.69874270432159757</v>
      </c>
      <c r="AG19" s="38">
        <v>0.68373703063632685</v>
      </c>
      <c r="AH19" s="38">
        <v>0.66891014084242906</v>
      </c>
      <c r="AI19" s="38">
        <v>0.65415535760094923</v>
      </c>
    </row>
    <row r="20" spans="1:35" x14ac:dyDescent="0.25">
      <c r="A20" s="23" t="s">
        <v>163</v>
      </c>
      <c r="B20" s="38">
        <v>1</v>
      </c>
      <c r="C20" s="38">
        <v>1</v>
      </c>
      <c r="D20" s="38">
        <v>1</v>
      </c>
      <c r="E20" s="38">
        <v>1</v>
      </c>
      <c r="F20" s="38">
        <v>1</v>
      </c>
      <c r="G20" s="38">
        <v>1</v>
      </c>
      <c r="H20" s="38">
        <v>1</v>
      </c>
      <c r="I20" s="38">
        <v>1</v>
      </c>
      <c r="J20" s="38">
        <v>1</v>
      </c>
      <c r="K20" s="38">
        <v>1</v>
      </c>
      <c r="L20" s="38">
        <v>1</v>
      </c>
      <c r="M20" s="38">
        <v>1</v>
      </c>
      <c r="N20" s="38">
        <v>1</v>
      </c>
      <c r="O20" s="38">
        <v>1</v>
      </c>
      <c r="P20" s="38">
        <v>1</v>
      </c>
      <c r="Q20" s="38">
        <v>1</v>
      </c>
      <c r="R20" s="38">
        <v>1</v>
      </c>
      <c r="S20" s="38">
        <v>1</v>
      </c>
      <c r="T20" s="38">
        <v>1</v>
      </c>
      <c r="U20" s="38">
        <v>1</v>
      </c>
      <c r="V20" s="38">
        <v>1</v>
      </c>
      <c r="W20" s="38">
        <v>1</v>
      </c>
      <c r="X20" s="38">
        <v>1</v>
      </c>
      <c r="Y20" s="38">
        <v>1</v>
      </c>
      <c r="Z20" s="38">
        <v>1</v>
      </c>
      <c r="AA20" s="38">
        <v>1</v>
      </c>
      <c r="AB20" s="38">
        <v>1</v>
      </c>
      <c r="AC20" s="38">
        <v>1</v>
      </c>
      <c r="AD20" s="38">
        <v>1</v>
      </c>
      <c r="AE20" s="38">
        <v>1</v>
      </c>
      <c r="AF20" s="38">
        <v>1</v>
      </c>
      <c r="AG20" s="38">
        <v>1</v>
      </c>
      <c r="AH20" s="38">
        <v>1</v>
      </c>
      <c r="AI20" s="38">
        <v>1</v>
      </c>
    </row>
    <row r="21" spans="1:35" x14ac:dyDescent="0.25">
      <c r="A21" s="23" t="s">
        <v>66</v>
      </c>
      <c r="B21" s="38">
        <v>1</v>
      </c>
      <c r="C21" s="38">
        <v>1</v>
      </c>
      <c r="D21" s="38">
        <v>1</v>
      </c>
      <c r="E21" s="38">
        <v>1</v>
      </c>
      <c r="F21" s="38">
        <v>1</v>
      </c>
      <c r="G21" s="38">
        <v>1</v>
      </c>
      <c r="H21" s="38">
        <v>0.79156737534020294</v>
      </c>
      <c r="I21" s="38">
        <v>0.7800103035448257</v>
      </c>
      <c r="J21" s="38">
        <v>0.76828167008378567</v>
      </c>
      <c r="K21" s="38">
        <v>0.75572584706788137</v>
      </c>
      <c r="L21" s="38">
        <v>0.7429560706443803</v>
      </c>
      <c r="M21" s="38">
        <v>0.72918526698665831</v>
      </c>
      <c r="N21" s="38">
        <v>0.71546550418431554</v>
      </c>
      <c r="O21" s="38">
        <v>0.70230273662485621</v>
      </c>
      <c r="P21" s="38">
        <v>0.68988029055251143</v>
      </c>
      <c r="Q21" s="38">
        <v>0.67824943700943674</v>
      </c>
      <c r="R21" s="38">
        <v>0.66740116019312379</v>
      </c>
      <c r="S21" s="38">
        <v>0.65759066081149464</v>
      </c>
      <c r="T21" s="38">
        <v>0.64870750392258258</v>
      </c>
      <c r="U21" s="38">
        <v>0.64062917002295405</v>
      </c>
      <c r="V21" s="38">
        <v>0.63327046945145804</v>
      </c>
      <c r="W21" s="38">
        <v>0.62654099672846675</v>
      </c>
      <c r="X21" s="38">
        <v>0.62036335485320138</v>
      </c>
      <c r="Y21" s="38">
        <v>0.61467234031128481</v>
      </c>
      <c r="Z21" s="38">
        <v>0.60941263279407687</v>
      </c>
      <c r="AA21" s="38">
        <v>0.60453699101058589</v>
      </c>
      <c r="AB21" s="38">
        <v>0.60000482980522163</v>
      </c>
      <c r="AC21" s="38">
        <v>0.59578108776222827</v>
      </c>
      <c r="AD21" s="38">
        <v>0.59183531838556958</v>
      </c>
      <c r="AE21" s="38">
        <v>0.58814095499612884</v>
      </c>
      <c r="AF21" s="38">
        <v>0.58467471180267561</v>
      </c>
      <c r="AG21" s="38">
        <v>0.58141609259831928</v>
      </c>
      <c r="AH21" s="38">
        <v>0.5783469851753017</v>
      </c>
      <c r="AI21" s="38">
        <v>0.57545132450320646</v>
      </c>
    </row>
    <row r="22" spans="1:35" x14ac:dyDescent="0.25">
      <c r="A22" s="23" t="s">
        <v>164</v>
      </c>
      <c r="B22" s="38">
        <v>1</v>
      </c>
      <c r="C22" s="38">
        <v>1</v>
      </c>
      <c r="D22" s="38">
        <v>1</v>
      </c>
      <c r="E22" s="38">
        <v>1</v>
      </c>
      <c r="F22" s="38">
        <v>1</v>
      </c>
      <c r="G22" s="38">
        <v>1</v>
      </c>
      <c r="H22" s="38">
        <v>0.79156737534020283</v>
      </c>
      <c r="I22" s="38">
        <v>0.78001030354482559</v>
      </c>
      <c r="J22" s="38">
        <v>0.76828167008378556</v>
      </c>
      <c r="K22" s="38">
        <v>0.75572584706788126</v>
      </c>
      <c r="L22" s="38">
        <v>0.74295607064438018</v>
      </c>
      <c r="M22" s="38">
        <v>0.7291852669866582</v>
      </c>
      <c r="N22" s="38">
        <v>0.71546550418431532</v>
      </c>
      <c r="O22" s="38">
        <v>0.70230273662485609</v>
      </c>
      <c r="P22" s="38">
        <v>0.68988029055251121</v>
      </c>
      <c r="Q22" s="38">
        <v>0.67824943700943652</v>
      </c>
      <c r="R22" s="38">
        <v>0.66740116019312379</v>
      </c>
      <c r="S22" s="38">
        <v>0.65759066081149464</v>
      </c>
      <c r="T22" s="38">
        <v>0.64870750392258247</v>
      </c>
      <c r="U22" s="38">
        <v>0.64062917002295405</v>
      </c>
      <c r="V22" s="38">
        <v>0.63327046945145804</v>
      </c>
      <c r="W22" s="38">
        <v>0.62654099672846675</v>
      </c>
      <c r="X22" s="38">
        <v>0.62036335485320138</v>
      </c>
      <c r="Y22" s="38">
        <v>0.61467234031128481</v>
      </c>
      <c r="Z22" s="38">
        <v>0.60941263279407687</v>
      </c>
      <c r="AA22" s="38">
        <v>0.60453699101058578</v>
      </c>
      <c r="AB22" s="38">
        <v>0.60000482980522152</v>
      </c>
      <c r="AC22" s="38">
        <v>0.59578108776222816</v>
      </c>
      <c r="AD22" s="38">
        <v>0.59183531838556958</v>
      </c>
      <c r="AE22" s="38">
        <v>0.58814095499612873</v>
      </c>
      <c r="AF22" s="38">
        <v>0.5846747118026755</v>
      </c>
      <c r="AG22" s="38">
        <v>0.58141609259831906</v>
      </c>
      <c r="AH22" s="38">
        <v>0.57834698517530159</v>
      </c>
      <c r="AI22" s="38">
        <v>0.57545132450320635</v>
      </c>
    </row>
    <row r="23" spans="1:35" x14ac:dyDescent="0.25">
      <c r="A23" s="23" t="s">
        <v>67</v>
      </c>
      <c r="B23" s="38">
        <v>1</v>
      </c>
      <c r="C23" s="38">
        <v>1</v>
      </c>
      <c r="D23" s="38">
        <v>1</v>
      </c>
      <c r="E23" s="38">
        <v>1</v>
      </c>
      <c r="F23" s="38">
        <v>1</v>
      </c>
      <c r="G23" s="38">
        <v>1</v>
      </c>
      <c r="H23" s="38">
        <v>0.89388884562773951</v>
      </c>
      <c r="I23" s="38">
        <v>0.88800524544100212</v>
      </c>
      <c r="J23" s="38">
        <v>0.88203430476992717</v>
      </c>
      <c r="K23" s="38">
        <v>0.87564224941637592</v>
      </c>
      <c r="L23" s="38">
        <v>0.86914127232804816</v>
      </c>
      <c r="M23" s="38">
        <v>0.86213068137502602</v>
      </c>
      <c r="N23" s="38">
        <v>0.85514607485746963</v>
      </c>
      <c r="O23" s="38">
        <v>0.8484450295544721</v>
      </c>
      <c r="P23" s="38">
        <v>0.84212087519036927</v>
      </c>
      <c r="Q23" s="38">
        <v>0.83619971338662213</v>
      </c>
      <c r="R23" s="38">
        <v>0.83067695428013566</v>
      </c>
      <c r="S23" s="38">
        <v>0.82568251823130634</v>
      </c>
      <c r="T23" s="38">
        <v>0.821160183815133</v>
      </c>
      <c r="U23" s="38">
        <v>0.81704757746623113</v>
      </c>
      <c r="V23" s="38">
        <v>0.81330132990256043</v>
      </c>
      <c r="W23" s="38">
        <v>0.80987541651631023</v>
      </c>
      <c r="X23" s="38">
        <v>0.80673043519799337</v>
      </c>
      <c r="Y23" s="38">
        <v>0.80383319143119947</v>
      </c>
      <c r="Z23" s="38">
        <v>0.80115552214971197</v>
      </c>
      <c r="AA23" s="38">
        <v>0.79867337724175269</v>
      </c>
      <c r="AB23" s="38">
        <v>0.79636609517356727</v>
      </c>
      <c r="AC23" s="38">
        <v>0.79421582649713429</v>
      </c>
      <c r="AD23" s="38">
        <v>0.79220707117810818</v>
      </c>
      <c r="AE23" s="38">
        <v>0.79032630436166562</v>
      </c>
      <c r="AF23" s="38">
        <v>0.78856167146318012</v>
      </c>
      <c r="AG23" s="38">
        <v>0.7869027380500534</v>
      </c>
      <c r="AH23" s="38">
        <v>0.7853402833619717</v>
      </c>
      <c r="AI23" s="38">
        <v>0.783866128837996</v>
      </c>
    </row>
    <row r="24" spans="1:35" x14ac:dyDescent="0.25">
      <c r="A24" s="23" t="s">
        <v>68</v>
      </c>
      <c r="B24" s="38">
        <v>1</v>
      </c>
      <c r="C24" s="38">
        <v>1</v>
      </c>
      <c r="D24" s="38">
        <v>1</v>
      </c>
      <c r="E24" s="38">
        <v>1</v>
      </c>
      <c r="F24" s="38">
        <v>1</v>
      </c>
      <c r="G24" s="38">
        <v>1</v>
      </c>
      <c r="H24" s="38">
        <v>0.89388884562773951</v>
      </c>
      <c r="I24" s="38">
        <v>0.88800524544100212</v>
      </c>
      <c r="J24" s="38">
        <v>0.88203430476992717</v>
      </c>
      <c r="K24" s="38">
        <v>0.87564224941637592</v>
      </c>
      <c r="L24" s="38">
        <v>0.86914127232804816</v>
      </c>
      <c r="M24" s="38">
        <v>0.86213068137502602</v>
      </c>
      <c r="N24" s="38">
        <v>0.85514607485746963</v>
      </c>
      <c r="O24" s="38">
        <v>0.8484450295544721</v>
      </c>
      <c r="P24" s="38">
        <v>0.84212087519036927</v>
      </c>
      <c r="Q24" s="38">
        <v>0.83619971338662213</v>
      </c>
      <c r="R24" s="38">
        <v>0.83067695428013566</v>
      </c>
      <c r="S24" s="38">
        <v>0.82568251823130634</v>
      </c>
      <c r="T24" s="38">
        <v>0.821160183815133</v>
      </c>
      <c r="U24" s="38">
        <v>0.81704757746623113</v>
      </c>
      <c r="V24" s="38">
        <v>0.81330132990256043</v>
      </c>
      <c r="W24" s="38">
        <v>0.80987541651631023</v>
      </c>
      <c r="X24" s="38">
        <v>0.80673043519799337</v>
      </c>
      <c r="Y24" s="38">
        <v>0.80383319143119947</v>
      </c>
      <c r="Z24" s="38">
        <v>0.80115552214971197</v>
      </c>
      <c r="AA24" s="38">
        <v>0.79867337724175269</v>
      </c>
      <c r="AB24" s="38">
        <v>0.79636609517356738</v>
      </c>
      <c r="AC24" s="38">
        <v>0.79421582649713429</v>
      </c>
      <c r="AD24" s="38">
        <v>0.79220707117810796</v>
      </c>
      <c r="AE24" s="38">
        <v>0.79032630436166551</v>
      </c>
      <c r="AF24" s="38">
        <v>0.78856167146318024</v>
      </c>
      <c r="AG24" s="38">
        <v>0.78690273805005329</v>
      </c>
      <c r="AH24" s="38">
        <v>0.78534028336197181</v>
      </c>
      <c r="AI24" s="38">
        <v>0.78386612883799622</v>
      </c>
    </row>
    <row r="25" spans="1:35" x14ac:dyDescent="0.25">
      <c r="A25" s="23" t="s">
        <v>69</v>
      </c>
      <c r="B25" s="38">
        <v>1</v>
      </c>
      <c r="C25" s="38">
        <v>1</v>
      </c>
      <c r="D25" s="38">
        <v>1</v>
      </c>
      <c r="E25" s="38">
        <v>1</v>
      </c>
      <c r="F25" s="38">
        <v>1</v>
      </c>
      <c r="G25" s="38">
        <v>1</v>
      </c>
      <c r="H25" s="38">
        <v>0.81625720199660234</v>
      </c>
      <c r="I25" s="38">
        <v>0.80241629626066091</v>
      </c>
      <c r="J25" s="38">
        <v>0.78774975497939437</v>
      </c>
      <c r="K25" s="38">
        <v>0.77356065008313746</v>
      </c>
      <c r="L25" s="38">
        <v>0.75985266004845176</v>
      </c>
      <c r="M25" s="38">
        <v>0.74556834471852917</v>
      </c>
      <c r="N25" s="38">
        <v>0.73128870800027301</v>
      </c>
      <c r="O25" s="38">
        <v>0.71733976624151086</v>
      </c>
      <c r="P25" s="38">
        <v>0.7042024588225233</v>
      </c>
      <c r="Q25" s="38">
        <v>0.69196999112347779</v>
      </c>
      <c r="R25" s="38">
        <v>0.68059415176761184</v>
      </c>
      <c r="S25" s="38">
        <v>0.67004241714538171</v>
      </c>
      <c r="T25" s="38">
        <v>0.66024983240300017</v>
      </c>
      <c r="U25" s="38">
        <v>0.65119593064207049</v>
      </c>
      <c r="V25" s="38">
        <v>0.6429708899150075</v>
      </c>
      <c r="W25" s="38">
        <v>0.6354667806578207</v>
      </c>
      <c r="X25" s="38">
        <v>0.62859637556456627</v>
      </c>
      <c r="Y25" s="38">
        <v>0.62229308104430558</v>
      </c>
      <c r="Z25" s="38">
        <v>0.61648946289592588</v>
      </c>
      <c r="AA25" s="38">
        <v>0.61112837063404657</v>
      </c>
      <c r="AB25" s="38">
        <v>0.60616104914867153</v>
      </c>
      <c r="AC25" s="38">
        <v>0.60154565171941377</v>
      </c>
      <c r="AD25" s="38">
        <v>0.59724605826628407</v>
      </c>
      <c r="AE25" s="38">
        <v>0.59323092815591205</v>
      </c>
      <c r="AF25" s="38">
        <v>0.58947293498830255</v>
      </c>
      <c r="AG25" s="38">
        <v>0.58594814383936722</v>
      </c>
      <c r="AH25" s="38">
        <v>0.56968573769072284</v>
      </c>
      <c r="AI25" s="38">
        <v>0.55342333154207868</v>
      </c>
    </row>
    <row r="26" spans="1:35" x14ac:dyDescent="0.25">
      <c r="A26" s="23" t="s">
        <v>165</v>
      </c>
      <c r="B26" s="38">
        <v>1</v>
      </c>
      <c r="C26" s="38">
        <v>1</v>
      </c>
      <c r="D26" s="38">
        <v>1</v>
      </c>
      <c r="E26" s="38">
        <v>1</v>
      </c>
      <c r="F26" s="38">
        <v>1</v>
      </c>
      <c r="G26" s="38">
        <v>1</v>
      </c>
      <c r="H26" s="38">
        <v>0.99730458944914935</v>
      </c>
      <c r="I26" s="38">
        <v>0.99651831588363005</v>
      </c>
      <c r="J26" s="38">
        <v>0.99554949605402554</v>
      </c>
      <c r="K26" s="38">
        <v>0.9943456654160272</v>
      </c>
      <c r="L26" s="38">
        <v>0.99285397685308741</v>
      </c>
      <c r="M26" s="38">
        <v>0.99096718789445759</v>
      </c>
      <c r="N26" s="38">
        <v>0.98861219301244951</v>
      </c>
      <c r="O26" s="38">
        <v>0.98574623623623125</v>
      </c>
      <c r="P26" s="38">
        <v>0.98234320836423605</v>
      </c>
      <c r="Q26" s="38">
        <v>0.97838671455870152</v>
      </c>
      <c r="R26" s="38">
        <v>0.97386630524452444</v>
      </c>
      <c r="S26" s="38">
        <v>0.96877530828431291</v>
      </c>
      <c r="T26" s="38">
        <v>0.9631095244263459</v>
      </c>
      <c r="U26" s="38">
        <v>0.95686641248692061</v>
      </c>
      <c r="V26" s="38">
        <v>0.95004456432361029</v>
      </c>
      <c r="W26" s="38">
        <v>0.94264335748872818</v>
      </c>
      <c r="X26" s="38">
        <v>0.93466272018550645</v>
      </c>
      <c r="Y26" s="38">
        <v>0.92610296909738354</v>
      </c>
      <c r="Z26" s="38">
        <v>0.916964695605191</v>
      </c>
      <c r="AA26" s="38">
        <v>0.90724868479250109</v>
      </c>
      <c r="AB26" s="38">
        <v>0.89695585707227166</v>
      </c>
      <c r="AC26" s="38">
        <v>0.88608722567315756</v>
      </c>
      <c r="AD26" s="38">
        <v>0.87464386540601724</v>
      </c>
      <c r="AE26" s="38">
        <v>0.86262688955768063</v>
      </c>
      <c r="AF26" s="38">
        <v>0.85003743270857801</v>
      </c>
      <c r="AG26" s="38">
        <v>0.83687663791333133</v>
      </c>
      <c r="AH26" s="38">
        <v>0.82314564712473726</v>
      </c>
      <c r="AI26" s="38">
        <v>0.808845594048899</v>
      </c>
    </row>
    <row r="27" spans="1:35" x14ac:dyDescent="0.25">
      <c r="A27" s="23" t="s">
        <v>166</v>
      </c>
      <c r="B27" s="38">
        <v>1</v>
      </c>
      <c r="C27" s="38">
        <v>1</v>
      </c>
      <c r="D27" s="38">
        <v>1</v>
      </c>
      <c r="E27" s="38">
        <v>1</v>
      </c>
      <c r="F27" s="38">
        <v>1</v>
      </c>
      <c r="G27" s="38">
        <v>1</v>
      </c>
      <c r="H27" s="38">
        <v>0.88984163243698533</v>
      </c>
      <c r="I27" s="38">
        <v>0.88126492003065127</v>
      </c>
      <c r="J27" s="38">
        <v>0.87182903655257804</v>
      </c>
      <c r="K27" s="38">
        <v>0.86085673287898268</v>
      </c>
      <c r="L27" s="38">
        <v>0.84877887539044217</v>
      </c>
      <c r="M27" s="38">
        <v>0.83509447540778226</v>
      </c>
      <c r="N27" s="38">
        <v>0.82058298185633505</v>
      </c>
      <c r="O27" s="38">
        <v>0.80599001445662288</v>
      </c>
      <c r="P27" s="38">
        <v>0.79174320890061056</v>
      </c>
      <c r="Q27" s="38">
        <v>0.77806484206231108</v>
      </c>
      <c r="R27" s="38">
        <v>0.76505692661761726</v>
      </c>
      <c r="S27" s="38">
        <v>0.75275221745028997</v>
      </c>
      <c r="T27" s="38">
        <v>0.74114490144141043</v>
      </c>
      <c r="U27" s="38">
        <v>0.73020941169530873</v>
      </c>
      <c r="V27" s="38">
        <v>0.71991227867416263</v>
      </c>
      <c r="W27" s="38">
        <v>0.71021957081441833</v>
      </c>
      <c r="X27" s="38">
        <v>0.70110166456389</v>
      </c>
      <c r="Y27" s="38">
        <v>0.69253642972518659</v>
      </c>
      <c r="Z27" s="38">
        <v>0.68447714973802976</v>
      </c>
      <c r="AA27" s="38">
        <v>0.67688285551884519</v>
      </c>
      <c r="AB27" s="38">
        <v>0.66971771700851501</v>
      </c>
      <c r="AC27" s="38">
        <v>0.66294743966491199</v>
      </c>
      <c r="AD27" s="38">
        <v>0.65654154855380731</v>
      </c>
      <c r="AE27" s="38">
        <v>0.65047281765949283</v>
      </c>
      <c r="AF27" s="38">
        <v>0.64471680683019295</v>
      </c>
      <c r="AG27" s="38">
        <v>0.63925153559821257</v>
      </c>
      <c r="AH27" s="38">
        <v>0.6340571448440957</v>
      </c>
      <c r="AI27" s="38">
        <v>0.62911589882783092</v>
      </c>
    </row>
    <row r="28" spans="1:35" x14ac:dyDescent="0.25">
      <c r="A28" s="23" t="s">
        <v>167</v>
      </c>
      <c r="B28" s="38">
        <v>1</v>
      </c>
      <c r="C28" s="38">
        <v>1</v>
      </c>
      <c r="D28" s="38">
        <v>1</v>
      </c>
      <c r="E28" s="38">
        <v>1</v>
      </c>
      <c r="F28" s="38">
        <v>1</v>
      </c>
      <c r="G28" s="38">
        <v>1</v>
      </c>
      <c r="H28" s="38">
        <v>0.98772124337805423</v>
      </c>
      <c r="I28" s="38">
        <v>0.98482018152960127</v>
      </c>
      <c r="J28" s="38">
        <v>0.98140029010739116</v>
      </c>
      <c r="K28" s="38">
        <v>0.97728847692838128</v>
      </c>
      <c r="L28" s="38">
        <v>0.97246420545373446</v>
      </c>
      <c r="M28" s="38">
        <v>0.96673733854647692</v>
      </c>
      <c r="N28" s="38">
        <v>0.96015685269916751</v>
      </c>
      <c r="O28" s="38">
        <v>0.95282279496922606</v>
      </c>
      <c r="P28" s="38">
        <v>0.94481319709763034</v>
      </c>
      <c r="Q28" s="38">
        <v>0.93618610253557821</v>
      </c>
      <c r="R28" s="38">
        <v>0.92698523822889423</v>
      </c>
      <c r="S28" s="38">
        <v>0.9172442442869978</v>
      </c>
      <c r="T28" s="38">
        <v>0.90698984006928196</v>
      </c>
      <c r="U28" s="38">
        <v>0.89624435586696005</v>
      </c>
      <c r="V28" s="38">
        <v>0.88502789948256078</v>
      </c>
      <c r="W28" s="38">
        <v>0.87336032871364866</v>
      </c>
      <c r="X28" s="38">
        <v>0.86126309904076737</v>
      </c>
      <c r="Y28" s="38">
        <v>0.84876110828005702</v>
      </c>
      <c r="Z28" s="38">
        <v>0.83586678804341152</v>
      </c>
      <c r="AA28" s="38">
        <v>0.82259300186592521</v>
      </c>
      <c r="AB28" s="38">
        <v>0.80895314496281301</v>
      </c>
      <c r="AC28" s="38">
        <v>0.79495940851764901</v>
      </c>
      <c r="AD28" s="38">
        <v>0.78062416827240444</v>
      </c>
      <c r="AE28" s="38">
        <v>0.76595994871799244</v>
      </c>
      <c r="AF28" s="38">
        <v>0.75097934840408809</v>
      </c>
      <c r="AG28" s="38">
        <v>0.73569502130838937</v>
      </c>
      <c r="AH28" s="38">
        <v>0.72011961142052094</v>
      </c>
      <c r="AI28" s="38">
        <v>0.7042656905517316</v>
      </c>
    </row>
    <row r="29" spans="1:35" x14ac:dyDescent="0.25">
      <c r="A29" s="23" t="s">
        <v>168</v>
      </c>
      <c r="B29" s="38">
        <v>1</v>
      </c>
      <c r="C29" s="38">
        <v>1</v>
      </c>
      <c r="D29" s="38">
        <v>1</v>
      </c>
      <c r="E29" s="38">
        <v>1</v>
      </c>
      <c r="F29" s="38">
        <v>1</v>
      </c>
      <c r="G29" s="38">
        <v>1</v>
      </c>
      <c r="H29" s="38">
        <v>0.99282935938312045</v>
      </c>
      <c r="I29" s="38">
        <v>0.99097878622813806</v>
      </c>
      <c r="J29" s="38">
        <v>0.98877148444910978</v>
      </c>
      <c r="K29" s="38">
        <v>0.98612962981516028</v>
      </c>
      <c r="L29" s="38">
        <v>0.9829914116064109</v>
      </c>
      <c r="M29" s="38">
        <v>0.97921187288110467</v>
      </c>
      <c r="N29" s="38">
        <v>0.97476829478518767</v>
      </c>
      <c r="O29" s="38">
        <v>0.96969238632285826</v>
      </c>
      <c r="P29" s="38">
        <v>0.96403177039307653</v>
      </c>
      <c r="Q29" s="38">
        <v>0.95783787067603943</v>
      </c>
      <c r="R29" s="38">
        <v>0.95116157820487479</v>
      </c>
      <c r="S29" s="38">
        <v>0.944051612255843</v>
      </c>
      <c r="T29" s="38">
        <v>0.93655391856764836</v>
      </c>
      <c r="U29" s="38">
        <v>0.92871149626011062</v>
      </c>
      <c r="V29" s="38">
        <v>0.92056440986500265</v>
      </c>
      <c r="W29" s="38">
        <v>0.91214988261648267</v>
      </c>
      <c r="X29" s="38">
        <v>0.90124149204233761</v>
      </c>
      <c r="Y29" s="38">
        <v>0.89218662062245868</v>
      </c>
      <c r="Z29" s="38">
        <v>0.8802715190235646</v>
      </c>
      <c r="AA29" s="38">
        <v>0.86771178274160476</v>
      </c>
      <c r="AB29" s="38">
        <v>0.85450940072781689</v>
      </c>
      <c r="AC29" s="38">
        <v>0.84425118943105715</v>
      </c>
      <c r="AD29" s="38">
        <v>0.83391922123448414</v>
      </c>
      <c r="AE29" s="38">
        <v>0.81965049276457247</v>
      </c>
      <c r="AF29" s="38">
        <v>0.80480289115567349</v>
      </c>
      <c r="AG29" s="38">
        <v>0.78937905903696137</v>
      </c>
      <c r="AH29" s="38">
        <v>0.77338147293701287</v>
      </c>
      <c r="AI29" s="38">
        <v>0.75681245681013298</v>
      </c>
    </row>
    <row r="30" spans="1:35" x14ac:dyDescent="0.25">
      <c r="A30" s="23" t="s">
        <v>70</v>
      </c>
      <c r="B30" s="38">
        <v>1</v>
      </c>
      <c r="C30" s="38">
        <v>1</v>
      </c>
      <c r="D30" s="38">
        <v>1</v>
      </c>
      <c r="E30" s="38">
        <v>1</v>
      </c>
      <c r="F30" s="38">
        <v>1</v>
      </c>
      <c r="G30" s="38">
        <v>1</v>
      </c>
      <c r="H30" s="38">
        <v>0.81625720199660234</v>
      </c>
      <c r="I30" s="38">
        <v>0.80241629626066102</v>
      </c>
      <c r="J30" s="38">
        <v>0.78774975497939448</v>
      </c>
      <c r="K30" s="38">
        <v>0.77356065008313746</v>
      </c>
      <c r="L30" s="38">
        <v>0.75985266004845153</v>
      </c>
      <c r="M30" s="38">
        <v>0.74556834471852906</v>
      </c>
      <c r="N30" s="38">
        <v>0.73128870800027301</v>
      </c>
      <c r="O30" s="38">
        <v>0.71733976624151086</v>
      </c>
      <c r="P30" s="38">
        <v>0.7042024588225233</v>
      </c>
      <c r="Q30" s="38">
        <v>0.69196999112347779</v>
      </c>
      <c r="R30" s="38">
        <v>0.68059415176761173</v>
      </c>
      <c r="S30" s="38">
        <v>0.67004241714538182</v>
      </c>
      <c r="T30" s="38">
        <v>0.66024983240300017</v>
      </c>
      <c r="U30" s="38">
        <v>0.65119593064207049</v>
      </c>
      <c r="V30" s="38">
        <v>0.64297088991500762</v>
      </c>
      <c r="W30" s="38">
        <v>0.63546678065782081</v>
      </c>
      <c r="X30" s="38">
        <v>0.62859637556456616</v>
      </c>
      <c r="Y30" s="38">
        <v>0.62229308104430547</v>
      </c>
      <c r="Z30" s="38">
        <v>0.61648946289592588</v>
      </c>
      <c r="AA30" s="38">
        <v>0.61112837063404646</v>
      </c>
      <c r="AB30" s="38">
        <v>0.60616104914867142</v>
      </c>
      <c r="AC30" s="38">
        <v>0.60154565171941354</v>
      </c>
      <c r="AD30" s="38">
        <v>0.59724605826628396</v>
      </c>
      <c r="AE30" s="38">
        <v>0.59323092815591194</v>
      </c>
      <c r="AF30" s="38">
        <v>0.58947293498830233</v>
      </c>
      <c r="AG30" s="38">
        <v>0.58594814383936689</v>
      </c>
      <c r="AH30" s="38">
        <v>0.58263550095004202</v>
      </c>
      <c r="AI30" s="38">
        <v>0.57951641286645361</v>
      </c>
    </row>
    <row r="31" spans="1:35" x14ac:dyDescent="0.25">
      <c r="A31" s="23" t="s">
        <v>169</v>
      </c>
      <c r="B31" s="38">
        <v>1</v>
      </c>
      <c r="C31" s="38">
        <v>1</v>
      </c>
      <c r="D31" s="38">
        <v>1</v>
      </c>
      <c r="E31" s="38">
        <v>1</v>
      </c>
      <c r="F31" s="38">
        <v>1</v>
      </c>
      <c r="G31" s="38">
        <v>1</v>
      </c>
      <c r="H31" s="38">
        <v>0.96698020682330854</v>
      </c>
      <c r="I31" s="38">
        <v>0.95958149235913581</v>
      </c>
      <c r="J31" s="38">
        <v>0.95130526228277612</v>
      </c>
      <c r="K31" s="38">
        <v>0.94242129066501124</v>
      </c>
      <c r="L31" s="38">
        <v>0.93296620774839256</v>
      </c>
      <c r="M31" s="38">
        <v>0.92265443638140654</v>
      </c>
      <c r="N31" s="38">
        <v>0.91163406239112665</v>
      </c>
      <c r="O31" s="38">
        <v>0.90002074933656107</v>
      </c>
      <c r="P31" s="38">
        <v>0.88802122495169689</v>
      </c>
      <c r="Q31" s="38">
        <v>0.87573361572821828</v>
      </c>
      <c r="R31" s="38">
        <v>0.86320474950340909</v>
      </c>
      <c r="S31" s="38">
        <v>0.85048376920057123</v>
      </c>
      <c r="T31" s="38">
        <v>0.83760108196057192</v>
      </c>
      <c r="U31" s="38">
        <v>0.8246030073742997</v>
      </c>
      <c r="V31" s="38">
        <v>0.81159221845055807</v>
      </c>
      <c r="W31" s="38">
        <v>0.79857088677919863</v>
      </c>
      <c r="X31" s="38">
        <v>0.7855424065604435</v>
      </c>
      <c r="Y31" s="38">
        <v>0.77251392634168847</v>
      </c>
      <c r="Z31" s="38">
        <v>0.75948544612293334</v>
      </c>
      <c r="AA31" s="38">
        <v>0.74645696590417832</v>
      </c>
      <c r="AB31" s="38">
        <v>0.73342848568542318</v>
      </c>
      <c r="AC31" s="38">
        <v>0.72040000546666805</v>
      </c>
      <c r="AD31" s="38">
        <v>0.70737152524791302</v>
      </c>
      <c r="AE31" s="38">
        <v>0.69434304502915789</v>
      </c>
      <c r="AF31" s="38">
        <v>0.68131456481040276</v>
      </c>
      <c r="AG31" s="38">
        <v>0.66828608459164751</v>
      </c>
      <c r="AH31" s="38">
        <v>0.65525760437289238</v>
      </c>
      <c r="AI31" s="38">
        <v>0.64222912415413702</v>
      </c>
    </row>
    <row r="32" spans="1:35" x14ac:dyDescent="0.25">
      <c r="A32" s="23" t="s">
        <v>170</v>
      </c>
      <c r="B32" s="38">
        <v>1</v>
      </c>
      <c r="C32" s="38">
        <v>1</v>
      </c>
      <c r="D32" s="38">
        <v>1</v>
      </c>
      <c r="E32" s="38">
        <v>1</v>
      </c>
      <c r="F32" s="38">
        <v>1</v>
      </c>
      <c r="G32" s="38">
        <v>1</v>
      </c>
      <c r="H32" s="38">
        <v>0.9688561211697132</v>
      </c>
      <c r="I32" s="38">
        <v>0.96524650994404204</v>
      </c>
      <c r="J32" s="38">
        <v>0.96132538445125981</v>
      </c>
      <c r="K32" s="38">
        <v>0.95675723040012761</v>
      </c>
      <c r="L32" s="38">
        <v>0.95147410138921129</v>
      </c>
      <c r="M32" s="38">
        <v>0.94515161785300683</v>
      </c>
      <c r="N32" s="38">
        <v>0.93760289492583138</v>
      </c>
      <c r="O32" s="38">
        <v>0.92899193182373108</v>
      </c>
      <c r="P32" s="38">
        <v>0.91957120577949358</v>
      </c>
      <c r="Q32" s="38">
        <v>0.90958818235291727</v>
      </c>
      <c r="R32" s="38">
        <v>0.89925530626600392</v>
      </c>
      <c r="S32" s="38">
        <v>0.88874425249467193</v>
      </c>
      <c r="T32" s="38">
        <v>0.87818903127441195</v>
      </c>
      <c r="U32" s="38">
        <v>0.8676917640467583</v>
      </c>
      <c r="V32" s="38">
        <v>0.85732869270003054</v>
      </c>
      <c r="W32" s="38">
        <v>0.84715554180614949</v>
      </c>
      <c r="X32" s="38">
        <v>0.83721199933836621</v>
      </c>
      <c r="Y32" s="38">
        <v>0.82752533788577498</v>
      </c>
      <c r="Z32" s="38">
        <v>0.81811328774260028</v>
      </c>
      <c r="AA32" s="38">
        <v>0.8089862922420975</v>
      </c>
      <c r="AB32" s="38">
        <v>0.80014926696971522</v>
      </c>
      <c r="AC32" s="38">
        <v>0.79160296668064956</v>
      </c>
      <c r="AD32" s="38">
        <v>0.78334504474271449</v>
      </c>
      <c r="AE32" s="38">
        <v>0.77537087276574013</v>
      </c>
      <c r="AF32" s="38">
        <v>0.76767417366573376</v>
      </c>
      <c r="AG32" s="38">
        <v>0.76024750975015742</v>
      </c>
      <c r="AH32" s="38">
        <v>0.75308265816977593</v>
      </c>
      <c r="AI32" s="38">
        <v>0.74617089884737109</v>
      </c>
    </row>
    <row r="33" spans="1:35" x14ac:dyDescent="0.25">
      <c r="A33" s="23" t="s">
        <v>171</v>
      </c>
      <c r="B33" s="38">
        <v>1</v>
      </c>
      <c r="C33" s="38">
        <v>1</v>
      </c>
      <c r="D33" s="38">
        <v>1</v>
      </c>
      <c r="E33" s="38">
        <v>1</v>
      </c>
      <c r="F33" s="38">
        <v>1</v>
      </c>
      <c r="G33" s="38">
        <v>1</v>
      </c>
      <c r="H33" s="38">
        <v>0.99999725825671659</v>
      </c>
      <c r="I33" s="38">
        <v>0.99999634439790608</v>
      </c>
      <c r="J33" s="38">
        <v>0.9999951933280542</v>
      </c>
      <c r="K33" s="38">
        <v>0.99999402024628936</v>
      </c>
      <c r="L33" s="38">
        <v>0.99999201632406565</v>
      </c>
      <c r="M33" s="38">
        <v>0.99998961762957794</v>
      </c>
      <c r="N33" s="38">
        <v>0.99998610649188102</v>
      </c>
      <c r="O33" s="38">
        <v>0.99998133764318609</v>
      </c>
      <c r="P33" s="38">
        <v>0.99997446551107361</v>
      </c>
      <c r="Q33" s="38">
        <v>0.99996584799653654</v>
      </c>
      <c r="R33" s="38">
        <v>0.99995540053452658</v>
      </c>
      <c r="S33" s="38">
        <v>0.99994226410374731</v>
      </c>
      <c r="T33" s="38">
        <v>0.99992747426438033</v>
      </c>
      <c r="U33" s="38">
        <v>0.99991095074691261</v>
      </c>
      <c r="V33" s="38">
        <v>0.99989559436478559</v>
      </c>
      <c r="W33" s="38">
        <v>0.99987489567526255</v>
      </c>
      <c r="X33" s="38">
        <v>0.99985336463449936</v>
      </c>
      <c r="Y33" s="38">
        <v>0.99983174742407688</v>
      </c>
      <c r="Z33" s="38">
        <v>0.99980724973753587</v>
      </c>
      <c r="AA33" s="38">
        <v>0.99978635425463358</v>
      </c>
      <c r="AB33" s="38">
        <v>0.99976375885057434</v>
      </c>
      <c r="AC33" s="38">
        <v>0.99974466704045128</v>
      </c>
      <c r="AD33" s="38">
        <v>0.99971940297167061</v>
      </c>
      <c r="AE33" s="38">
        <v>0.99969401616607345</v>
      </c>
      <c r="AF33" s="38">
        <v>0.99966858299106687</v>
      </c>
      <c r="AG33" s="38">
        <v>0.99964347069970583</v>
      </c>
      <c r="AH33" s="38">
        <v>0.99961574507031792</v>
      </c>
      <c r="AI33" s="38">
        <v>0.99958825363638504</v>
      </c>
    </row>
    <row r="37" spans="1:35" x14ac:dyDescent="0.25">
      <c r="A37" s="38" t="s">
        <v>8</v>
      </c>
      <c r="B37" s="72">
        <v>2017</v>
      </c>
      <c r="C37" s="72">
        <v>2018</v>
      </c>
      <c r="D37" s="72">
        <v>2019</v>
      </c>
      <c r="E37" s="72">
        <v>2020</v>
      </c>
      <c r="F37" s="72">
        <v>2021</v>
      </c>
      <c r="G37" s="72">
        <v>2022</v>
      </c>
      <c r="H37" s="72">
        <v>2023</v>
      </c>
      <c r="I37" s="72">
        <v>2024</v>
      </c>
      <c r="J37" s="72">
        <v>2025</v>
      </c>
      <c r="K37" s="72">
        <v>2026</v>
      </c>
      <c r="L37" s="72">
        <v>2027</v>
      </c>
      <c r="M37" s="72">
        <v>2028</v>
      </c>
      <c r="N37" s="72">
        <v>2029</v>
      </c>
      <c r="O37" s="72">
        <v>2030</v>
      </c>
      <c r="P37" s="72">
        <v>2031</v>
      </c>
      <c r="Q37" s="72">
        <v>2032</v>
      </c>
      <c r="R37" s="72">
        <v>2033</v>
      </c>
      <c r="S37" s="72">
        <v>2034</v>
      </c>
      <c r="T37" s="72">
        <v>2035</v>
      </c>
      <c r="U37" s="72">
        <v>2036</v>
      </c>
      <c r="V37" s="72">
        <v>2037</v>
      </c>
      <c r="W37" s="72">
        <v>2038</v>
      </c>
      <c r="X37" s="72">
        <v>2039</v>
      </c>
      <c r="Y37" s="72">
        <v>2040</v>
      </c>
      <c r="Z37" s="72">
        <v>2041</v>
      </c>
      <c r="AA37" s="72">
        <v>2042</v>
      </c>
      <c r="AB37" s="72">
        <v>2043</v>
      </c>
      <c r="AC37" s="72">
        <v>2044</v>
      </c>
      <c r="AD37" s="72">
        <v>2045</v>
      </c>
      <c r="AE37" s="72">
        <v>2046</v>
      </c>
      <c r="AF37" s="72">
        <v>2047</v>
      </c>
      <c r="AG37" s="72">
        <v>2048</v>
      </c>
      <c r="AH37" s="72">
        <v>2049</v>
      </c>
      <c r="AI37" s="72">
        <v>2050</v>
      </c>
    </row>
    <row r="38" spans="1:35" x14ac:dyDescent="0.25">
      <c r="A38" s="2" t="s">
        <v>61</v>
      </c>
      <c r="B38" s="2">
        <f>B10</f>
        <v>1</v>
      </c>
      <c r="C38" s="2">
        <f t="shared" ref="C38:AI38" si="0">C10</f>
        <v>1</v>
      </c>
      <c r="D38" s="2">
        <f t="shared" si="0"/>
        <v>1</v>
      </c>
      <c r="E38" s="2">
        <f t="shared" si="0"/>
        <v>1</v>
      </c>
      <c r="F38" s="2">
        <f t="shared" si="0"/>
        <v>1</v>
      </c>
      <c r="G38" s="2">
        <f t="shared" si="0"/>
        <v>1</v>
      </c>
      <c r="H38" s="2">
        <f t="shared" si="0"/>
        <v>0.83516888208078133</v>
      </c>
      <c r="I38" s="2">
        <f t="shared" si="0"/>
        <v>0.82310411019646323</v>
      </c>
      <c r="J38" s="2">
        <f t="shared" si="0"/>
        <v>0.81037876892328431</v>
      </c>
      <c r="K38" s="2">
        <f t="shared" si="0"/>
        <v>0.79652517218122898</v>
      </c>
      <c r="L38" s="2">
        <f t="shared" si="0"/>
        <v>0.78209048141374515</v>
      </c>
      <c r="M38" s="2">
        <f t="shared" si="0"/>
        <v>0.76671492152352161</v>
      </c>
      <c r="N38" s="2">
        <f t="shared" si="0"/>
        <v>0.7513969511806381</v>
      </c>
      <c r="O38" s="2">
        <f t="shared" si="0"/>
        <v>0.7366618241606</v>
      </c>
      <c r="P38" s="2">
        <f t="shared" si="0"/>
        <v>0.72274008207636631</v>
      </c>
      <c r="Q38" s="2">
        <f t="shared" si="0"/>
        <v>0.7097121218189697</v>
      </c>
      <c r="R38" s="2">
        <f t="shared" si="0"/>
        <v>0.69758198267913341</v>
      </c>
      <c r="S38" s="2">
        <f t="shared" si="0"/>
        <v>0.68629876110904631</v>
      </c>
      <c r="T38" s="2">
        <f t="shared" si="0"/>
        <v>0.67526263514511353</v>
      </c>
      <c r="U38" s="2">
        <f t="shared" si="0"/>
        <v>0.66450306376466706</v>
      </c>
      <c r="V38" s="2">
        <f t="shared" si="0"/>
        <v>0.65473413263633884</v>
      </c>
      <c r="W38" s="2">
        <f t="shared" si="0"/>
        <v>0.6458245120106465</v>
      </c>
      <c r="X38" s="2">
        <f t="shared" si="0"/>
        <v>0.63766861005113462</v>
      </c>
      <c r="Y38" s="2">
        <f t="shared" si="0"/>
        <v>0.63018225485069301</v>
      </c>
      <c r="Z38" s="2">
        <f t="shared" si="0"/>
        <v>0.62327783887291321</v>
      </c>
      <c r="AA38" s="2">
        <f t="shared" si="0"/>
        <v>0.61688304455868215</v>
      </c>
      <c r="AB38" s="2">
        <f t="shared" si="0"/>
        <v>0.61093776027016744</v>
      </c>
      <c r="AC38" s="2">
        <f t="shared" si="0"/>
        <v>0.60539044001202247</v>
      </c>
      <c r="AD38" s="2">
        <f t="shared" si="0"/>
        <v>0.60019758484619867</v>
      </c>
      <c r="AE38" s="2">
        <f t="shared" si="0"/>
        <v>0.59532224789172816</v>
      </c>
      <c r="AF38" s="2">
        <f t="shared" si="0"/>
        <v>0.59073471369875907</v>
      </c>
      <c r="AG38" s="2">
        <f t="shared" si="0"/>
        <v>0.58646809297421687</v>
      </c>
      <c r="AH38" s="2">
        <f t="shared" si="0"/>
        <v>0.58248966476869002</v>
      </c>
      <c r="AI38" s="2">
        <f t="shared" si="0"/>
        <v>0.57877113187183005</v>
      </c>
    </row>
    <row r="39" spans="1:35" x14ac:dyDescent="0.25">
      <c r="A39" s="2" t="s">
        <v>63</v>
      </c>
      <c r="B39" s="2">
        <f>B14</f>
        <v>1</v>
      </c>
      <c r="C39" s="2">
        <f t="shared" ref="C39:AI39" si="1">C14</f>
        <v>1</v>
      </c>
      <c r="D39" s="2">
        <f t="shared" si="1"/>
        <v>1</v>
      </c>
      <c r="E39" s="2">
        <f t="shared" si="1"/>
        <v>1</v>
      </c>
      <c r="F39" s="2">
        <f t="shared" si="1"/>
        <v>1</v>
      </c>
      <c r="G39" s="2">
        <f t="shared" si="1"/>
        <v>1</v>
      </c>
      <c r="H39" s="2">
        <f t="shared" si="1"/>
        <v>0.83516888208078133</v>
      </c>
      <c r="I39" s="2">
        <f t="shared" si="1"/>
        <v>0.82310411019646323</v>
      </c>
      <c r="J39" s="2">
        <f t="shared" si="1"/>
        <v>0.81037876892328431</v>
      </c>
      <c r="K39" s="2">
        <f t="shared" si="1"/>
        <v>0.79652517218122898</v>
      </c>
      <c r="L39" s="2">
        <f t="shared" si="1"/>
        <v>0.78209048141374515</v>
      </c>
      <c r="M39" s="2">
        <f t="shared" si="1"/>
        <v>0.76671492152352161</v>
      </c>
      <c r="N39" s="2">
        <f t="shared" si="1"/>
        <v>0.7513969511806381</v>
      </c>
      <c r="O39" s="2">
        <f t="shared" si="1"/>
        <v>0.7366618241606</v>
      </c>
      <c r="P39" s="2">
        <f t="shared" si="1"/>
        <v>0.72274008207636631</v>
      </c>
      <c r="Q39" s="2">
        <f t="shared" si="1"/>
        <v>0.7097121218189697</v>
      </c>
      <c r="R39" s="2">
        <f t="shared" si="1"/>
        <v>0.69758198267913341</v>
      </c>
      <c r="S39" s="2">
        <f t="shared" si="1"/>
        <v>0.68629876110904631</v>
      </c>
      <c r="T39" s="2">
        <f t="shared" si="1"/>
        <v>0.67526263514511353</v>
      </c>
      <c r="U39" s="2">
        <f t="shared" si="1"/>
        <v>0.66450306376466706</v>
      </c>
      <c r="V39" s="2">
        <f t="shared" si="1"/>
        <v>0.65473413263633884</v>
      </c>
      <c r="W39" s="2">
        <f t="shared" si="1"/>
        <v>0.6458245120106465</v>
      </c>
      <c r="X39" s="2">
        <f t="shared" si="1"/>
        <v>0.63766861005113462</v>
      </c>
      <c r="Y39" s="2">
        <f t="shared" si="1"/>
        <v>0.63018225485069301</v>
      </c>
      <c r="Z39" s="2">
        <f t="shared" si="1"/>
        <v>0.62327783887291321</v>
      </c>
      <c r="AA39" s="2">
        <f t="shared" si="1"/>
        <v>0.61688304455868215</v>
      </c>
      <c r="AB39" s="2">
        <f t="shared" si="1"/>
        <v>0.61093776027016744</v>
      </c>
      <c r="AC39" s="2">
        <f t="shared" si="1"/>
        <v>0.60539044001202247</v>
      </c>
      <c r="AD39" s="2">
        <f t="shared" si="1"/>
        <v>0.60019758484619867</v>
      </c>
      <c r="AE39" s="2">
        <f t="shared" si="1"/>
        <v>0.59532224789172816</v>
      </c>
      <c r="AF39" s="2">
        <f t="shared" si="1"/>
        <v>0.59073471369875907</v>
      </c>
      <c r="AG39" s="2">
        <f t="shared" si="1"/>
        <v>0.58646809297421687</v>
      </c>
      <c r="AH39" s="2">
        <f t="shared" si="1"/>
        <v>0.58248966476869002</v>
      </c>
      <c r="AI39" s="2">
        <f t="shared" si="1"/>
        <v>0.57877113187182994</v>
      </c>
    </row>
    <row r="40" spans="1:35" x14ac:dyDescent="0.25">
      <c r="A40" s="2" t="s">
        <v>65</v>
      </c>
      <c r="B40" s="2">
        <f>B16</f>
        <v>1</v>
      </c>
      <c r="C40" s="2">
        <f t="shared" ref="C40:AI40" si="2">C16</f>
        <v>1</v>
      </c>
      <c r="D40" s="2">
        <f t="shared" si="2"/>
        <v>1</v>
      </c>
      <c r="E40" s="2">
        <f t="shared" si="2"/>
        <v>1</v>
      </c>
      <c r="F40" s="2">
        <f t="shared" si="2"/>
        <v>1</v>
      </c>
      <c r="G40" s="2">
        <f t="shared" si="2"/>
        <v>1</v>
      </c>
      <c r="H40" s="2">
        <f t="shared" si="2"/>
        <v>0.91608597633203415</v>
      </c>
      <c r="I40" s="2">
        <f t="shared" si="2"/>
        <v>0.90994391064547209</v>
      </c>
      <c r="J40" s="2">
        <f t="shared" si="2"/>
        <v>0.90346555508821758</v>
      </c>
      <c r="K40" s="2">
        <f t="shared" si="2"/>
        <v>0.89641281492862568</v>
      </c>
      <c r="L40" s="2">
        <f t="shared" si="2"/>
        <v>0.88906424508336102</v>
      </c>
      <c r="M40" s="2">
        <f t="shared" si="2"/>
        <v>0.88123668732106564</v>
      </c>
      <c r="N40" s="2">
        <f t="shared" si="2"/>
        <v>0.87343844787377933</v>
      </c>
      <c r="O40" s="2">
        <f t="shared" si="2"/>
        <v>0.86593692866357808</v>
      </c>
      <c r="P40" s="2">
        <f t="shared" si="2"/>
        <v>0.85884949632978658</v>
      </c>
      <c r="Q40" s="2">
        <f t="shared" si="2"/>
        <v>0.85221708019874831</v>
      </c>
      <c r="R40" s="2">
        <f t="shared" si="2"/>
        <v>0.84604173663664983</v>
      </c>
      <c r="S40" s="2">
        <f t="shared" si="2"/>
        <v>0.84029755111005988</v>
      </c>
      <c r="T40" s="2">
        <f t="shared" si="2"/>
        <v>0.83467915971023965</v>
      </c>
      <c r="U40" s="2">
        <f t="shared" si="2"/>
        <v>0.82920155973473975</v>
      </c>
      <c r="V40" s="2">
        <f t="shared" si="2"/>
        <v>0.82422828570577256</v>
      </c>
      <c r="W40" s="2">
        <f t="shared" si="2"/>
        <v>0.81969247884178387</v>
      </c>
      <c r="X40" s="2">
        <f t="shared" si="2"/>
        <v>0.81554038329875966</v>
      </c>
      <c r="Y40" s="2">
        <f t="shared" si="2"/>
        <v>0.81172914792398931</v>
      </c>
      <c r="Z40" s="2">
        <f t="shared" si="2"/>
        <v>0.80821417251711947</v>
      </c>
      <c r="AA40" s="2">
        <f t="shared" si="2"/>
        <v>0.80495864086623836</v>
      </c>
      <c r="AB40" s="2">
        <f t="shared" si="2"/>
        <v>0.80193195068299439</v>
      </c>
      <c r="AC40" s="2">
        <f t="shared" si="2"/>
        <v>0.79910786036975712</v>
      </c>
      <c r="AD40" s="2">
        <f t="shared" si="2"/>
        <v>0.79646422501261038</v>
      </c>
      <c r="AE40" s="2">
        <f t="shared" si="2"/>
        <v>0.79398223529033451</v>
      </c>
      <c r="AF40" s="2">
        <f t="shared" si="2"/>
        <v>0.79164676333754991</v>
      </c>
      <c r="AG40" s="2">
        <f t="shared" si="2"/>
        <v>0.78947466551414669</v>
      </c>
      <c r="AH40" s="2">
        <f t="shared" si="2"/>
        <v>0.78744928388224189</v>
      </c>
      <c r="AI40" s="2">
        <f t="shared" si="2"/>
        <v>0.78555621258929498</v>
      </c>
    </row>
    <row r="41" spans="1:35" x14ac:dyDescent="0.25">
      <c r="A41" s="2" t="s">
        <v>60</v>
      </c>
      <c r="B41" s="2">
        <f>B9</f>
        <v>1</v>
      </c>
      <c r="C41" s="2">
        <f t="shared" ref="C41:AI41" si="3">C9</f>
        <v>1</v>
      </c>
      <c r="D41" s="2">
        <f t="shared" si="3"/>
        <v>1</v>
      </c>
      <c r="E41" s="2">
        <f t="shared" si="3"/>
        <v>1</v>
      </c>
      <c r="F41" s="2">
        <f t="shared" si="3"/>
        <v>1</v>
      </c>
      <c r="G41" s="2">
        <f t="shared" si="3"/>
        <v>1</v>
      </c>
      <c r="H41" s="2">
        <f t="shared" si="3"/>
        <v>0.83516888208078133</v>
      </c>
      <c r="I41" s="2">
        <f t="shared" si="3"/>
        <v>0.82310411019646312</v>
      </c>
      <c r="J41" s="2">
        <f t="shared" si="3"/>
        <v>0.81037876892328431</v>
      </c>
      <c r="K41" s="2">
        <f t="shared" si="3"/>
        <v>0.79652517218122898</v>
      </c>
      <c r="L41" s="2">
        <f t="shared" si="3"/>
        <v>0.78209048141374504</v>
      </c>
      <c r="M41" s="2">
        <f t="shared" si="3"/>
        <v>0.7667149215235215</v>
      </c>
      <c r="N41" s="2">
        <f t="shared" si="3"/>
        <v>0.75139695118063798</v>
      </c>
      <c r="O41" s="2">
        <f t="shared" si="3"/>
        <v>0.73666182416059989</v>
      </c>
      <c r="P41" s="2">
        <f t="shared" si="3"/>
        <v>0.7227400820763662</v>
      </c>
      <c r="Q41" s="2">
        <f t="shared" si="3"/>
        <v>0.70971212181896959</v>
      </c>
      <c r="R41" s="2">
        <f t="shared" si="3"/>
        <v>0.69758198267913329</v>
      </c>
      <c r="S41" s="2">
        <f t="shared" si="3"/>
        <v>0.6862987611090462</v>
      </c>
      <c r="T41" s="2">
        <f t="shared" si="3"/>
        <v>0.67526263514511364</v>
      </c>
      <c r="U41" s="2">
        <f t="shared" si="3"/>
        <v>0.66450306376466706</v>
      </c>
      <c r="V41" s="2">
        <f t="shared" si="3"/>
        <v>0.65473413263633884</v>
      </c>
      <c r="W41" s="2">
        <f t="shared" si="3"/>
        <v>0.6458245120106465</v>
      </c>
      <c r="X41" s="2">
        <f t="shared" si="3"/>
        <v>0.63766861005113462</v>
      </c>
      <c r="Y41" s="2">
        <f t="shared" si="3"/>
        <v>0.6301822548506929</v>
      </c>
      <c r="Z41" s="2">
        <f t="shared" si="3"/>
        <v>0.6232778388729131</v>
      </c>
      <c r="AA41" s="2">
        <f t="shared" si="3"/>
        <v>0.61688304455868215</v>
      </c>
      <c r="AB41" s="2">
        <f t="shared" si="3"/>
        <v>0.61093776027016733</v>
      </c>
      <c r="AC41" s="2">
        <f t="shared" si="3"/>
        <v>0.60539044001202236</v>
      </c>
      <c r="AD41" s="2">
        <f t="shared" si="3"/>
        <v>0.60019758484619856</v>
      </c>
      <c r="AE41" s="2">
        <f t="shared" si="3"/>
        <v>0.59532224789172805</v>
      </c>
      <c r="AF41" s="2">
        <f t="shared" si="3"/>
        <v>0.59073471369875907</v>
      </c>
      <c r="AG41" s="2">
        <f t="shared" si="3"/>
        <v>0.58646809297421676</v>
      </c>
      <c r="AH41" s="2">
        <f t="shared" si="3"/>
        <v>0.5824896647686898</v>
      </c>
      <c r="AI41" s="2">
        <f t="shared" si="3"/>
        <v>0.57877113187182982</v>
      </c>
    </row>
    <row r="42" spans="1:35" x14ac:dyDescent="0.25">
      <c r="A42" s="2" t="s">
        <v>62</v>
      </c>
      <c r="B42" s="2">
        <f>B13</f>
        <v>1</v>
      </c>
      <c r="C42" s="2">
        <f t="shared" ref="C42:AI42" si="4">C13</f>
        <v>1</v>
      </c>
      <c r="D42" s="2">
        <f t="shared" si="4"/>
        <v>1</v>
      </c>
      <c r="E42" s="2">
        <f t="shared" si="4"/>
        <v>1</v>
      </c>
      <c r="F42" s="2">
        <f t="shared" si="4"/>
        <v>1</v>
      </c>
      <c r="G42" s="2">
        <f t="shared" si="4"/>
        <v>1</v>
      </c>
      <c r="H42" s="2">
        <f t="shared" si="4"/>
        <v>0.83516888208078144</v>
      </c>
      <c r="I42" s="2">
        <f t="shared" si="4"/>
        <v>0.82310411019646323</v>
      </c>
      <c r="J42" s="2">
        <f t="shared" si="4"/>
        <v>0.81037876892328431</v>
      </c>
      <c r="K42" s="2">
        <f t="shared" si="4"/>
        <v>0.79652517218122909</v>
      </c>
      <c r="L42" s="2">
        <f t="shared" si="4"/>
        <v>0.78209048141374504</v>
      </c>
      <c r="M42" s="2">
        <f t="shared" si="4"/>
        <v>0.76671492152352161</v>
      </c>
      <c r="N42" s="2">
        <f t="shared" si="4"/>
        <v>0.75139695118063798</v>
      </c>
      <c r="O42" s="2">
        <f t="shared" si="4"/>
        <v>0.7366618241606</v>
      </c>
      <c r="P42" s="2">
        <f t="shared" si="4"/>
        <v>0.72274008207636631</v>
      </c>
      <c r="Q42" s="2">
        <f t="shared" si="4"/>
        <v>0.7097121218189697</v>
      </c>
      <c r="R42" s="2">
        <f t="shared" si="4"/>
        <v>0.69758198267913341</v>
      </c>
      <c r="S42" s="2">
        <f t="shared" si="4"/>
        <v>0.68629876110904631</v>
      </c>
      <c r="T42" s="2">
        <f t="shared" si="4"/>
        <v>0.67526263514511364</v>
      </c>
      <c r="U42" s="2">
        <f t="shared" si="4"/>
        <v>0.66450306376466706</v>
      </c>
      <c r="V42" s="2">
        <f t="shared" si="4"/>
        <v>0.65473413263633895</v>
      </c>
      <c r="W42" s="2">
        <f t="shared" si="4"/>
        <v>0.64582451201064672</v>
      </c>
      <c r="X42" s="2">
        <f t="shared" si="4"/>
        <v>0.63766861005113473</v>
      </c>
      <c r="Y42" s="2">
        <f t="shared" si="4"/>
        <v>0.63018225485069301</v>
      </c>
      <c r="Z42" s="2">
        <f t="shared" si="4"/>
        <v>0.62327783887291321</v>
      </c>
      <c r="AA42" s="2">
        <f t="shared" si="4"/>
        <v>0.61688304455868226</v>
      </c>
      <c r="AB42" s="2">
        <f t="shared" si="4"/>
        <v>0.61093776027016744</v>
      </c>
      <c r="AC42" s="2">
        <f t="shared" si="4"/>
        <v>0.60539044001202247</v>
      </c>
      <c r="AD42" s="2">
        <f t="shared" si="4"/>
        <v>0.60019758484619867</v>
      </c>
      <c r="AE42" s="2">
        <f t="shared" si="4"/>
        <v>0.59532224789172805</v>
      </c>
      <c r="AF42" s="2">
        <f t="shared" si="4"/>
        <v>0.59073471369875907</v>
      </c>
      <c r="AG42" s="2">
        <f t="shared" si="4"/>
        <v>0.58646809297421676</v>
      </c>
      <c r="AH42" s="2">
        <f t="shared" si="4"/>
        <v>0.5824896647686898</v>
      </c>
      <c r="AI42" s="2">
        <f t="shared" si="4"/>
        <v>0.57877113187182994</v>
      </c>
    </row>
    <row r="43" spans="1:35" x14ac:dyDescent="0.25">
      <c r="A43" s="5" t="s">
        <v>64</v>
      </c>
      <c r="B43" s="5">
        <f>B15</f>
        <v>1</v>
      </c>
      <c r="C43" s="5">
        <f t="shared" ref="C43:AI43" si="5">C15</f>
        <v>1</v>
      </c>
      <c r="D43" s="5">
        <f t="shared" si="5"/>
        <v>1</v>
      </c>
      <c r="E43" s="5">
        <f t="shared" si="5"/>
        <v>1</v>
      </c>
      <c r="F43" s="5">
        <f t="shared" si="5"/>
        <v>1</v>
      </c>
      <c r="G43" s="5">
        <f t="shared" si="5"/>
        <v>1</v>
      </c>
      <c r="H43" s="5">
        <f t="shared" si="5"/>
        <v>0.91608597633203415</v>
      </c>
      <c r="I43" s="5">
        <f t="shared" si="5"/>
        <v>0.9099439106454722</v>
      </c>
      <c r="J43" s="5">
        <f t="shared" si="5"/>
        <v>0.90346555508821758</v>
      </c>
      <c r="K43" s="5">
        <f t="shared" si="5"/>
        <v>0.89641281492862568</v>
      </c>
      <c r="L43" s="5">
        <f t="shared" si="5"/>
        <v>0.88906424508336124</v>
      </c>
      <c r="M43" s="5">
        <f t="shared" si="5"/>
        <v>0.88123668732106553</v>
      </c>
      <c r="N43" s="5">
        <f t="shared" si="5"/>
        <v>0.87343844787377933</v>
      </c>
      <c r="O43" s="5">
        <f t="shared" si="5"/>
        <v>0.86593692866357808</v>
      </c>
      <c r="P43" s="5">
        <f t="shared" si="5"/>
        <v>0.85884949632978647</v>
      </c>
      <c r="Q43" s="5">
        <f t="shared" si="5"/>
        <v>0.8522170801987482</v>
      </c>
      <c r="R43" s="5">
        <f t="shared" si="5"/>
        <v>0.84604173663664983</v>
      </c>
      <c r="S43" s="5">
        <f t="shared" si="5"/>
        <v>0.84029755111005988</v>
      </c>
      <c r="T43" s="5">
        <f t="shared" si="5"/>
        <v>0.83467915971023954</v>
      </c>
      <c r="U43" s="5">
        <f t="shared" si="5"/>
        <v>0.82920155973473963</v>
      </c>
      <c r="V43" s="5">
        <f t="shared" si="5"/>
        <v>0.82422828570577245</v>
      </c>
      <c r="W43" s="5">
        <f t="shared" si="5"/>
        <v>0.81969247884178376</v>
      </c>
      <c r="X43" s="5">
        <f t="shared" si="5"/>
        <v>0.81554038329875933</v>
      </c>
      <c r="Y43" s="5">
        <f t="shared" si="5"/>
        <v>0.8117291479239892</v>
      </c>
      <c r="Z43" s="5">
        <f t="shared" si="5"/>
        <v>0.80821417251711936</v>
      </c>
      <c r="AA43" s="5">
        <f t="shared" si="5"/>
        <v>0.80495864086623836</v>
      </c>
      <c r="AB43" s="5">
        <f t="shared" si="5"/>
        <v>0.80193195068299439</v>
      </c>
      <c r="AC43" s="5">
        <f t="shared" si="5"/>
        <v>0.79910786036975712</v>
      </c>
      <c r="AD43" s="5">
        <f t="shared" si="5"/>
        <v>0.79646422501261016</v>
      </c>
      <c r="AE43" s="5">
        <f t="shared" si="5"/>
        <v>0.79398223529033429</v>
      </c>
      <c r="AF43" s="5">
        <f t="shared" si="5"/>
        <v>0.79164676333755002</v>
      </c>
      <c r="AG43" s="5">
        <f t="shared" si="5"/>
        <v>0.78947466551414669</v>
      </c>
      <c r="AH43" s="5">
        <f t="shared" si="5"/>
        <v>0.78744928388224189</v>
      </c>
      <c r="AI43" s="5">
        <f t="shared" si="5"/>
        <v>0.78555621258929498</v>
      </c>
    </row>
    <row r="44" spans="1:35" x14ac:dyDescent="0.25">
      <c r="A44" s="38" t="s">
        <v>66</v>
      </c>
      <c r="B44" s="38">
        <f>B21</f>
        <v>1</v>
      </c>
      <c r="C44" s="38">
        <f t="shared" ref="C44:AI44" si="6">C21</f>
        <v>1</v>
      </c>
      <c r="D44" s="38">
        <f t="shared" si="6"/>
        <v>1</v>
      </c>
      <c r="E44" s="38">
        <f t="shared" si="6"/>
        <v>1</v>
      </c>
      <c r="F44" s="38">
        <f t="shared" si="6"/>
        <v>1</v>
      </c>
      <c r="G44" s="38">
        <f t="shared" si="6"/>
        <v>1</v>
      </c>
      <c r="H44" s="38">
        <f t="shared" si="6"/>
        <v>0.79156737534020294</v>
      </c>
      <c r="I44" s="38">
        <f t="shared" si="6"/>
        <v>0.7800103035448257</v>
      </c>
      <c r="J44" s="38">
        <f t="shared" si="6"/>
        <v>0.76828167008378567</v>
      </c>
      <c r="K44" s="38">
        <f t="shared" si="6"/>
        <v>0.75572584706788137</v>
      </c>
      <c r="L44" s="38">
        <f t="shared" si="6"/>
        <v>0.7429560706443803</v>
      </c>
      <c r="M44" s="38">
        <f t="shared" si="6"/>
        <v>0.72918526698665831</v>
      </c>
      <c r="N44" s="38">
        <f t="shared" si="6"/>
        <v>0.71546550418431554</v>
      </c>
      <c r="O44" s="38">
        <f t="shared" si="6"/>
        <v>0.70230273662485621</v>
      </c>
      <c r="P44" s="38">
        <f t="shared" si="6"/>
        <v>0.68988029055251143</v>
      </c>
      <c r="Q44" s="38">
        <f t="shared" si="6"/>
        <v>0.67824943700943674</v>
      </c>
      <c r="R44" s="38">
        <f t="shared" si="6"/>
        <v>0.66740116019312379</v>
      </c>
      <c r="S44" s="38">
        <f t="shared" si="6"/>
        <v>0.65759066081149464</v>
      </c>
      <c r="T44" s="38">
        <f t="shared" si="6"/>
        <v>0.64870750392258258</v>
      </c>
      <c r="U44" s="38">
        <f t="shared" si="6"/>
        <v>0.64062917002295405</v>
      </c>
      <c r="V44" s="38">
        <f t="shared" si="6"/>
        <v>0.63327046945145804</v>
      </c>
      <c r="W44" s="38">
        <f t="shared" si="6"/>
        <v>0.62654099672846675</v>
      </c>
      <c r="X44" s="38">
        <f t="shared" si="6"/>
        <v>0.62036335485320138</v>
      </c>
      <c r="Y44" s="38">
        <f t="shared" si="6"/>
        <v>0.61467234031128481</v>
      </c>
      <c r="Z44" s="38">
        <f t="shared" si="6"/>
        <v>0.60941263279407687</v>
      </c>
      <c r="AA44" s="38">
        <f t="shared" si="6"/>
        <v>0.60453699101058589</v>
      </c>
      <c r="AB44" s="38">
        <f t="shared" si="6"/>
        <v>0.60000482980522163</v>
      </c>
      <c r="AC44" s="38">
        <f t="shared" si="6"/>
        <v>0.59578108776222827</v>
      </c>
      <c r="AD44" s="38">
        <f t="shared" si="6"/>
        <v>0.59183531838556958</v>
      </c>
      <c r="AE44" s="38">
        <f t="shared" si="6"/>
        <v>0.58814095499612884</v>
      </c>
      <c r="AF44" s="38">
        <f t="shared" si="6"/>
        <v>0.58467471180267561</v>
      </c>
      <c r="AG44" s="38">
        <f t="shared" si="6"/>
        <v>0.58141609259831928</v>
      </c>
      <c r="AH44" s="38">
        <f t="shared" si="6"/>
        <v>0.5783469851753017</v>
      </c>
      <c r="AI44" s="38">
        <f t="shared" si="6"/>
        <v>0.57545132450320646</v>
      </c>
    </row>
    <row r="45" spans="1:35" x14ac:dyDescent="0.25">
      <c r="A45" s="38" t="s">
        <v>67</v>
      </c>
      <c r="B45" s="38">
        <f>B23</f>
        <v>1</v>
      </c>
      <c r="C45" s="38">
        <f t="shared" ref="C45:AI45" si="7">C23</f>
        <v>1</v>
      </c>
      <c r="D45" s="38">
        <f t="shared" si="7"/>
        <v>1</v>
      </c>
      <c r="E45" s="38">
        <f t="shared" si="7"/>
        <v>1</v>
      </c>
      <c r="F45" s="38">
        <f t="shared" si="7"/>
        <v>1</v>
      </c>
      <c r="G45" s="38">
        <f t="shared" si="7"/>
        <v>1</v>
      </c>
      <c r="H45" s="38">
        <f t="shared" si="7"/>
        <v>0.89388884562773951</v>
      </c>
      <c r="I45" s="38">
        <f t="shared" si="7"/>
        <v>0.88800524544100212</v>
      </c>
      <c r="J45" s="38">
        <f t="shared" si="7"/>
        <v>0.88203430476992717</v>
      </c>
      <c r="K45" s="38">
        <f t="shared" si="7"/>
        <v>0.87564224941637592</v>
      </c>
      <c r="L45" s="38">
        <f t="shared" si="7"/>
        <v>0.86914127232804816</v>
      </c>
      <c r="M45" s="38">
        <f t="shared" si="7"/>
        <v>0.86213068137502602</v>
      </c>
      <c r="N45" s="38">
        <f t="shared" si="7"/>
        <v>0.85514607485746963</v>
      </c>
      <c r="O45" s="38">
        <f t="shared" si="7"/>
        <v>0.8484450295544721</v>
      </c>
      <c r="P45" s="38">
        <f t="shared" si="7"/>
        <v>0.84212087519036927</v>
      </c>
      <c r="Q45" s="38">
        <f t="shared" si="7"/>
        <v>0.83619971338662213</v>
      </c>
      <c r="R45" s="38">
        <f t="shared" si="7"/>
        <v>0.83067695428013566</v>
      </c>
      <c r="S45" s="38">
        <f t="shared" si="7"/>
        <v>0.82568251823130634</v>
      </c>
      <c r="T45" s="38">
        <f t="shared" si="7"/>
        <v>0.821160183815133</v>
      </c>
      <c r="U45" s="38">
        <f t="shared" si="7"/>
        <v>0.81704757746623113</v>
      </c>
      <c r="V45" s="38">
        <f t="shared" si="7"/>
        <v>0.81330132990256043</v>
      </c>
      <c r="W45" s="38">
        <f t="shared" si="7"/>
        <v>0.80987541651631023</v>
      </c>
      <c r="X45" s="38">
        <f t="shared" si="7"/>
        <v>0.80673043519799337</v>
      </c>
      <c r="Y45" s="38">
        <f t="shared" si="7"/>
        <v>0.80383319143119947</v>
      </c>
      <c r="Z45" s="38">
        <f t="shared" si="7"/>
        <v>0.80115552214971197</v>
      </c>
      <c r="AA45" s="38">
        <f t="shared" si="7"/>
        <v>0.79867337724175269</v>
      </c>
      <c r="AB45" s="38">
        <f t="shared" si="7"/>
        <v>0.79636609517356727</v>
      </c>
      <c r="AC45" s="38">
        <f t="shared" si="7"/>
        <v>0.79421582649713429</v>
      </c>
      <c r="AD45" s="38">
        <f t="shared" si="7"/>
        <v>0.79220707117810818</v>
      </c>
      <c r="AE45" s="38">
        <f t="shared" si="7"/>
        <v>0.79032630436166562</v>
      </c>
      <c r="AF45" s="38">
        <f t="shared" si="7"/>
        <v>0.78856167146318012</v>
      </c>
      <c r="AG45" s="38">
        <f t="shared" si="7"/>
        <v>0.7869027380500534</v>
      </c>
      <c r="AH45" s="38">
        <f t="shared" si="7"/>
        <v>0.7853402833619717</v>
      </c>
      <c r="AI45" s="38">
        <f t="shared" si="7"/>
        <v>0.783866128837996</v>
      </c>
    </row>
    <row r="46" spans="1:35" x14ac:dyDescent="0.25">
      <c r="A46" s="38" t="s">
        <v>68</v>
      </c>
      <c r="B46" s="38">
        <f>B24</f>
        <v>1</v>
      </c>
      <c r="C46" s="38">
        <f t="shared" ref="C46:AI46" si="8">C24</f>
        <v>1</v>
      </c>
      <c r="D46" s="38">
        <f t="shared" si="8"/>
        <v>1</v>
      </c>
      <c r="E46" s="38">
        <f t="shared" si="8"/>
        <v>1</v>
      </c>
      <c r="F46" s="38">
        <f t="shared" si="8"/>
        <v>1</v>
      </c>
      <c r="G46" s="38">
        <f t="shared" si="8"/>
        <v>1</v>
      </c>
      <c r="H46" s="38">
        <f t="shared" si="8"/>
        <v>0.89388884562773951</v>
      </c>
      <c r="I46" s="38">
        <f t="shared" si="8"/>
        <v>0.88800524544100212</v>
      </c>
      <c r="J46" s="38">
        <f t="shared" si="8"/>
        <v>0.88203430476992717</v>
      </c>
      <c r="K46" s="38">
        <f t="shared" si="8"/>
        <v>0.87564224941637592</v>
      </c>
      <c r="L46" s="38">
        <f t="shared" si="8"/>
        <v>0.86914127232804816</v>
      </c>
      <c r="M46" s="38">
        <f t="shared" si="8"/>
        <v>0.86213068137502602</v>
      </c>
      <c r="N46" s="38">
        <f t="shared" si="8"/>
        <v>0.85514607485746963</v>
      </c>
      <c r="O46" s="38">
        <f t="shared" si="8"/>
        <v>0.8484450295544721</v>
      </c>
      <c r="P46" s="38">
        <f t="shared" si="8"/>
        <v>0.84212087519036927</v>
      </c>
      <c r="Q46" s="38">
        <f t="shared" si="8"/>
        <v>0.83619971338662213</v>
      </c>
      <c r="R46" s="38">
        <f t="shared" si="8"/>
        <v>0.83067695428013566</v>
      </c>
      <c r="S46" s="38">
        <f t="shared" si="8"/>
        <v>0.82568251823130634</v>
      </c>
      <c r="T46" s="38">
        <f t="shared" si="8"/>
        <v>0.821160183815133</v>
      </c>
      <c r="U46" s="38">
        <f t="shared" si="8"/>
        <v>0.81704757746623113</v>
      </c>
      <c r="V46" s="38">
        <f t="shared" si="8"/>
        <v>0.81330132990256043</v>
      </c>
      <c r="W46" s="38">
        <f t="shared" si="8"/>
        <v>0.80987541651631023</v>
      </c>
      <c r="X46" s="38">
        <f t="shared" si="8"/>
        <v>0.80673043519799337</v>
      </c>
      <c r="Y46" s="38">
        <f t="shared" si="8"/>
        <v>0.80383319143119947</v>
      </c>
      <c r="Z46" s="38">
        <f t="shared" si="8"/>
        <v>0.80115552214971197</v>
      </c>
      <c r="AA46" s="38">
        <f t="shared" si="8"/>
        <v>0.79867337724175269</v>
      </c>
      <c r="AB46" s="38">
        <f t="shared" si="8"/>
        <v>0.79636609517356738</v>
      </c>
      <c r="AC46" s="38">
        <f t="shared" si="8"/>
        <v>0.79421582649713429</v>
      </c>
      <c r="AD46" s="38">
        <f t="shared" si="8"/>
        <v>0.79220707117810796</v>
      </c>
      <c r="AE46" s="38">
        <f t="shared" si="8"/>
        <v>0.79032630436166551</v>
      </c>
      <c r="AF46" s="38">
        <f t="shared" si="8"/>
        <v>0.78856167146318024</v>
      </c>
      <c r="AG46" s="38">
        <f t="shared" si="8"/>
        <v>0.78690273805005329</v>
      </c>
      <c r="AH46" s="38">
        <f t="shared" si="8"/>
        <v>0.78534028336197181</v>
      </c>
      <c r="AI46" s="38">
        <f t="shared" si="8"/>
        <v>0.78386612883799622</v>
      </c>
    </row>
    <row r="47" spans="1:35" x14ac:dyDescent="0.25">
      <c r="A47" s="38" t="s">
        <v>69</v>
      </c>
      <c r="B47" s="38">
        <f>B25</f>
        <v>1</v>
      </c>
      <c r="C47" s="38">
        <f t="shared" ref="C47:AI47" si="9">C25</f>
        <v>1</v>
      </c>
      <c r="D47" s="38">
        <f t="shared" si="9"/>
        <v>1</v>
      </c>
      <c r="E47" s="38">
        <f t="shared" si="9"/>
        <v>1</v>
      </c>
      <c r="F47" s="38">
        <f t="shared" si="9"/>
        <v>1</v>
      </c>
      <c r="G47" s="38">
        <f t="shared" si="9"/>
        <v>1</v>
      </c>
      <c r="H47" s="38">
        <f t="shared" si="9"/>
        <v>0.81625720199660234</v>
      </c>
      <c r="I47" s="38">
        <f t="shared" si="9"/>
        <v>0.80241629626066091</v>
      </c>
      <c r="J47" s="38">
        <f t="shared" si="9"/>
        <v>0.78774975497939437</v>
      </c>
      <c r="K47" s="38">
        <f t="shared" si="9"/>
        <v>0.77356065008313746</v>
      </c>
      <c r="L47" s="38">
        <f t="shared" si="9"/>
        <v>0.75985266004845176</v>
      </c>
      <c r="M47" s="38">
        <f t="shared" si="9"/>
        <v>0.74556834471852917</v>
      </c>
      <c r="N47" s="38">
        <f t="shared" si="9"/>
        <v>0.73128870800027301</v>
      </c>
      <c r="O47" s="38">
        <f t="shared" si="9"/>
        <v>0.71733976624151086</v>
      </c>
      <c r="P47" s="38">
        <f t="shared" si="9"/>
        <v>0.7042024588225233</v>
      </c>
      <c r="Q47" s="38">
        <f t="shared" si="9"/>
        <v>0.69196999112347779</v>
      </c>
      <c r="R47" s="38">
        <f t="shared" si="9"/>
        <v>0.68059415176761184</v>
      </c>
      <c r="S47" s="38">
        <f t="shared" si="9"/>
        <v>0.67004241714538171</v>
      </c>
      <c r="T47" s="38">
        <f t="shared" si="9"/>
        <v>0.66024983240300017</v>
      </c>
      <c r="U47" s="38">
        <f t="shared" si="9"/>
        <v>0.65119593064207049</v>
      </c>
      <c r="V47" s="38">
        <f t="shared" si="9"/>
        <v>0.6429708899150075</v>
      </c>
      <c r="W47" s="38">
        <f t="shared" si="9"/>
        <v>0.6354667806578207</v>
      </c>
      <c r="X47" s="38">
        <f t="shared" si="9"/>
        <v>0.62859637556456627</v>
      </c>
      <c r="Y47" s="38">
        <f t="shared" si="9"/>
        <v>0.62229308104430558</v>
      </c>
      <c r="Z47" s="38">
        <f t="shared" si="9"/>
        <v>0.61648946289592588</v>
      </c>
      <c r="AA47" s="38">
        <f t="shared" si="9"/>
        <v>0.61112837063404657</v>
      </c>
      <c r="AB47" s="38">
        <f t="shared" si="9"/>
        <v>0.60616104914867153</v>
      </c>
      <c r="AC47" s="38">
        <f t="shared" si="9"/>
        <v>0.60154565171941377</v>
      </c>
      <c r="AD47" s="38">
        <f t="shared" si="9"/>
        <v>0.59724605826628407</v>
      </c>
      <c r="AE47" s="38">
        <f t="shared" si="9"/>
        <v>0.59323092815591205</v>
      </c>
      <c r="AF47" s="38">
        <f t="shared" si="9"/>
        <v>0.58947293498830255</v>
      </c>
      <c r="AG47" s="38">
        <f t="shared" si="9"/>
        <v>0.58594814383936722</v>
      </c>
      <c r="AH47" s="38">
        <f t="shared" si="9"/>
        <v>0.56968573769072284</v>
      </c>
      <c r="AI47" s="38">
        <f t="shared" si="9"/>
        <v>0.55342333154207868</v>
      </c>
    </row>
    <row r="48" spans="1:35" x14ac:dyDescent="0.25">
      <c r="A48" s="38" t="s">
        <v>70</v>
      </c>
      <c r="B48" s="38">
        <f>B30</f>
        <v>1</v>
      </c>
      <c r="C48" s="38">
        <f t="shared" ref="C48:AI48" si="10">C30</f>
        <v>1</v>
      </c>
      <c r="D48" s="38">
        <f t="shared" si="10"/>
        <v>1</v>
      </c>
      <c r="E48" s="38">
        <f t="shared" si="10"/>
        <v>1</v>
      </c>
      <c r="F48" s="38">
        <f t="shared" si="10"/>
        <v>1</v>
      </c>
      <c r="G48" s="38">
        <f t="shared" si="10"/>
        <v>1</v>
      </c>
      <c r="H48" s="38">
        <f t="shared" si="10"/>
        <v>0.81625720199660234</v>
      </c>
      <c r="I48" s="38">
        <f t="shared" si="10"/>
        <v>0.80241629626066102</v>
      </c>
      <c r="J48" s="38">
        <f t="shared" si="10"/>
        <v>0.78774975497939448</v>
      </c>
      <c r="K48" s="38">
        <f t="shared" si="10"/>
        <v>0.77356065008313746</v>
      </c>
      <c r="L48" s="38">
        <f t="shared" si="10"/>
        <v>0.75985266004845153</v>
      </c>
      <c r="M48" s="38">
        <f t="shared" si="10"/>
        <v>0.74556834471852906</v>
      </c>
      <c r="N48" s="38">
        <f t="shared" si="10"/>
        <v>0.73128870800027301</v>
      </c>
      <c r="O48" s="38">
        <f t="shared" si="10"/>
        <v>0.71733976624151086</v>
      </c>
      <c r="P48" s="38">
        <f t="shared" si="10"/>
        <v>0.7042024588225233</v>
      </c>
      <c r="Q48" s="38">
        <f t="shared" si="10"/>
        <v>0.69196999112347779</v>
      </c>
      <c r="R48" s="38">
        <f t="shared" si="10"/>
        <v>0.68059415176761173</v>
      </c>
      <c r="S48" s="38">
        <f t="shared" si="10"/>
        <v>0.67004241714538182</v>
      </c>
      <c r="T48" s="38">
        <f t="shared" si="10"/>
        <v>0.66024983240300017</v>
      </c>
      <c r="U48" s="38">
        <f t="shared" si="10"/>
        <v>0.65119593064207049</v>
      </c>
      <c r="V48" s="38">
        <f t="shared" si="10"/>
        <v>0.64297088991500762</v>
      </c>
      <c r="W48" s="38">
        <f t="shared" si="10"/>
        <v>0.63546678065782081</v>
      </c>
      <c r="X48" s="38">
        <f t="shared" si="10"/>
        <v>0.62859637556456616</v>
      </c>
      <c r="Y48" s="38">
        <f t="shared" si="10"/>
        <v>0.62229308104430547</v>
      </c>
      <c r="Z48" s="38">
        <f t="shared" si="10"/>
        <v>0.61648946289592588</v>
      </c>
      <c r="AA48" s="38">
        <f t="shared" si="10"/>
        <v>0.61112837063404646</v>
      </c>
      <c r="AB48" s="38">
        <f t="shared" si="10"/>
        <v>0.60616104914867142</v>
      </c>
      <c r="AC48" s="38">
        <f t="shared" si="10"/>
        <v>0.60154565171941354</v>
      </c>
      <c r="AD48" s="38">
        <f t="shared" si="10"/>
        <v>0.59724605826628396</v>
      </c>
      <c r="AE48" s="38">
        <f t="shared" si="10"/>
        <v>0.59323092815591194</v>
      </c>
      <c r="AF48" s="38">
        <f t="shared" si="10"/>
        <v>0.58947293498830233</v>
      </c>
      <c r="AG48" s="38">
        <f t="shared" si="10"/>
        <v>0.58594814383936689</v>
      </c>
      <c r="AH48" s="38">
        <f t="shared" si="10"/>
        <v>0.58263550095004202</v>
      </c>
      <c r="AI48" s="38">
        <f t="shared" si="10"/>
        <v>0.57951641286645361</v>
      </c>
    </row>
    <row r="50" spans="1:35" ht="15.75" thickBot="1" x14ac:dyDescent="0.3"/>
    <row r="51" spans="1:35" x14ac:dyDescent="0.25">
      <c r="A51" s="75" t="s">
        <v>97</v>
      </c>
      <c r="B51" s="82">
        <v>2017</v>
      </c>
      <c r="C51" s="83">
        <v>2018</v>
      </c>
      <c r="D51" s="85">
        <v>2019</v>
      </c>
      <c r="E51" s="86">
        <v>2020</v>
      </c>
      <c r="F51" s="86">
        <v>2021</v>
      </c>
      <c r="G51" s="86">
        <v>2022</v>
      </c>
      <c r="H51" s="86">
        <v>2023</v>
      </c>
      <c r="I51" s="86">
        <v>2024</v>
      </c>
      <c r="J51" s="86">
        <v>2025</v>
      </c>
      <c r="K51" s="86">
        <v>2026</v>
      </c>
      <c r="L51" s="86">
        <v>2027</v>
      </c>
      <c r="M51" s="86">
        <v>2028</v>
      </c>
      <c r="N51" s="86">
        <v>2029</v>
      </c>
      <c r="O51" s="86">
        <v>2030</v>
      </c>
      <c r="P51" s="87">
        <v>2031</v>
      </c>
      <c r="Q51" s="83">
        <v>2032</v>
      </c>
      <c r="R51" s="83">
        <v>2033</v>
      </c>
      <c r="S51" s="83">
        <v>2034</v>
      </c>
      <c r="T51" s="83">
        <v>2035</v>
      </c>
      <c r="U51" s="83">
        <v>2036</v>
      </c>
      <c r="V51" s="83">
        <v>2037</v>
      </c>
      <c r="W51" s="83">
        <v>2038</v>
      </c>
      <c r="X51" s="83">
        <v>2039</v>
      </c>
      <c r="Y51" s="83">
        <v>2040</v>
      </c>
      <c r="Z51" s="83">
        <v>2041</v>
      </c>
      <c r="AA51" s="83">
        <v>2042</v>
      </c>
      <c r="AB51" s="83">
        <v>2043</v>
      </c>
      <c r="AC51" s="83">
        <v>2044</v>
      </c>
      <c r="AD51" s="83">
        <v>2045</v>
      </c>
      <c r="AE51" s="83">
        <v>2046</v>
      </c>
      <c r="AF51" s="83">
        <v>2047</v>
      </c>
      <c r="AG51" s="83">
        <v>2048</v>
      </c>
      <c r="AH51" s="83">
        <v>2049</v>
      </c>
      <c r="AI51" s="84">
        <v>2050</v>
      </c>
    </row>
    <row r="52" spans="1:35" x14ac:dyDescent="0.25">
      <c r="A52" s="76" t="s">
        <v>114</v>
      </c>
      <c r="B52" s="78">
        <f>AVERAGE(B44:B48)</f>
        <v>1</v>
      </c>
      <c r="C52" s="2">
        <f t="shared" ref="C52:AI52" si="11">AVERAGE(C44:C48)</f>
        <v>1</v>
      </c>
      <c r="D52" s="88">
        <f t="shared" si="11"/>
        <v>1</v>
      </c>
      <c r="E52" s="2">
        <f t="shared" si="11"/>
        <v>1</v>
      </c>
      <c r="F52" s="2">
        <f t="shared" si="11"/>
        <v>1</v>
      </c>
      <c r="G52" s="2">
        <f t="shared" si="11"/>
        <v>1</v>
      </c>
      <c r="H52" s="2">
        <f t="shared" si="11"/>
        <v>0.84237189411777735</v>
      </c>
      <c r="I52" s="2">
        <f t="shared" si="11"/>
        <v>0.83217067738963046</v>
      </c>
      <c r="J52" s="2">
        <f t="shared" si="11"/>
        <v>0.82156995791648568</v>
      </c>
      <c r="K52" s="2">
        <f t="shared" si="11"/>
        <v>0.81082632921338171</v>
      </c>
      <c r="L52" s="2">
        <f t="shared" si="11"/>
        <v>0.80018878707947605</v>
      </c>
      <c r="M52" s="2">
        <f t="shared" si="11"/>
        <v>0.78891666383475378</v>
      </c>
      <c r="N52" s="2">
        <f t="shared" si="11"/>
        <v>0.77766701397996008</v>
      </c>
      <c r="O52" s="2">
        <f t="shared" si="11"/>
        <v>0.76677446564336438</v>
      </c>
      <c r="P52" s="89">
        <f t="shared" si="11"/>
        <v>0.75650539171565934</v>
      </c>
      <c r="Q52" s="2">
        <f t="shared" si="11"/>
        <v>0.74691776920592734</v>
      </c>
      <c r="R52" s="2">
        <f t="shared" si="11"/>
        <v>0.73798867445772376</v>
      </c>
      <c r="S52" s="2">
        <f t="shared" si="11"/>
        <v>0.72980810631297421</v>
      </c>
      <c r="T52" s="2">
        <f t="shared" si="11"/>
        <v>0.72230550727176968</v>
      </c>
      <c r="U52" s="2">
        <f t="shared" si="11"/>
        <v>0.71542323724791146</v>
      </c>
      <c r="V52" s="2">
        <f t="shared" si="11"/>
        <v>0.70916298181731885</v>
      </c>
      <c r="W52" s="2">
        <f t="shared" si="11"/>
        <v>0.70344507821534574</v>
      </c>
      <c r="X52" s="2">
        <f t="shared" si="11"/>
        <v>0.69820339527566411</v>
      </c>
      <c r="Y52" s="2">
        <f t="shared" si="11"/>
        <v>0.69338497705245894</v>
      </c>
      <c r="Z52" s="2">
        <f t="shared" si="11"/>
        <v>0.68894052057707056</v>
      </c>
      <c r="AA52" s="2">
        <f t="shared" si="11"/>
        <v>0.68482809735243677</v>
      </c>
      <c r="AB52" s="2">
        <f t="shared" si="11"/>
        <v>0.68101182368993984</v>
      </c>
      <c r="AC52" s="2">
        <f t="shared" si="11"/>
        <v>0.67746080883906479</v>
      </c>
      <c r="AD52" s="2">
        <f t="shared" si="11"/>
        <v>0.67414831545487064</v>
      </c>
      <c r="AE52" s="2">
        <f t="shared" si="11"/>
        <v>0.67105108400625668</v>
      </c>
      <c r="AF52" s="2">
        <f t="shared" si="11"/>
        <v>0.66814878494112817</v>
      </c>
      <c r="AG52" s="2">
        <f t="shared" si="11"/>
        <v>0.66542357127543206</v>
      </c>
      <c r="AH52" s="2">
        <f t="shared" si="11"/>
        <v>0.66026975810800204</v>
      </c>
      <c r="AI52" s="79">
        <f t="shared" si="11"/>
        <v>0.6552246653175462</v>
      </c>
    </row>
    <row r="53" spans="1:35" ht="15.75" thickBot="1" x14ac:dyDescent="0.3">
      <c r="A53" s="77" t="s">
        <v>123</v>
      </c>
      <c r="B53" s="80">
        <f>AVERAGE(B38:B43)</f>
        <v>1</v>
      </c>
      <c r="C53" s="70">
        <f t="shared" ref="C53:AI53" si="12">AVERAGE(C38:C43)</f>
        <v>1</v>
      </c>
      <c r="D53" s="90">
        <f t="shared" si="12"/>
        <v>1</v>
      </c>
      <c r="E53" s="91">
        <f t="shared" si="12"/>
        <v>1</v>
      </c>
      <c r="F53" s="91">
        <f t="shared" si="12"/>
        <v>1</v>
      </c>
      <c r="G53" s="91">
        <f t="shared" si="12"/>
        <v>1</v>
      </c>
      <c r="H53" s="91">
        <f t="shared" si="12"/>
        <v>0.86214124683119897</v>
      </c>
      <c r="I53" s="91">
        <f t="shared" si="12"/>
        <v>0.85205071034613289</v>
      </c>
      <c r="J53" s="91">
        <f t="shared" si="12"/>
        <v>0.84140769764492873</v>
      </c>
      <c r="K53" s="91">
        <f>AVERAGE(K38:K43)</f>
        <v>0.82982105309702792</v>
      </c>
      <c r="L53" s="91">
        <f t="shared" si="12"/>
        <v>0.81774840263695037</v>
      </c>
      <c r="M53" s="91">
        <f t="shared" si="12"/>
        <v>0.80488884345603617</v>
      </c>
      <c r="N53" s="91">
        <f t="shared" si="12"/>
        <v>0.79207745007835184</v>
      </c>
      <c r="O53" s="91">
        <f t="shared" si="12"/>
        <v>0.77975352566159273</v>
      </c>
      <c r="P53" s="92">
        <f t="shared" si="12"/>
        <v>0.76810988682750636</v>
      </c>
      <c r="Q53" s="70">
        <f t="shared" si="12"/>
        <v>0.75721377461222927</v>
      </c>
      <c r="R53" s="70">
        <f t="shared" si="12"/>
        <v>0.74706856733163896</v>
      </c>
      <c r="S53" s="70">
        <f t="shared" si="12"/>
        <v>0.7376316911093842</v>
      </c>
      <c r="T53" s="70">
        <f t="shared" si="12"/>
        <v>0.7284014766668222</v>
      </c>
      <c r="U53" s="70">
        <f t="shared" si="12"/>
        <v>0.71940256242135803</v>
      </c>
      <c r="V53" s="70">
        <f t="shared" si="12"/>
        <v>0.71123218365948337</v>
      </c>
      <c r="W53" s="70">
        <f t="shared" si="12"/>
        <v>0.70378050095435896</v>
      </c>
      <c r="X53" s="70">
        <f t="shared" si="12"/>
        <v>0.69695920113367615</v>
      </c>
      <c r="Y53" s="70">
        <f t="shared" si="12"/>
        <v>0.69069788587512504</v>
      </c>
      <c r="Z53" s="70">
        <f t="shared" si="12"/>
        <v>0.68492328342098185</v>
      </c>
      <c r="AA53" s="70">
        <f t="shared" si="12"/>
        <v>0.67957490999453418</v>
      </c>
      <c r="AB53" s="70">
        <f t="shared" si="12"/>
        <v>0.67460249040777642</v>
      </c>
      <c r="AC53" s="70">
        <f t="shared" si="12"/>
        <v>0.66996291346460068</v>
      </c>
      <c r="AD53" s="70">
        <f t="shared" si="12"/>
        <v>0.6656197982350025</v>
      </c>
      <c r="AE53" s="70">
        <f t="shared" si="12"/>
        <v>0.66154224369126347</v>
      </c>
      <c r="AF53" s="70">
        <f t="shared" si="12"/>
        <v>0.65770539691168939</v>
      </c>
      <c r="AG53" s="70">
        <f t="shared" si="12"/>
        <v>0.65413695048752685</v>
      </c>
      <c r="AH53" s="70">
        <f t="shared" si="12"/>
        <v>0.65080953780654049</v>
      </c>
      <c r="AI53" s="81">
        <f t="shared" si="12"/>
        <v>0.64769949211098499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E1A0D-17A8-42C6-A701-F7D4EAAA0768}">
  <dimension ref="A1:AY68"/>
  <sheetViews>
    <sheetView topLeftCell="A3" workbookViewId="0">
      <selection activeCell="G2" sqref="G2"/>
    </sheetView>
  </sheetViews>
  <sheetFormatPr defaultColWidth="8.7109375" defaultRowHeight="15" x14ac:dyDescent="0.25"/>
  <cols>
    <col min="1" max="2" width="8.7109375" style="15"/>
    <col min="3" max="3" width="10.85546875" style="15" customWidth="1"/>
    <col min="4" max="4" width="10.7109375" style="15" customWidth="1"/>
    <col min="5" max="5" width="11.42578125" style="15" customWidth="1"/>
    <col min="6" max="6" width="12.28515625" style="15" customWidth="1"/>
    <col min="7" max="7" width="11.42578125" style="15" customWidth="1"/>
    <col min="8" max="8" width="12" style="15" customWidth="1"/>
    <col min="9" max="9" width="10.5703125" style="15" customWidth="1"/>
    <col min="10" max="10" width="11.140625" style="15" customWidth="1"/>
    <col min="11" max="11" width="12.5703125" style="15" customWidth="1"/>
    <col min="12" max="16384" width="8.7109375" style="15"/>
  </cols>
  <sheetData>
    <row r="1" spans="1:51" x14ac:dyDescent="0.25">
      <c r="A1" s="15" t="s">
        <v>0</v>
      </c>
      <c r="B1" s="12"/>
    </row>
    <row r="2" spans="1:51" x14ac:dyDescent="0.25">
      <c r="A2" s="15" t="s">
        <v>1</v>
      </c>
      <c r="B2" s="12"/>
    </row>
    <row r="3" spans="1:51" x14ac:dyDescent="0.25">
      <c r="A3" s="15" t="s">
        <v>2</v>
      </c>
      <c r="B3" s="12"/>
    </row>
    <row r="4" spans="1:51" x14ac:dyDescent="0.25">
      <c r="A4" s="15" t="s">
        <v>183</v>
      </c>
      <c r="B4" s="12"/>
    </row>
    <row r="5" spans="1:51" x14ac:dyDescent="0.25">
      <c r="A5" s="15" t="s">
        <v>3</v>
      </c>
      <c r="B5" s="12"/>
    </row>
    <row r="6" spans="1:51" x14ac:dyDescent="0.25">
      <c r="A6" s="15" t="s">
        <v>4</v>
      </c>
      <c r="B6" s="12"/>
    </row>
    <row r="7" spans="1:51" x14ac:dyDescent="0.25">
      <c r="A7" s="15" t="s">
        <v>140</v>
      </c>
      <c r="B7" s="12"/>
    </row>
    <row r="8" spans="1:51" x14ac:dyDescent="0.25">
      <c r="B8" s="12"/>
    </row>
    <row r="9" spans="1:51" x14ac:dyDescent="0.25">
      <c r="A9" s="15" t="s">
        <v>6</v>
      </c>
      <c r="B9" s="12" t="s">
        <v>7</v>
      </c>
      <c r="C9" s="15" t="s">
        <v>8</v>
      </c>
      <c r="D9" s="15" t="s">
        <v>9</v>
      </c>
      <c r="E9" s="15" t="s">
        <v>10</v>
      </c>
      <c r="F9" s="15" t="s">
        <v>11</v>
      </c>
      <c r="G9" s="15" t="s">
        <v>12</v>
      </c>
      <c r="H9" s="15" t="s">
        <v>13</v>
      </c>
      <c r="I9" s="15" t="s">
        <v>14</v>
      </c>
      <c r="J9" s="15" t="s">
        <v>32</v>
      </c>
      <c r="K9" s="15" t="s">
        <v>33</v>
      </c>
      <c r="L9" s="15" t="s">
        <v>34</v>
      </c>
      <c r="M9" s="15" t="s">
        <v>131</v>
      </c>
      <c r="N9" s="15" t="s">
        <v>132</v>
      </c>
      <c r="O9" s="15" t="s">
        <v>133</v>
      </c>
      <c r="P9" s="15" t="s">
        <v>134</v>
      </c>
      <c r="Q9" s="15" t="s">
        <v>135</v>
      </c>
      <c r="R9" s="15" t="s">
        <v>41</v>
      </c>
      <c r="S9" s="15" t="s">
        <v>42</v>
      </c>
      <c r="T9" s="15" t="s">
        <v>43</v>
      </c>
      <c r="U9" s="15" t="s">
        <v>44</v>
      </c>
      <c r="V9" s="15" t="s">
        <v>45</v>
      </c>
      <c r="W9" s="15" t="s">
        <v>35</v>
      </c>
      <c r="X9" s="15" t="s">
        <v>36</v>
      </c>
      <c r="Y9" s="15" t="s">
        <v>37</v>
      </c>
      <c r="Z9" s="15" t="s">
        <v>38</v>
      </c>
      <c r="AA9" s="15" t="s">
        <v>39</v>
      </c>
      <c r="AB9" s="15" t="s">
        <v>40</v>
      </c>
      <c r="AC9" s="15" t="s">
        <v>54</v>
      </c>
      <c r="AD9" s="15" t="s">
        <v>55</v>
      </c>
      <c r="AE9" s="15" t="s">
        <v>56</v>
      </c>
      <c r="AF9" s="15" t="s">
        <v>15</v>
      </c>
      <c r="AG9" s="15" t="s">
        <v>16</v>
      </c>
      <c r="AH9" s="15" t="s">
        <v>17</v>
      </c>
      <c r="AI9" s="15" t="s">
        <v>18</v>
      </c>
      <c r="AJ9" s="15" t="s">
        <v>19</v>
      </c>
      <c r="AK9" s="15" t="s">
        <v>20</v>
      </c>
      <c r="AL9" s="15" t="s">
        <v>21</v>
      </c>
      <c r="AM9" s="15" t="s">
        <v>22</v>
      </c>
      <c r="AN9" s="15" t="s">
        <v>23</v>
      </c>
      <c r="AO9" s="15" t="s">
        <v>24</v>
      </c>
      <c r="AP9" s="15" t="s">
        <v>25</v>
      </c>
      <c r="AQ9" s="15" t="s">
        <v>26</v>
      </c>
      <c r="AR9" s="15" t="s">
        <v>27</v>
      </c>
      <c r="AS9" s="15" t="s">
        <v>28</v>
      </c>
      <c r="AT9" s="15" t="s">
        <v>29</v>
      </c>
      <c r="AU9" s="15" t="s">
        <v>30</v>
      </c>
      <c r="AV9" s="15" t="s">
        <v>31</v>
      </c>
      <c r="AW9" s="15" t="s">
        <v>51</v>
      </c>
      <c r="AX9" s="15" t="s">
        <v>52</v>
      </c>
      <c r="AY9" s="15" t="s">
        <v>53</v>
      </c>
    </row>
    <row r="10" spans="1:51" x14ac:dyDescent="0.25">
      <c r="A10" s="15" t="s">
        <v>57</v>
      </c>
      <c r="B10" s="163">
        <v>2021</v>
      </c>
      <c r="C10" s="15" t="s">
        <v>176</v>
      </c>
      <c r="D10" s="15" t="s">
        <v>58</v>
      </c>
      <c r="E10" s="15" t="s">
        <v>58</v>
      </c>
      <c r="F10" s="15" t="s">
        <v>177</v>
      </c>
      <c r="G10" s="15">
        <v>172430.216440102</v>
      </c>
      <c r="H10" s="15">
        <v>6230805.2245938899</v>
      </c>
      <c r="I10" s="15">
        <v>2568953.3039350202</v>
      </c>
      <c r="J10" s="15">
        <v>0.22533773886613401</v>
      </c>
      <c r="K10" s="15">
        <v>3.9387331522322398E-2</v>
      </c>
      <c r="L10" s="15">
        <v>0.53186587746647995</v>
      </c>
      <c r="M10" s="15">
        <v>1.21135160392384E-3</v>
      </c>
      <c r="N10" s="15">
        <v>0</v>
      </c>
      <c r="O10" s="15">
        <v>3.9878940494135902E-4</v>
      </c>
      <c r="P10" s="15">
        <v>2.0000005732018801E-3</v>
      </c>
      <c r="Q10" s="15">
        <v>3.2760009389046697E-2</v>
      </c>
      <c r="R10" s="15">
        <v>1.31745539404856E-3</v>
      </c>
      <c r="S10" s="15">
        <v>0</v>
      </c>
      <c r="T10" s="15">
        <v>4.3371986376833903E-4</v>
      </c>
      <c r="U10" s="15">
        <v>8.0000022928075204E-3</v>
      </c>
      <c r="V10" s="15">
        <v>7.6440021907775796E-2</v>
      </c>
      <c r="W10" s="15">
        <v>813.72935632638496</v>
      </c>
      <c r="X10" s="15">
        <v>121.919698148466</v>
      </c>
      <c r="Y10" s="15">
        <v>19.048301971501601</v>
      </c>
      <c r="Z10" s="15">
        <v>7.8742404797958604E-3</v>
      </c>
      <c r="AA10" s="15">
        <v>0.12674954321950499</v>
      </c>
      <c r="AB10" s="15">
        <v>2.61322195796573E-2</v>
      </c>
      <c r="AC10" s="15">
        <v>1.3614042956724699E-2</v>
      </c>
      <c r="AD10" s="15">
        <v>3.2705632246501901E-3</v>
      </c>
      <c r="AE10" s="15">
        <v>4.2593692015143597E-2</v>
      </c>
      <c r="AF10" s="15">
        <v>3.8009564147784003E-2</v>
      </c>
      <c r="AG10" s="15">
        <v>0.45107043818765102</v>
      </c>
      <c r="AH10" s="15">
        <v>0.129042978013865</v>
      </c>
      <c r="AI10" s="15">
        <v>0.12671037298763099</v>
      </c>
      <c r="AJ10" s="15">
        <v>0.85124064207751304</v>
      </c>
      <c r="AK10" s="15">
        <v>3.6172633960436198E-2</v>
      </c>
      <c r="AL10" s="15">
        <v>6.1457104385862799E-2</v>
      </c>
      <c r="AM10" s="15">
        <v>5.5463466780145299E-2</v>
      </c>
      <c r="AN10" s="15">
        <v>0.65820092455295698</v>
      </c>
      <c r="AO10" s="15">
        <v>0.141285818001116</v>
      </c>
      <c r="AP10" s="15">
        <v>0.12671037298757901</v>
      </c>
      <c r="AQ10" s="15">
        <v>0.85124064207716299</v>
      </c>
      <c r="AR10" s="15">
        <v>3.6172633960436198E-2</v>
      </c>
      <c r="AS10" s="15">
        <v>6.1457104385862799E-2</v>
      </c>
      <c r="AT10" s="15">
        <v>0.91415443339133196</v>
      </c>
      <c r="AU10" s="15">
        <v>3.7481030331066099</v>
      </c>
      <c r="AV10" s="15">
        <v>1.74919963187925</v>
      </c>
      <c r="AW10" s="15">
        <v>8.0525116353983104E-3</v>
      </c>
      <c r="AX10" s="15">
        <v>1.20649424810845E-3</v>
      </c>
      <c r="AY10" s="15">
        <v>1.8849838962744001E-4</v>
      </c>
    </row>
    <row r="11" spans="1:51" x14ac:dyDescent="0.25">
      <c r="A11" s="15" t="s">
        <v>57</v>
      </c>
      <c r="B11" s="163">
        <v>2021</v>
      </c>
      <c r="C11" s="15" t="s">
        <v>176</v>
      </c>
      <c r="D11" s="15" t="s">
        <v>58</v>
      </c>
      <c r="E11" s="15" t="s">
        <v>58</v>
      </c>
      <c r="F11" s="15" t="s">
        <v>59</v>
      </c>
      <c r="G11" s="15">
        <v>109610.02822751801</v>
      </c>
      <c r="H11" s="15">
        <v>4489669.8120768601</v>
      </c>
      <c r="I11" s="15">
        <v>1378756.2656866701</v>
      </c>
      <c r="J11" s="15">
        <v>1.8040222572893401</v>
      </c>
      <c r="K11" s="15">
        <v>2.1176930832801402</v>
      </c>
      <c r="L11" s="15">
        <v>0</v>
      </c>
      <c r="M11" s="15">
        <v>1.54702706563509E-2</v>
      </c>
      <c r="N11" s="15">
        <v>2.64773605510755E-2</v>
      </c>
      <c r="O11" s="15">
        <v>0</v>
      </c>
      <c r="P11" s="15">
        <v>3.0000008598028102E-3</v>
      </c>
      <c r="Q11" s="15">
        <v>3.2760009389046801E-2</v>
      </c>
      <c r="R11" s="15">
        <v>1.6169767647121799E-2</v>
      </c>
      <c r="S11" s="15">
        <v>2.7674549303647801E-2</v>
      </c>
      <c r="T11" s="15">
        <v>0</v>
      </c>
      <c r="U11" s="15">
        <v>1.2000003439211201E-2</v>
      </c>
      <c r="V11" s="15">
        <v>7.6440021907775796E-2</v>
      </c>
      <c r="W11" s="15">
        <v>475.74474002065</v>
      </c>
      <c r="X11" s="15">
        <v>134.11024069000601</v>
      </c>
      <c r="Y11" s="15">
        <v>0</v>
      </c>
      <c r="Z11" s="15">
        <v>3.5153207329114899E-3</v>
      </c>
      <c r="AA11" s="15">
        <v>5.0981284981674799E-3</v>
      </c>
      <c r="AB11" s="15">
        <v>0</v>
      </c>
      <c r="AC11" s="15">
        <v>7.4780447995664204E-2</v>
      </c>
      <c r="AD11" s="15">
        <v>2.1080262241406401E-2</v>
      </c>
      <c r="AE11" s="15">
        <v>0</v>
      </c>
      <c r="AF11" s="15">
        <v>7.5682785688889004E-2</v>
      </c>
      <c r="AG11" s="15">
        <v>0.10975970497624001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8.6159819773325402E-2</v>
      </c>
      <c r="AN11" s="15">
        <v>0.12495412679444499</v>
      </c>
      <c r="AO11" s="15">
        <v>0</v>
      </c>
      <c r="AP11" s="15">
        <v>0</v>
      </c>
      <c r="AQ11" s="15">
        <v>0</v>
      </c>
      <c r="AR11" s="15">
        <v>0</v>
      </c>
      <c r="AS11" s="15">
        <v>0</v>
      </c>
      <c r="AT11" s="15">
        <v>0.42097641433362298</v>
      </c>
      <c r="AU11" s="15">
        <v>0.90974507584910602</v>
      </c>
      <c r="AV11" s="15">
        <v>0</v>
      </c>
      <c r="AW11" s="15">
        <v>4.4974986786074497E-3</v>
      </c>
      <c r="AX11" s="15">
        <v>1.26782406520112E-3</v>
      </c>
      <c r="AY11" s="15">
        <v>0</v>
      </c>
    </row>
    <row r="12" spans="1:51" x14ac:dyDescent="0.25">
      <c r="A12" s="15" t="s">
        <v>57</v>
      </c>
      <c r="B12" s="163">
        <v>2021</v>
      </c>
      <c r="C12" s="15" t="s">
        <v>178</v>
      </c>
      <c r="D12" s="15" t="s">
        <v>58</v>
      </c>
      <c r="E12" s="15" t="s">
        <v>58</v>
      </c>
      <c r="F12" s="15" t="s">
        <v>177</v>
      </c>
      <c r="G12" s="15">
        <v>28913.817828824001</v>
      </c>
      <c r="H12" s="15">
        <v>1014315.32789382</v>
      </c>
      <c r="I12" s="15">
        <v>430772.80406091298</v>
      </c>
      <c r="J12" s="15">
        <v>0.22295976404467599</v>
      </c>
      <c r="K12" s="15">
        <v>3.9546720572353498E-2</v>
      </c>
      <c r="L12" s="15">
        <v>0.54347091797381797</v>
      </c>
      <c r="M12" s="15">
        <v>1.08008544693716E-3</v>
      </c>
      <c r="N12" s="15">
        <v>0</v>
      </c>
      <c r="O12" s="15">
        <v>3.3212412900225901E-4</v>
      </c>
      <c r="P12" s="15">
        <v>2.0000005732018801E-3</v>
      </c>
      <c r="Q12" s="15">
        <v>3.8220010953887898E-2</v>
      </c>
      <c r="R12" s="15">
        <v>1.1746914714863999E-3</v>
      </c>
      <c r="S12" s="15">
        <v>0</v>
      </c>
      <c r="T12" s="15">
        <v>3.6121529358639902E-4</v>
      </c>
      <c r="U12" s="15">
        <v>8.0000022928075204E-3</v>
      </c>
      <c r="V12" s="15">
        <v>8.9180025559071799E-2</v>
      </c>
      <c r="W12" s="15">
        <v>934.04987822845999</v>
      </c>
      <c r="X12" s="15">
        <v>140.809238084073</v>
      </c>
      <c r="Y12" s="15">
        <v>21.7002074097914</v>
      </c>
      <c r="Z12" s="15">
        <v>5.8023500777334902E-3</v>
      </c>
      <c r="AA12" s="15">
        <v>0.12747597319123499</v>
      </c>
      <c r="AB12" s="15">
        <v>2.63497796677554E-2</v>
      </c>
      <c r="AC12" s="15">
        <v>1.43879460675984E-2</v>
      </c>
      <c r="AD12" s="15">
        <v>3.2007390048328899E-3</v>
      </c>
      <c r="AE12" s="15">
        <v>4.2465843208776402E-2</v>
      </c>
      <c r="AF12" s="15">
        <v>2.5895693433779701E-2</v>
      </c>
      <c r="AG12" s="15">
        <v>0.45322759001648899</v>
      </c>
      <c r="AH12" s="15">
        <v>0.12978439787557999</v>
      </c>
      <c r="AI12" s="15">
        <v>0.12218857458989101</v>
      </c>
      <c r="AJ12" s="15">
        <v>0.792051779612302</v>
      </c>
      <c r="AK12" s="15">
        <v>3.2789037519679001E-2</v>
      </c>
      <c r="AL12" s="15">
        <v>5.4726895819276498E-2</v>
      </c>
      <c r="AM12" s="15">
        <v>3.7786935070577697E-2</v>
      </c>
      <c r="AN12" s="15">
        <v>0.66134863543786304</v>
      </c>
      <c r="AO12" s="15">
        <v>0.14209757942554199</v>
      </c>
      <c r="AP12" s="15">
        <v>0.122188574589841</v>
      </c>
      <c r="AQ12" s="15">
        <v>0.79205177961197704</v>
      </c>
      <c r="AR12" s="15">
        <v>3.2789037519679001E-2</v>
      </c>
      <c r="AS12" s="15">
        <v>5.4726895819276498E-2</v>
      </c>
      <c r="AT12" s="15">
        <v>0.65273214157759596</v>
      </c>
      <c r="AU12" s="15">
        <v>3.7554800247370701</v>
      </c>
      <c r="AV12" s="15">
        <v>1.7321438681360699</v>
      </c>
      <c r="AW12" s="15">
        <v>9.2431807381669704E-3</v>
      </c>
      <c r="AX12" s="15">
        <v>1.39342155868932E-3</v>
      </c>
      <c r="AY12" s="15">
        <v>2.14741143722255E-4</v>
      </c>
    </row>
    <row r="13" spans="1:51" x14ac:dyDescent="0.25">
      <c r="A13" s="137" t="s">
        <v>57</v>
      </c>
      <c r="B13" s="164">
        <v>2021</v>
      </c>
      <c r="C13" s="137" t="s">
        <v>178</v>
      </c>
      <c r="D13" s="137" t="s">
        <v>58</v>
      </c>
      <c r="E13" s="137" t="s">
        <v>58</v>
      </c>
      <c r="F13" s="137" t="s">
        <v>59</v>
      </c>
      <c r="G13" s="137">
        <v>43242.233708572901</v>
      </c>
      <c r="H13" s="137">
        <v>1730628.83016224</v>
      </c>
      <c r="I13" s="137">
        <v>543932.901323842</v>
      </c>
      <c r="J13" s="137">
        <v>1.5777362212745301</v>
      </c>
      <c r="K13" s="137">
        <v>2.1237298996137302</v>
      </c>
      <c r="L13" s="137">
        <v>0</v>
      </c>
      <c r="M13" s="137">
        <v>1.58767190460158E-2</v>
      </c>
      <c r="N13" s="137">
        <v>2.6918040608417799E-2</v>
      </c>
      <c r="O13" s="137">
        <v>0</v>
      </c>
      <c r="P13" s="137">
        <v>3.0000008598028201E-3</v>
      </c>
      <c r="Q13" s="137">
        <v>3.8220010953887898E-2</v>
      </c>
      <c r="R13" s="137">
        <v>1.6594593829379299E-2</v>
      </c>
      <c r="S13" s="137">
        <v>2.8135154957694301E-2</v>
      </c>
      <c r="T13" s="137">
        <v>0</v>
      </c>
      <c r="U13" s="137">
        <v>1.2000003439211201E-2</v>
      </c>
      <c r="V13" s="137">
        <v>8.9180025559071799E-2</v>
      </c>
      <c r="W13" s="137">
        <v>524.768492083816</v>
      </c>
      <c r="X13" s="137">
        <v>215.34657044433101</v>
      </c>
      <c r="Y13" s="137">
        <v>0</v>
      </c>
      <c r="Z13" s="137">
        <v>3.2836310843004702E-3</v>
      </c>
      <c r="AA13" s="137">
        <v>5.0981284981674903E-3</v>
      </c>
      <c r="AB13" s="137">
        <v>0</v>
      </c>
      <c r="AC13" s="137">
        <v>8.2486299124050103E-2</v>
      </c>
      <c r="AD13" s="137">
        <v>3.3849481996286297E-2</v>
      </c>
      <c r="AE13" s="137">
        <v>0</v>
      </c>
      <c r="AF13" s="137">
        <v>7.0694643964580806E-2</v>
      </c>
      <c r="AG13" s="137">
        <v>0.10975970497624001</v>
      </c>
      <c r="AH13" s="137">
        <v>0</v>
      </c>
      <c r="AI13" s="137">
        <v>0</v>
      </c>
      <c r="AJ13" s="137">
        <v>0</v>
      </c>
      <c r="AK13" s="137">
        <v>0</v>
      </c>
      <c r="AL13" s="137">
        <v>0</v>
      </c>
      <c r="AM13" s="137">
        <v>8.0481152054395197E-2</v>
      </c>
      <c r="AN13" s="137">
        <v>0.12495412679444499</v>
      </c>
      <c r="AO13" s="137">
        <v>0</v>
      </c>
      <c r="AP13" s="137">
        <v>0</v>
      </c>
      <c r="AQ13" s="137">
        <v>0</v>
      </c>
      <c r="AR13" s="137">
        <v>0</v>
      </c>
      <c r="AS13" s="137">
        <v>0</v>
      </c>
      <c r="AT13" s="137">
        <v>0.385483609993096</v>
      </c>
      <c r="AU13" s="137">
        <v>0.90974507584910602</v>
      </c>
      <c r="AV13" s="137">
        <v>0</v>
      </c>
      <c r="AW13" s="137">
        <v>4.9609494360764502E-3</v>
      </c>
      <c r="AX13" s="137">
        <v>2.03579952554806E-3</v>
      </c>
      <c r="AY13" s="137">
        <v>0</v>
      </c>
    </row>
    <row r="14" spans="1:51" x14ac:dyDescent="0.25">
      <c r="A14" s="15" t="s">
        <v>57</v>
      </c>
      <c r="B14" s="163">
        <v>2022</v>
      </c>
      <c r="C14" s="15" t="s">
        <v>176</v>
      </c>
      <c r="D14" s="15" t="s">
        <v>58</v>
      </c>
      <c r="E14" s="15" t="s">
        <v>58</v>
      </c>
      <c r="F14" s="15" t="s">
        <v>177</v>
      </c>
      <c r="G14" s="15">
        <v>171358.63927080401</v>
      </c>
      <c r="H14" s="15">
        <v>6138928.51169354</v>
      </c>
      <c r="I14" s="15">
        <v>2552988.40076247</v>
      </c>
      <c r="J14" s="15">
        <v>0.20162852521534799</v>
      </c>
      <c r="K14" s="15">
        <v>3.8370408575224703E-2</v>
      </c>
      <c r="L14" s="15">
        <v>0.51495919846332605</v>
      </c>
      <c r="M14" s="15">
        <v>1.19007685914692E-3</v>
      </c>
      <c r="N14" s="15">
        <v>0</v>
      </c>
      <c r="O14" s="15">
        <v>3.85418142311081E-4</v>
      </c>
      <c r="P14" s="15">
        <v>2.0000005732018801E-3</v>
      </c>
      <c r="Q14" s="15">
        <v>3.2760009389046801E-2</v>
      </c>
      <c r="R14" s="15">
        <v>1.2943171679773099E-3</v>
      </c>
      <c r="S14" s="15">
        <v>0</v>
      </c>
      <c r="T14" s="15">
        <v>4.19177395652197E-4</v>
      </c>
      <c r="U14" s="15">
        <v>8.0000022928075204E-3</v>
      </c>
      <c r="V14" s="15">
        <v>7.6440021907775907E-2</v>
      </c>
      <c r="W14" s="15">
        <v>805.29126023149195</v>
      </c>
      <c r="X14" s="15">
        <v>121.014345055831</v>
      </c>
      <c r="Y14" s="15">
        <v>18.893965759256599</v>
      </c>
      <c r="Z14" s="15">
        <v>6.9995789562621704E-3</v>
      </c>
      <c r="AA14" s="15">
        <v>0.124283810044009</v>
      </c>
      <c r="AB14" s="15">
        <v>2.45868849087548E-2</v>
      </c>
      <c r="AC14" s="15">
        <v>1.23091235902088E-2</v>
      </c>
      <c r="AD14" s="15">
        <v>3.2353082226389699E-3</v>
      </c>
      <c r="AE14" s="15">
        <v>4.1586944287861298E-2</v>
      </c>
      <c r="AF14" s="15">
        <v>3.3605003606248199E-2</v>
      </c>
      <c r="AG14" s="15">
        <v>0.439528265066218</v>
      </c>
      <c r="AH14" s="15">
        <v>0.12107898068797</v>
      </c>
      <c r="AI14" s="15">
        <v>0.121716202461082</v>
      </c>
      <c r="AJ14" s="15">
        <v>0.81509950678703103</v>
      </c>
      <c r="AK14" s="15">
        <v>3.4970187875384501E-2</v>
      </c>
      <c r="AL14" s="15">
        <v>5.8609404144414103E-2</v>
      </c>
      <c r="AM14" s="15">
        <v>4.9036342377276998E-2</v>
      </c>
      <c r="AN14" s="15">
        <v>0.64135861262845695</v>
      </c>
      <c r="AO14" s="15">
        <v>0.13256624337515799</v>
      </c>
      <c r="AP14" s="15">
        <v>0.121716202461032</v>
      </c>
      <c r="AQ14" s="15">
        <v>0.81509950678669596</v>
      </c>
      <c r="AR14" s="15">
        <v>3.4970187875384501E-2</v>
      </c>
      <c r="AS14" s="15">
        <v>5.8609404144414103E-2</v>
      </c>
      <c r="AT14" s="15">
        <v>0.81338549681156203</v>
      </c>
      <c r="AU14" s="15">
        <v>3.75162977914382</v>
      </c>
      <c r="AV14" s="15">
        <v>1.7026477985716399</v>
      </c>
      <c r="AW14" s="15">
        <v>7.9690098341464906E-3</v>
      </c>
      <c r="AX14" s="15">
        <v>1.1975350453269399E-3</v>
      </c>
      <c r="AY14" s="15">
        <v>1.86971107693706E-4</v>
      </c>
    </row>
    <row r="15" spans="1:51" x14ac:dyDescent="0.25">
      <c r="A15" s="15" t="s">
        <v>57</v>
      </c>
      <c r="B15" s="163">
        <v>2022</v>
      </c>
      <c r="C15" s="15" t="s">
        <v>176</v>
      </c>
      <c r="D15" s="15" t="s">
        <v>58</v>
      </c>
      <c r="E15" s="15" t="s">
        <v>58</v>
      </c>
      <c r="F15" s="15" t="s">
        <v>59</v>
      </c>
      <c r="G15" s="15">
        <v>115788.869658034</v>
      </c>
      <c r="H15" s="15">
        <v>4681447.45525706</v>
      </c>
      <c r="I15" s="15">
        <v>1456478.3179000299</v>
      </c>
      <c r="J15" s="15">
        <v>1.5555395191413099</v>
      </c>
      <c r="K15" s="15">
        <v>1.99637780632747</v>
      </c>
      <c r="L15" s="15">
        <v>0</v>
      </c>
      <c r="M15" s="15">
        <v>1.42046362040836E-2</v>
      </c>
      <c r="N15" s="15">
        <v>2.6399966189298799E-2</v>
      </c>
      <c r="O15" s="15">
        <v>0</v>
      </c>
      <c r="P15" s="15">
        <v>3.0000008598028201E-3</v>
      </c>
      <c r="Q15" s="15">
        <v>3.2760009389046801E-2</v>
      </c>
      <c r="R15" s="15">
        <v>1.48469068210926E-2</v>
      </c>
      <c r="S15" s="15">
        <v>2.7593655512264E-2</v>
      </c>
      <c r="T15" s="15">
        <v>0</v>
      </c>
      <c r="U15" s="15">
        <v>1.2000003439211201E-2</v>
      </c>
      <c r="V15" s="15">
        <v>7.6440021907775907E-2</v>
      </c>
      <c r="W15" s="15">
        <v>468.80178619417501</v>
      </c>
      <c r="X15" s="15">
        <v>132.400160752457</v>
      </c>
      <c r="Y15" s="15">
        <v>0</v>
      </c>
      <c r="Z15" s="15">
        <v>3.2780822545070698E-3</v>
      </c>
      <c r="AA15" s="15">
        <v>5.0981284981674799E-3</v>
      </c>
      <c r="AB15" s="15">
        <v>0</v>
      </c>
      <c r="AC15" s="15">
        <v>7.3689112340466906E-2</v>
      </c>
      <c r="AD15" s="15">
        <v>2.0811461489489001E-2</v>
      </c>
      <c r="AE15" s="15">
        <v>0</v>
      </c>
      <c r="AF15" s="15">
        <v>7.0575180926074205E-2</v>
      </c>
      <c r="AG15" s="15">
        <v>0.10975970497624001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8.0345151327498102E-2</v>
      </c>
      <c r="AN15" s="15">
        <v>0.12495412679444499</v>
      </c>
      <c r="AO15" s="15">
        <v>0</v>
      </c>
      <c r="AP15" s="15">
        <v>0</v>
      </c>
      <c r="AQ15" s="15">
        <v>0</v>
      </c>
      <c r="AR15" s="15">
        <v>0</v>
      </c>
      <c r="AS15" s="15">
        <v>0</v>
      </c>
      <c r="AT15" s="15">
        <v>0.386248367967575</v>
      </c>
      <c r="AU15" s="15">
        <v>0.90974507584910602</v>
      </c>
      <c r="AV15" s="15">
        <v>0</v>
      </c>
      <c r="AW15" s="15">
        <v>4.4318627965189801E-3</v>
      </c>
      <c r="AX15" s="15">
        <v>1.2516576599580301E-3</v>
      </c>
      <c r="AY15" s="15">
        <v>0</v>
      </c>
    </row>
    <row r="16" spans="1:51" x14ac:dyDescent="0.25">
      <c r="A16" s="15" t="s">
        <v>57</v>
      </c>
      <c r="B16" s="163">
        <v>2022</v>
      </c>
      <c r="C16" s="15" t="s">
        <v>178</v>
      </c>
      <c r="D16" s="15" t="s">
        <v>58</v>
      </c>
      <c r="E16" s="15" t="s">
        <v>58</v>
      </c>
      <c r="F16" s="15" t="s">
        <v>177</v>
      </c>
      <c r="G16" s="15">
        <v>29049.289915187001</v>
      </c>
      <c r="H16" s="15">
        <v>1009215.76663292</v>
      </c>
      <c r="I16" s="15">
        <v>432791.13629431301</v>
      </c>
      <c r="J16" s="15">
        <v>0.1988683560127</v>
      </c>
      <c r="K16" s="15">
        <v>3.8538925126827897E-2</v>
      </c>
      <c r="L16" s="15">
        <v>0.52783238793058895</v>
      </c>
      <c r="M16" s="15">
        <v>1.0623894106137101E-3</v>
      </c>
      <c r="N16" s="15">
        <v>0</v>
      </c>
      <c r="O16" s="15">
        <v>3.2033121933520699E-4</v>
      </c>
      <c r="P16" s="15">
        <v>2.0000005732018801E-3</v>
      </c>
      <c r="Q16" s="15">
        <v>3.8220010953887898E-2</v>
      </c>
      <c r="R16" s="15">
        <v>1.15544541738279E-3</v>
      </c>
      <c r="S16" s="15">
        <v>0</v>
      </c>
      <c r="T16" s="15">
        <v>3.4838942832807299E-4</v>
      </c>
      <c r="U16" s="15">
        <v>8.0000022928075204E-3</v>
      </c>
      <c r="V16" s="15">
        <v>8.9180025559071896E-2</v>
      </c>
      <c r="W16" s="15">
        <v>924.58916428648695</v>
      </c>
      <c r="X16" s="15">
        <v>139.78225408414701</v>
      </c>
      <c r="Y16" s="15">
        <v>21.5248445699951</v>
      </c>
      <c r="Z16" s="15">
        <v>5.0509157460414799E-3</v>
      </c>
      <c r="AA16" s="15">
        <v>0.12495956991232</v>
      </c>
      <c r="AB16" s="15">
        <v>2.4844920167643499E-2</v>
      </c>
      <c r="AC16" s="15">
        <v>1.30120779284603E-2</v>
      </c>
      <c r="AD16" s="15">
        <v>3.1660086042770599E-3</v>
      </c>
      <c r="AE16" s="15">
        <v>4.15556946278616E-2</v>
      </c>
      <c r="AF16" s="15">
        <v>2.2258692758972701E-2</v>
      </c>
      <c r="AG16" s="15">
        <v>0.44179041773722399</v>
      </c>
      <c r="AH16" s="15">
        <v>0.12193390441499199</v>
      </c>
      <c r="AI16" s="15">
        <v>0.117523778299053</v>
      </c>
      <c r="AJ16" s="15">
        <v>0.74417839418064202</v>
      </c>
      <c r="AK16" s="15">
        <v>3.1902776761795502E-2</v>
      </c>
      <c r="AL16" s="15">
        <v>5.2164719779775201E-2</v>
      </c>
      <c r="AM16" s="15">
        <v>3.2479832223456899E-2</v>
      </c>
      <c r="AN16" s="15">
        <v>0.64465954049577401</v>
      </c>
      <c r="AO16" s="15">
        <v>0.13350227724511299</v>
      </c>
      <c r="AP16" s="15">
        <v>0.117523778299005</v>
      </c>
      <c r="AQ16" s="15">
        <v>0.74417839418033704</v>
      </c>
      <c r="AR16" s="15">
        <v>3.1902776761795502E-2</v>
      </c>
      <c r="AS16" s="15">
        <v>5.2164719779775201E-2</v>
      </c>
      <c r="AT16" s="15">
        <v>0.56484556327240998</v>
      </c>
      <c r="AU16" s="15">
        <v>3.7590582276034401</v>
      </c>
      <c r="AV16" s="15">
        <v>1.6798070656898001</v>
      </c>
      <c r="AW16" s="15">
        <v>9.1495593043270408E-3</v>
      </c>
      <c r="AX16" s="15">
        <v>1.38325871947936E-3</v>
      </c>
      <c r="AY16" s="15">
        <v>2.13005786263539E-4</v>
      </c>
    </row>
    <row r="17" spans="1:51" x14ac:dyDescent="0.25">
      <c r="A17" s="137" t="s">
        <v>57</v>
      </c>
      <c r="B17" s="164">
        <v>2022</v>
      </c>
      <c r="C17" s="137" t="s">
        <v>178</v>
      </c>
      <c r="D17" s="137" t="s">
        <v>58</v>
      </c>
      <c r="E17" s="137" t="s">
        <v>58</v>
      </c>
      <c r="F17" s="137" t="s">
        <v>59</v>
      </c>
      <c r="G17" s="137">
        <v>45909.3209316352</v>
      </c>
      <c r="H17" s="137">
        <v>1809192.2926799599</v>
      </c>
      <c r="I17" s="137">
        <v>577481.50339424005</v>
      </c>
      <c r="J17" s="137">
        <v>1.36642520508371</v>
      </c>
      <c r="K17" s="137">
        <v>2.0027525650281999</v>
      </c>
      <c r="L17" s="137">
        <v>0</v>
      </c>
      <c r="M17" s="137">
        <v>1.5089856079687399E-2</v>
      </c>
      <c r="N17" s="137">
        <v>2.68533664306277E-2</v>
      </c>
      <c r="O17" s="137">
        <v>0</v>
      </c>
      <c r="P17" s="137">
        <v>3.0000008598028102E-3</v>
      </c>
      <c r="Q17" s="137">
        <v>3.8220010953887898E-2</v>
      </c>
      <c r="R17" s="137">
        <v>1.5772152411366199E-2</v>
      </c>
      <c r="S17" s="137">
        <v>2.80675565005719E-2</v>
      </c>
      <c r="T17" s="137">
        <v>0</v>
      </c>
      <c r="U17" s="137">
        <v>1.2000003439211201E-2</v>
      </c>
      <c r="V17" s="137">
        <v>8.9180025559071799E-2</v>
      </c>
      <c r="W17" s="137">
        <v>517.20730596206499</v>
      </c>
      <c r="X17" s="137">
        <v>212.747042190683</v>
      </c>
      <c r="Y17" s="137">
        <v>0</v>
      </c>
      <c r="Z17" s="137">
        <v>3.0835522255696201E-3</v>
      </c>
      <c r="AA17" s="137">
        <v>5.0981284981674903E-3</v>
      </c>
      <c r="AB17" s="137">
        <v>0</v>
      </c>
      <c r="AC17" s="137">
        <v>8.1297785961427504E-2</v>
      </c>
      <c r="AD17" s="137">
        <v>3.3440872355375302E-2</v>
      </c>
      <c r="AE17" s="137">
        <v>0</v>
      </c>
      <c r="AF17" s="137">
        <v>6.6387063935129803E-2</v>
      </c>
      <c r="AG17" s="137">
        <v>0.10975970497624001</v>
      </c>
      <c r="AH17" s="137">
        <v>0</v>
      </c>
      <c r="AI17" s="137">
        <v>0</v>
      </c>
      <c r="AJ17" s="137">
        <v>0</v>
      </c>
      <c r="AK17" s="137">
        <v>0</v>
      </c>
      <c r="AL17" s="137">
        <v>0</v>
      </c>
      <c r="AM17" s="137">
        <v>7.5577258578244405E-2</v>
      </c>
      <c r="AN17" s="137">
        <v>0.12495412679444499</v>
      </c>
      <c r="AO17" s="137">
        <v>0</v>
      </c>
      <c r="AP17" s="137">
        <v>0</v>
      </c>
      <c r="AQ17" s="137">
        <v>0</v>
      </c>
      <c r="AR17" s="137">
        <v>0</v>
      </c>
      <c r="AS17" s="137">
        <v>0</v>
      </c>
      <c r="AT17" s="137">
        <v>0.35664146405012098</v>
      </c>
      <c r="AU17" s="137">
        <v>0.90974507584910602</v>
      </c>
      <c r="AV17" s="137">
        <v>0</v>
      </c>
      <c r="AW17" s="137">
        <v>4.8894690354948298E-3</v>
      </c>
      <c r="AX17" s="137">
        <v>2.01122463506104E-3</v>
      </c>
      <c r="AY17" s="137">
        <v>0</v>
      </c>
    </row>
    <row r="18" spans="1:51" x14ac:dyDescent="0.25">
      <c r="A18" s="138" t="s">
        <v>57</v>
      </c>
      <c r="B18" s="165">
        <v>2023</v>
      </c>
      <c r="C18" s="138" t="s">
        <v>176</v>
      </c>
      <c r="D18" s="138" t="s">
        <v>58</v>
      </c>
      <c r="E18" s="138" t="s">
        <v>58</v>
      </c>
      <c r="F18" s="138" t="s">
        <v>177</v>
      </c>
      <c r="G18" s="138">
        <v>170372.49654373099</v>
      </c>
      <c r="H18" s="138">
        <v>6057759.0112457499</v>
      </c>
      <c r="I18" s="138">
        <v>2538296.3434817502</v>
      </c>
      <c r="J18" s="138">
        <v>0.17957450679702699</v>
      </c>
      <c r="K18" s="138">
        <v>3.7309946939726203E-2</v>
      </c>
      <c r="L18" s="138">
        <v>0.49753048802750799</v>
      </c>
      <c r="M18" s="138">
        <v>1.17139009493996E-3</v>
      </c>
      <c r="N18" s="138">
        <v>0</v>
      </c>
      <c r="O18" s="138">
        <v>3.7283498843289098E-4</v>
      </c>
      <c r="P18" s="138">
        <v>2.0000005732018801E-3</v>
      </c>
      <c r="Q18" s="138">
        <v>3.2760009389046801E-2</v>
      </c>
      <c r="R18" s="138">
        <v>1.27399360690551E-3</v>
      </c>
      <c r="S18" s="138">
        <v>0</v>
      </c>
      <c r="T18" s="138">
        <v>4.0549206771168497E-4</v>
      </c>
      <c r="U18" s="138">
        <v>8.0000022928075204E-3</v>
      </c>
      <c r="V18" s="138">
        <v>7.6440021907775796E-2</v>
      </c>
      <c r="W18" s="138">
        <v>795.72754108911295</v>
      </c>
      <c r="X18" s="138">
        <v>119.970084762127</v>
      </c>
      <c r="Y18" s="138">
        <v>18.725806194223299</v>
      </c>
      <c r="Z18" s="138">
        <v>6.1569478027821501E-3</v>
      </c>
      <c r="AA18" s="138">
        <v>0.12167582566178101</v>
      </c>
      <c r="AB18" s="138">
        <v>2.3110187517178801E-2</v>
      </c>
      <c r="AC18" s="138">
        <v>1.11072977003677E-2</v>
      </c>
      <c r="AD18" s="138">
        <v>3.1950137590256601E-3</v>
      </c>
      <c r="AE18" s="138">
        <v>4.0559809277555599E-2</v>
      </c>
      <c r="AF18" s="138">
        <v>2.9301433741996601E-2</v>
      </c>
      <c r="AG18" s="138">
        <v>0.427479050763656</v>
      </c>
      <c r="AH18" s="138">
        <v>0.11345770225659001</v>
      </c>
      <c r="AI18" s="138">
        <v>0.116599136271509</v>
      </c>
      <c r="AJ18" s="138">
        <v>0.78193157690927095</v>
      </c>
      <c r="AK18" s="138">
        <v>3.3635809097303203E-2</v>
      </c>
      <c r="AL18" s="138">
        <v>5.5675682672131799E-2</v>
      </c>
      <c r="AM18" s="138">
        <v>4.2756583333634697E-2</v>
      </c>
      <c r="AN18" s="138">
        <v>0.62377642740268902</v>
      </c>
      <c r="AO18" s="138">
        <v>0.12422190279991099</v>
      </c>
      <c r="AP18" s="138">
        <v>0.116599136271461</v>
      </c>
      <c r="AQ18" s="138">
        <v>0.78193157690894999</v>
      </c>
      <c r="AR18" s="138">
        <v>3.3635809097303203E-2</v>
      </c>
      <c r="AS18" s="138">
        <v>5.5675682672131799E-2</v>
      </c>
      <c r="AT18" s="138">
        <v>0.716728425717439</v>
      </c>
      <c r="AU18" s="138">
        <v>3.7549613601004399</v>
      </c>
      <c r="AV18" s="138">
        <v>1.66151380058815</v>
      </c>
      <c r="AW18" s="138">
        <v>7.8743690803467596E-3</v>
      </c>
      <c r="AX18" s="138">
        <v>1.18720124318492E-3</v>
      </c>
      <c r="AY18" s="138">
        <v>1.85307032478149E-4</v>
      </c>
    </row>
    <row r="19" spans="1:51" x14ac:dyDescent="0.25">
      <c r="A19" s="15" t="s">
        <v>57</v>
      </c>
      <c r="B19" s="163">
        <v>2023</v>
      </c>
      <c r="C19" s="15" t="s">
        <v>176</v>
      </c>
      <c r="D19" s="15" t="s">
        <v>58</v>
      </c>
      <c r="E19" s="15" t="s">
        <v>58</v>
      </c>
      <c r="F19" s="15" t="s">
        <v>59</v>
      </c>
      <c r="G19" s="15">
        <v>121835.782802906</v>
      </c>
      <c r="H19" s="15">
        <v>4855937.2783615496</v>
      </c>
      <c r="I19" s="15">
        <v>1532540.87824579</v>
      </c>
      <c r="J19" s="15">
        <v>1.34456820243394</v>
      </c>
      <c r="K19" s="15">
        <v>1.8830465736398001</v>
      </c>
      <c r="L19" s="15">
        <v>0</v>
      </c>
      <c r="M19" s="15">
        <v>1.31049781533968E-2</v>
      </c>
      <c r="N19" s="15">
        <v>2.63490191690239E-2</v>
      </c>
      <c r="O19" s="15">
        <v>0</v>
      </c>
      <c r="P19" s="15">
        <v>3.0000008598028201E-3</v>
      </c>
      <c r="Q19" s="15">
        <v>3.2760009389046801E-2</v>
      </c>
      <c r="R19" s="15">
        <v>1.3697527113014101E-2</v>
      </c>
      <c r="S19" s="15">
        <v>2.7540404893806301E-2</v>
      </c>
      <c r="T19" s="15">
        <v>0</v>
      </c>
      <c r="U19" s="15">
        <v>1.2000003439211201E-2</v>
      </c>
      <c r="V19" s="15">
        <v>7.6440021907775796E-2</v>
      </c>
      <c r="W19" s="15">
        <v>461.64367663765199</v>
      </c>
      <c r="X19" s="15">
        <v>130.62570539190401</v>
      </c>
      <c r="Y19" s="15">
        <v>0</v>
      </c>
      <c r="Z19" s="15">
        <v>3.0745186130655198E-3</v>
      </c>
      <c r="AA19" s="15">
        <v>5.0981284981674903E-3</v>
      </c>
      <c r="AB19" s="15">
        <v>0</v>
      </c>
      <c r="AC19" s="15">
        <v>7.2563957200726295E-2</v>
      </c>
      <c r="AD19" s="15">
        <v>2.0532541817555799E-2</v>
      </c>
      <c r="AE19" s="15">
        <v>0</v>
      </c>
      <c r="AF19" s="15">
        <v>6.6192575576573098E-2</v>
      </c>
      <c r="AG19" s="15">
        <v>0.10975970497624001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7.5355846512492095E-2</v>
      </c>
      <c r="AN19" s="15">
        <v>0.12495412679444499</v>
      </c>
      <c r="AO19" s="15">
        <v>0</v>
      </c>
      <c r="AP19" s="15">
        <v>0</v>
      </c>
      <c r="AQ19" s="15">
        <v>0</v>
      </c>
      <c r="AR19" s="15">
        <v>0</v>
      </c>
      <c r="AS19" s="15">
        <v>0</v>
      </c>
      <c r="AT19" s="15">
        <v>0.356695436600659</v>
      </c>
      <c r="AU19" s="15">
        <v>0.90974507584910602</v>
      </c>
      <c r="AV19" s="15">
        <v>0</v>
      </c>
      <c r="AW19" s="15">
        <v>4.3641929190330201E-3</v>
      </c>
      <c r="AX19" s="15">
        <v>1.23488267545901E-3</v>
      </c>
      <c r="AY19" s="15">
        <v>0</v>
      </c>
    </row>
    <row r="20" spans="1:51" x14ac:dyDescent="0.25">
      <c r="A20" s="15" t="s">
        <v>57</v>
      </c>
      <c r="B20" s="163">
        <v>2023</v>
      </c>
      <c r="C20" s="15" t="s">
        <v>178</v>
      </c>
      <c r="D20" s="15" t="s">
        <v>58</v>
      </c>
      <c r="E20" s="15" t="s">
        <v>58</v>
      </c>
      <c r="F20" s="15" t="s">
        <v>177</v>
      </c>
      <c r="G20" s="15">
        <v>29153.365428688201</v>
      </c>
      <c r="H20" s="15">
        <v>1003759.33299696</v>
      </c>
      <c r="I20" s="15">
        <v>434341.706372966</v>
      </c>
      <c r="J20" s="15">
        <v>0.177124895334279</v>
      </c>
      <c r="K20" s="15">
        <v>3.7496558397959102E-2</v>
      </c>
      <c r="L20" s="15">
        <v>0.510764311721986</v>
      </c>
      <c r="M20" s="15">
        <v>1.0491485136488001E-3</v>
      </c>
      <c r="N20" s="15">
        <v>0</v>
      </c>
      <c r="O20" s="15">
        <v>3.1053972110354198E-4</v>
      </c>
      <c r="P20" s="15">
        <v>2.0000005732018801E-3</v>
      </c>
      <c r="Q20" s="15">
        <v>3.8220010953887898E-2</v>
      </c>
      <c r="R20" s="15">
        <v>1.1410447338224201E-3</v>
      </c>
      <c r="S20" s="15">
        <v>0</v>
      </c>
      <c r="T20" s="15">
        <v>3.3774028061626102E-4</v>
      </c>
      <c r="U20" s="15">
        <v>8.0000022928075204E-3</v>
      </c>
      <c r="V20" s="15">
        <v>8.9180025559071799E-2</v>
      </c>
      <c r="W20" s="15">
        <v>913.93782767115601</v>
      </c>
      <c r="X20" s="15">
        <v>138.60532135478999</v>
      </c>
      <c r="Y20" s="15">
        <v>21.329288726363199</v>
      </c>
      <c r="Z20" s="15">
        <v>4.4015653589243404E-3</v>
      </c>
      <c r="AA20" s="15">
        <v>0.122323232859352</v>
      </c>
      <c r="AB20" s="15">
        <v>2.33753344874481E-2</v>
      </c>
      <c r="AC20" s="15">
        <v>1.17634754078739E-2</v>
      </c>
      <c r="AD20" s="15">
        <v>3.1281684006776102E-3</v>
      </c>
      <c r="AE20" s="15">
        <v>4.0565754747093397E-2</v>
      </c>
      <c r="AF20" s="15">
        <v>1.91353284087722E-2</v>
      </c>
      <c r="AG20" s="15">
        <v>0.42994258105586203</v>
      </c>
      <c r="AH20" s="15">
        <v>0.11425458292599799</v>
      </c>
      <c r="AI20" s="15">
        <v>0.112411265868552</v>
      </c>
      <c r="AJ20" s="15">
        <v>0.69407442179287804</v>
      </c>
      <c r="AK20" s="15">
        <v>3.09575926783352E-2</v>
      </c>
      <c r="AL20" s="15">
        <v>4.95765604522772E-2</v>
      </c>
      <c r="AM20" s="15">
        <v>2.7922226295483101E-2</v>
      </c>
      <c r="AN20" s="15">
        <v>0.62737120502214405</v>
      </c>
      <c r="AO20" s="15">
        <v>0.12509438682778601</v>
      </c>
      <c r="AP20" s="15">
        <v>0.112411265868506</v>
      </c>
      <c r="AQ20" s="15">
        <v>0.69407442179259105</v>
      </c>
      <c r="AR20" s="15">
        <v>3.09575926783352E-2</v>
      </c>
      <c r="AS20" s="15">
        <v>4.95765604522772E-2</v>
      </c>
      <c r="AT20" s="15">
        <v>0.48940672969478899</v>
      </c>
      <c r="AU20" s="15">
        <v>3.7622969373201598</v>
      </c>
      <c r="AV20" s="15">
        <v>1.6313284150910701</v>
      </c>
      <c r="AW20" s="15">
        <v>9.0441556939488792E-3</v>
      </c>
      <c r="AX20" s="15">
        <v>1.37161201603484E-3</v>
      </c>
      <c r="AY20" s="15">
        <v>2.1107060266229301E-4</v>
      </c>
    </row>
    <row r="21" spans="1:51" x14ac:dyDescent="0.25">
      <c r="A21" s="137" t="s">
        <v>57</v>
      </c>
      <c r="B21" s="164">
        <v>2023</v>
      </c>
      <c r="C21" s="137" t="s">
        <v>178</v>
      </c>
      <c r="D21" s="137" t="s">
        <v>58</v>
      </c>
      <c r="E21" s="137" t="s">
        <v>58</v>
      </c>
      <c r="F21" s="137" t="s">
        <v>59</v>
      </c>
      <c r="G21" s="137">
        <v>48525.629258171903</v>
      </c>
      <c r="H21" s="137">
        <v>1881224.04842423</v>
      </c>
      <c r="I21" s="137">
        <v>610391.37082619604</v>
      </c>
      <c r="J21" s="137">
        <v>1.1873857935187599</v>
      </c>
      <c r="K21" s="137">
        <v>1.8902344689563899</v>
      </c>
      <c r="L21" s="137">
        <v>0</v>
      </c>
      <c r="M21" s="137">
        <v>1.4470434601164799E-2</v>
      </c>
      <c r="N21" s="137">
        <v>2.6804596329001E-2</v>
      </c>
      <c r="O21" s="137">
        <v>0</v>
      </c>
      <c r="P21" s="137">
        <v>3.0000008598028201E-3</v>
      </c>
      <c r="Q21" s="137">
        <v>3.8220010953887898E-2</v>
      </c>
      <c r="R21" s="137">
        <v>1.5124723442226901E-2</v>
      </c>
      <c r="S21" s="137">
        <v>2.8016581231363798E-2</v>
      </c>
      <c r="T21" s="137">
        <v>0</v>
      </c>
      <c r="U21" s="137">
        <v>1.2000003439211201E-2</v>
      </c>
      <c r="V21" s="137">
        <v>8.9180025559071896E-2</v>
      </c>
      <c r="W21" s="137">
        <v>509.44777461318199</v>
      </c>
      <c r="X21" s="137">
        <v>210.03919410889901</v>
      </c>
      <c r="Y21" s="137">
        <v>0</v>
      </c>
      <c r="Z21" s="137">
        <v>2.9126420707097302E-3</v>
      </c>
      <c r="AA21" s="137">
        <v>5.0981284981674799E-3</v>
      </c>
      <c r="AB21" s="137">
        <v>0</v>
      </c>
      <c r="AC21" s="137">
        <v>8.0078095691219306E-2</v>
      </c>
      <c r="AD21" s="137">
        <v>3.3015236345923599E-2</v>
      </c>
      <c r="AE21" s="137">
        <v>0</v>
      </c>
      <c r="AF21" s="137">
        <v>6.2707468926567797E-2</v>
      </c>
      <c r="AG21" s="137">
        <v>0.10975970497624001</v>
      </c>
      <c r="AH21" s="137">
        <v>0</v>
      </c>
      <c r="AI21" s="137">
        <v>0</v>
      </c>
      <c r="AJ21" s="137">
        <v>0</v>
      </c>
      <c r="AK21" s="137">
        <v>0</v>
      </c>
      <c r="AL21" s="137">
        <v>0</v>
      </c>
      <c r="AM21" s="137">
        <v>7.1388284297094401E-2</v>
      </c>
      <c r="AN21" s="137">
        <v>0.12495412679444499</v>
      </c>
      <c r="AO21" s="137">
        <v>0</v>
      </c>
      <c r="AP21" s="137">
        <v>0</v>
      </c>
      <c r="AQ21" s="137">
        <v>0</v>
      </c>
      <c r="AR21" s="137">
        <v>0</v>
      </c>
      <c r="AS21" s="137">
        <v>0</v>
      </c>
      <c r="AT21" s="137">
        <v>0.33228578378735601</v>
      </c>
      <c r="AU21" s="137">
        <v>0.90974507584910602</v>
      </c>
      <c r="AV21" s="137">
        <v>0</v>
      </c>
      <c r="AW21" s="137">
        <v>4.8161135592226199E-3</v>
      </c>
      <c r="AX21" s="137">
        <v>1.9856257326555898E-3</v>
      </c>
      <c r="AY21" s="137">
        <v>0</v>
      </c>
    </row>
    <row r="22" spans="1:51" x14ac:dyDescent="0.25">
      <c r="A22" s="138" t="s">
        <v>57</v>
      </c>
      <c r="B22" s="138">
        <v>2024</v>
      </c>
      <c r="C22" s="138" t="s">
        <v>176</v>
      </c>
      <c r="D22" s="138" t="s">
        <v>58</v>
      </c>
      <c r="E22" s="138" t="s">
        <v>58</v>
      </c>
      <c r="F22" s="138" t="s">
        <v>177</v>
      </c>
      <c r="G22" s="138">
        <v>169468.38636401101</v>
      </c>
      <c r="H22" s="138">
        <v>5984463.09809973</v>
      </c>
      <c r="I22" s="138">
        <v>2524826.44892808</v>
      </c>
      <c r="J22" s="138">
        <v>0.160070306911308</v>
      </c>
      <c r="K22" s="138">
        <v>3.6261152781583997E-2</v>
      </c>
      <c r="L22" s="138">
        <v>0.48003117086904801</v>
      </c>
      <c r="M22" s="138">
        <v>1.1697295622206999E-3</v>
      </c>
      <c r="N22" s="138">
        <v>0</v>
      </c>
      <c r="O22" s="138">
        <v>3.6182456807614402E-4</v>
      </c>
      <c r="P22" s="138">
        <v>2.0000005732018701E-3</v>
      </c>
      <c r="Q22" s="138">
        <v>3.2760009389046801E-2</v>
      </c>
      <c r="R22" s="138">
        <v>1.2721876260648401E-3</v>
      </c>
      <c r="S22" s="138">
        <v>0</v>
      </c>
      <c r="T22" s="138">
        <v>3.9351723097332398E-4</v>
      </c>
      <c r="U22" s="138">
        <v>8.00000229280751E-3</v>
      </c>
      <c r="V22" s="138">
        <v>7.6440021907775796E-2</v>
      </c>
      <c r="W22" s="138">
        <v>788.31843079223597</v>
      </c>
      <c r="X22" s="138">
        <v>118.79846013489301</v>
      </c>
      <c r="Y22" s="138">
        <v>18.545948685467401</v>
      </c>
      <c r="Z22" s="138">
        <v>5.44859256400183E-3</v>
      </c>
      <c r="AA22" s="138">
        <v>0.119045005544846</v>
      </c>
      <c r="AB22" s="138">
        <v>2.17237423395212E-2</v>
      </c>
      <c r="AC22" s="138">
        <v>1.0052333947841101E-2</v>
      </c>
      <c r="AD22" s="138">
        <v>3.1529270047810998E-3</v>
      </c>
      <c r="AE22" s="138">
        <v>3.9535349547963797E-2</v>
      </c>
      <c r="AF22" s="138">
        <v>2.56413285853242E-2</v>
      </c>
      <c r="AG22" s="138">
        <v>0.41555025933105799</v>
      </c>
      <c r="AH22" s="138">
        <v>0.106328990621864</v>
      </c>
      <c r="AI22" s="138">
        <v>0.11165620728492801</v>
      </c>
      <c r="AJ22" s="138">
        <v>0.75360153787824502</v>
      </c>
      <c r="AK22" s="138">
        <v>3.2288836931483801E-2</v>
      </c>
      <c r="AL22" s="138">
        <v>5.2846742615586501E-2</v>
      </c>
      <c r="AM22" s="138">
        <v>3.7415766480811803E-2</v>
      </c>
      <c r="AN22" s="138">
        <v>0.60636996294609302</v>
      </c>
      <c r="AO22" s="138">
        <v>0.116416860866532</v>
      </c>
      <c r="AP22" s="138">
        <v>0.111656207284883</v>
      </c>
      <c r="AQ22" s="138">
        <v>0.75360153787793505</v>
      </c>
      <c r="AR22" s="138">
        <v>3.2288836931483801E-2</v>
      </c>
      <c r="AS22" s="138">
        <v>5.2846742615586501E-2</v>
      </c>
      <c r="AT22" s="138">
        <v>0.63217193830463903</v>
      </c>
      <c r="AU22" s="138">
        <v>3.7579372599398502</v>
      </c>
      <c r="AV22" s="138">
        <v>1.62655943728542</v>
      </c>
      <c r="AW22" s="138">
        <v>7.8010499277197803E-3</v>
      </c>
      <c r="AX22" s="138">
        <v>1.17560706771396E-3</v>
      </c>
      <c r="AY22" s="138">
        <v>1.8352719662644899E-4</v>
      </c>
    </row>
    <row r="23" spans="1:51" x14ac:dyDescent="0.25">
      <c r="A23" s="15" t="s">
        <v>57</v>
      </c>
      <c r="B23" s="15">
        <v>2024</v>
      </c>
      <c r="C23" s="15" t="s">
        <v>176</v>
      </c>
      <c r="D23" s="15" t="s">
        <v>58</v>
      </c>
      <c r="E23" s="15" t="s">
        <v>58</v>
      </c>
      <c r="F23" s="15" t="s">
        <v>59</v>
      </c>
      <c r="G23" s="15">
        <v>127720.647802092</v>
      </c>
      <c r="H23" s="15">
        <v>5014850.1275748396</v>
      </c>
      <c r="I23" s="15">
        <v>1606565.0767753799</v>
      </c>
      <c r="J23" s="15">
        <v>1.16222286340477</v>
      </c>
      <c r="K23" s="15">
        <v>1.78068815888485</v>
      </c>
      <c r="L23" s="15">
        <v>0</v>
      </c>
      <c r="M23" s="15">
        <v>1.2188616113957201E-2</v>
      </c>
      <c r="N23" s="15">
        <v>2.63084774600972E-2</v>
      </c>
      <c r="O23" s="15">
        <v>0</v>
      </c>
      <c r="P23" s="15">
        <v>3.0000008598028201E-3</v>
      </c>
      <c r="Q23" s="15">
        <v>3.2760009389046697E-2</v>
      </c>
      <c r="R23" s="15">
        <v>1.27397312484474E-2</v>
      </c>
      <c r="S23" s="15">
        <v>2.7498030068703098E-2</v>
      </c>
      <c r="T23" s="15">
        <v>0</v>
      </c>
      <c r="U23" s="15">
        <v>1.2000003439211201E-2</v>
      </c>
      <c r="V23" s="15">
        <v>7.6440021907775796E-2</v>
      </c>
      <c r="W23" s="15">
        <v>455.33551390772101</v>
      </c>
      <c r="X23" s="15">
        <v>128.80239885725501</v>
      </c>
      <c r="Y23" s="15">
        <v>0</v>
      </c>
      <c r="Z23" s="15">
        <v>2.9383643893238802E-3</v>
      </c>
      <c r="AA23" s="15">
        <v>5.0981284981674903E-3</v>
      </c>
      <c r="AB23" s="15">
        <v>0</v>
      </c>
      <c r="AC23" s="15">
        <v>7.1572401865919497E-2</v>
      </c>
      <c r="AD23" s="15">
        <v>2.0245943421347501E-2</v>
      </c>
      <c r="AE23" s="15">
        <v>0</v>
      </c>
      <c r="AF23" s="15">
        <v>6.3261255301981498E-2</v>
      </c>
      <c r="AG23" s="15">
        <v>0.10975970497624001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7.20187332672831E-2</v>
      </c>
      <c r="AN23" s="15">
        <v>0.12495412679444499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  <c r="AT23" s="15">
        <v>0.33399259532370601</v>
      </c>
      <c r="AU23" s="15">
        <v>0.90974507584910602</v>
      </c>
      <c r="AV23" s="15">
        <v>0</v>
      </c>
      <c r="AW23" s="15">
        <v>4.3045580956588801E-3</v>
      </c>
      <c r="AX23" s="15">
        <v>1.21764587168495E-3</v>
      </c>
      <c r="AY23" s="15">
        <v>0</v>
      </c>
    </row>
    <row r="24" spans="1:51" x14ac:dyDescent="0.25">
      <c r="A24" s="15" t="s">
        <v>57</v>
      </c>
      <c r="B24" s="15">
        <v>2024</v>
      </c>
      <c r="C24" s="15" t="s">
        <v>178</v>
      </c>
      <c r="D24" s="15" t="s">
        <v>58</v>
      </c>
      <c r="E24" s="15" t="s">
        <v>58</v>
      </c>
      <c r="F24" s="15" t="s">
        <v>177</v>
      </c>
      <c r="G24" s="15">
        <v>29259.498465254201</v>
      </c>
      <c r="H24" s="15">
        <v>998728.75561424496</v>
      </c>
      <c r="I24" s="15">
        <v>435922.93047957402</v>
      </c>
      <c r="J24" s="15">
        <v>0.15847357475843701</v>
      </c>
      <c r="K24" s="15">
        <v>3.6484244699087003E-2</v>
      </c>
      <c r="L24" s="15">
        <v>0.49324348031213999</v>
      </c>
      <c r="M24" s="15">
        <v>1.0535004965017301E-3</v>
      </c>
      <c r="N24" s="15">
        <v>0</v>
      </c>
      <c r="O24" s="15">
        <v>3.0322261122994802E-4</v>
      </c>
      <c r="P24" s="15">
        <v>2.0000005732018701E-3</v>
      </c>
      <c r="Q24" s="15">
        <v>3.8220010953887898E-2</v>
      </c>
      <c r="R24" s="15">
        <v>1.1457779122537E-3</v>
      </c>
      <c r="S24" s="15">
        <v>0</v>
      </c>
      <c r="T24" s="15">
        <v>3.2978225600921403E-4</v>
      </c>
      <c r="U24" s="15">
        <v>8.00000229280751E-3</v>
      </c>
      <c r="V24" s="15">
        <v>8.9180025559071799E-2</v>
      </c>
      <c r="W24" s="15">
        <v>905.94223268456199</v>
      </c>
      <c r="X24" s="15">
        <v>137.29666278280001</v>
      </c>
      <c r="Y24" s="15">
        <v>21.117782216650099</v>
      </c>
      <c r="Z24" s="15">
        <v>3.8968109066809102E-3</v>
      </c>
      <c r="AA24" s="15">
        <v>0.119705599654484</v>
      </c>
      <c r="AB24" s="15">
        <v>2.2008551501962102E-2</v>
      </c>
      <c r="AC24" s="15">
        <v>1.0698693040293901E-2</v>
      </c>
      <c r="AD24" s="15">
        <v>3.08926559696138E-3</v>
      </c>
      <c r="AE24" s="15">
        <v>3.9546079071552998E-2</v>
      </c>
      <c r="AF24" s="15">
        <v>1.6693511595749399E-2</v>
      </c>
      <c r="AG24" s="15">
        <v>0.41842440675715598</v>
      </c>
      <c r="AH24" s="15">
        <v>0.107141833905343</v>
      </c>
      <c r="AI24" s="15">
        <v>0.10755162562535101</v>
      </c>
      <c r="AJ24" s="15">
        <v>0.64950087786880395</v>
      </c>
      <c r="AK24" s="15">
        <v>3.0035200938497899E-2</v>
      </c>
      <c r="AL24" s="15">
        <v>4.7165972516844797E-2</v>
      </c>
      <c r="AM24" s="15">
        <v>2.43591329338828E-2</v>
      </c>
      <c r="AN24" s="15">
        <v>0.61056391212343197</v>
      </c>
      <c r="AO24" s="15">
        <v>0.117306821947565</v>
      </c>
      <c r="AP24" s="15">
        <v>0.107551625625306</v>
      </c>
      <c r="AQ24" s="15">
        <v>0.64950087786853605</v>
      </c>
      <c r="AR24" s="15">
        <v>3.0035200938497899E-2</v>
      </c>
      <c r="AS24" s="15">
        <v>4.7165972516844797E-2</v>
      </c>
      <c r="AT24" s="15">
        <v>0.42748477609915397</v>
      </c>
      <c r="AU24" s="15">
        <v>3.76514160145957</v>
      </c>
      <c r="AV24" s="15">
        <v>1.58886810359282</v>
      </c>
      <c r="AW24" s="15">
        <v>8.9650327998798598E-3</v>
      </c>
      <c r="AX24" s="15">
        <v>1.35866177859313E-3</v>
      </c>
      <c r="AY24" s="15">
        <v>2.0897757428966999E-4</v>
      </c>
    </row>
    <row r="25" spans="1:51" x14ac:dyDescent="0.25">
      <c r="A25" s="137" t="s">
        <v>57</v>
      </c>
      <c r="B25" s="137">
        <v>2024</v>
      </c>
      <c r="C25" s="137" t="s">
        <v>178</v>
      </c>
      <c r="D25" s="137" t="s">
        <v>58</v>
      </c>
      <c r="E25" s="137" t="s">
        <v>58</v>
      </c>
      <c r="F25" s="137" t="s">
        <v>59</v>
      </c>
      <c r="G25" s="137">
        <v>51053.666332828703</v>
      </c>
      <c r="H25" s="137">
        <v>1946189.5613106799</v>
      </c>
      <c r="I25" s="137">
        <v>642190.89695473795</v>
      </c>
      <c r="J25" s="137">
        <v>1.0326179933622099</v>
      </c>
      <c r="K25" s="137">
        <v>1.7885721155932599</v>
      </c>
      <c r="L25" s="137">
        <v>0</v>
      </c>
      <c r="M25" s="137">
        <v>1.40346069525709E-2</v>
      </c>
      <c r="N25" s="137">
        <v>2.6785488832180598E-2</v>
      </c>
      <c r="O25" s="137">
        <v>0</v>
      </c>
      <c r="P25" s="137">
        <v>3.0000008598028201E-3</v>
      </c>
      <c r="Q25" s="137">
        <v>3.8220010953887898E-2</v>
      </c>
      <c r="R25" s="137">
        <v>1.46691896013201E-2</v>
      </c>
      <c r="S25" s="137">
        <v>2.79966097783255E-2</v>
      </c>
      <c r="T25" s="137">
        <v>0</v>
      </c>
      <c r="U25" s="137">
        <v>1.2000003439211201E-2</v>
      </c>
      <c r="V25" s="137">
        <v>8.9180025559071896E-2</v>
      </c>
      <c r="W25" s="137">
        <v>502.71286375978502</v>
      </c>
      <c r="X25" s="137">
        <v>207.23370906888701</v>
      </c>
      <c r="Y25" s="137">
        <v>0</v>
      </c>
      <c r="Z25" s="137">
        <v>2.8060584889578201E-3</v>
      </c>
      <c r="AA25" s="137">
        <v>5.0981284981674799E-3</v>
      </c>
      <c r="AB25" s="137">
        <v>0</v>
      </c>
      <c r="AC25" s="137">
        <v>7.9019461494221205E-2</v>
      </c>
      <c r="AD25" s="137">
        <v>3.25742531663131E-2</v>
      </c>
      <c r="AE25" s="137">
        <v>0</v>
      </c>
      <c r="AF25" s="137">
        <v>6.0412787163915897E-2</v>
      </c>
      <c r="AG25" s="137">
        <v>0.10975970497624001</v>
      </c>
      <c r="AH25" s="137">
        <v>0</v>
      </c>
      <c r="AI25" s="137">
        <v>0</v>
      </c>
      <c r="AJ25" s="137">
        <v>0</v>
      </c>
      <c r="AK25" s="137">
        <v>0</v>
      </c>
      <c r="AL25" s="137">
        <v>0</v>
      </c>
      <c r="AM25" s="137">
        <v>6.8775941671124594E-2</v>
      </c>
      <c r="AN25" s="137">
        <v>0.12495412679444499</v>
      </c>
      <c r="AO25" s="137">
        <v>0</v>
      </c>
      <c r="AP25" s="137">
        <v>0</v>
      </c>
      <c r="AQ25" s="137">
        <v>0</v>
      </c>
      <c r="AR25" s="137">
        <v>0</v>
      </c>
      <c r="AS25" s="137">
        <v>0</v>
      </c>
      <c r="AT25" s="137">
        <v>0.31418863934311397</v>
      </c>
      <c r="AU25" s="137">
        <v>0.90974507584910502</v>
      </c>
      <c r="AV25" s="137">
        <v>0</v>
      </c>
      <c r="AW25" s="137">
        <v>4.7524444313992E-3</v>
      </c>
      <c r="AX25" s="137">
        <v>1.9591038098703598E-3</v>
      </c>
      <c r="AY25" s="137">
        <v>0</v>
      </c>
    </row>
    <row r="26" spans="1:51" x14ac:dyDescent="0.25">
      <c r="A26" s="138" t="s">
        <v>57</v>
      </c>
      <c r="B26" s="138">
        <v>2025</v>
      </c>
      <c r="C26" s="138" t="s">
        <v>176</v>
      </c>
      <c r="D26" s="138" t="s">
        <v>58</v>
      </c>
      <c r="E26" s="138" t="s">
        <v>58</v>
      </c>
      <c r="F26" s="138" t="s">
        <v>177</v>
      </c>
      <c r="G26" s="138">
        <v>168882.23291773899</v>
      </c>
      <c r="H26" s="138">
        <v>5923526.0879703099</v>
      </c>
      <c r="I26" s="138">
        <v>2516093.6359472601</v>
      </c>
      <c r="J26" s="138">
        <v>0.14272868705503</v>
      </c>
      <c r="K26" s="138">
        <v>3.5231604751569702E-2</v>
      </c>
      <c r="L26" s="138">
        <v>0.46215854766361902</v>
      </c>
      <c r="M26" s="138">
        <v>1.1591806147876001E-3</v>
      </c>
      <c r="N26" s="138">
        <v>0</v>
      </c>
      <c r="O26" s="138">
        <v>3.5294290162179602E-4</v>
      </c>
      <c r="P26" s="138">
        <v>2.0000005732018801E-3</v>
      </c>
      <c r="Q26" s="138">
        <v>3.2760009389046801E-2</v>
      </c>
      <c r="R26" s="138">
        <v>1.26071468323615E-3</v>
      </c>
      <c r="S26" s="138">
        <v>0</v>
      </c>
      <c r="T26" s="138">
        <v>3.83857608333195E-4</v>
      </c>
      <c r="U26" s="138">
        <v>8.0000022928075308E-3</v>
      </c>
      <c r="V26" s="138">
        <v>7.6440021907775796E-2</v>
      </c>
      <c r="W26" s="138">
        <v>776.96783827003901</v>
      </c>
      <c r="X26" s="138">
        <v>117.509548045337</v>
      </c>
      <c r="Y26" s="138">
        <v>18.353905179153699</v>
      </c>
      <c r="Z26" s="138">
        <v>4.7931490319583396E-3</v>
      </c>
      <c r="AA26" s="138">
        <v>0.116456649637426</v>
      </c>
      <c r="AB26" s="138">
        <v>2.0442362689123E-2</v>
      </c>
      <c r="AC26" s="138">
        <v>9.1086920078667297E-3</v>
      </c>
      <c r="AD26" s="138">
        <v>3.1105396110054301E-3</v>
      </c>
      <c r="AE26" s="138">
        <v>3.8509565324665498E-2</v>
      </c>
      <c r="AF26" s="138">
        <v>2.2263206640703199E-2</v>
      </c>
      <c r="AG26" s="138">
        <v>0.40382688950511297</v>
      </c>
      <c r="AH26" s="138">
        <v>9.9710085878421895E-2</v>
      </c>
      <c r="AI26" s="138">
        <v>0.107037589165886</v>
      </c>
      <c r="AJ26" s="138">
        <v>0.72897731177974201</v>
      </c>
      <c r="AK26" s="138">
        <v>3.1180559503600401E-2</v>
      </c>
      <c r="AL26" s="138">
        <v>5.0323860653103701E-2</v>
      </c>
      <c r="AM26" s="138">
        <v>3.2486418869081997E-2</v>
      </c>
      <c r="AN26" s="138">
        <v>0.58926324921571305</v>
      </c>
      <c r="AO26" s="138">
        <v>0.10916999330859101</v>
      </c>
      <c r="AP26" s="138">
        <v>0.107037589165842</v>
      </c>
      <c r="AQ26" s="138">
        <v>0.72897731177944303</v>
      </c>
      <c r="AR26" s="138">
        <v>3.1180559503600401E-2</v>
      </c>
      <c r="AS26" s="138">
        <v>5.0323860653103701E-2</v>
      </c>
      <c r="AT26" s="138">
        <v>0.558831371695798</v>
      </c>
      <c r="AU26" s="138">
        <v>3.7605174243411699</v>
      </c>
      <c r="AV26" s="138">
        <v>1.59726763084134</v>
      </c>
      <c r="AW26" s="138">
        <v>7.6887266132872299E-3</v>
      </c>
      <c r="AX26" s="138">
        <v>1.1628522377235401E-3</v>
      </c>
      <c r="AY26" s="138">
        <v>1.8162677045026299E-4</v>
      </c>
    </row>
    <row r="27" spans="1:51" x14ac:dyDescent="0.25">
      <c r="A27" s="15" t="s">
        <v>57</v>
      </c>
      <c r="B27" s="15">
        <v>2025</v>
      </c>
      <c r="C27" s="15" t="s">
        <v>176</v>
      </c>
      <c r="D27" s="15" t="s">
        <v>58</v>
      </c>
      <c r="E27" s="15" t="s">
        <v>58</v>
      </c>
      <c r="F27" s="15" t="s">
        <v>59</v>
      </c>
      <c r="G27" s="15">
        <v>133461.38970142099</v>
      </c>
      <c r="H27" s="15">
        <v>5159848.1962405397</v>
      </c>
      <c r="I27" s="15">
        <v>1678776.38801563</v>
      </c>
      <c r="J27" s="15">
        <v>1.00616453250018</v>
      </c>
      <c r="K27" s="15">
        <v>1.6875807591749099</v>
      </c>
      <c r="L27" s="15">
        <v>0</v>
      </c>
      <c r="M27" s="15">
        <v>1.13511939233127E-2</v>
      </c>
      <c r="N27" s="15">
        <v>2.6289054291349898E-2</v>
      </c>
      <c r="O27" s="15">
        <v>0</v>
      </c>
      <c r="P27" s="15">
        <v>3.0000008598028201E-3</v>
      </c>
      <c r="Q27" s="15">
        <v>3.2760009389046697E-2</v>
      </c>
      <c r="R27" s="15">
        <v>1.1864444542347899E-2</v>
      </c>
      <c r="S27" s="15">
        <v>2.7477728670454098E-2</v>
      </c>
      <c r="T27" s="15">
        <v>0</v>
      </c>
      <c r="U27" s="15">
        <v>1.2000003439211201E-2</v>
      </c>
      <c r="V27" s="15">
        <v>7.6440021907775796E-2</v>
      </c>
      <c r="W27" s="15">
        <v>447.89711430573999</v>
      </c>
      <c r="X27" s="15">
        <v>126.934739980907</v>
      </c>
      <c r="Y27" s="15">
        <v>0</v>
      </c>
      <c r="Z27" s="15">
        <v>2.7851225957385502E-3</v>
      </c>
      <c r="AA27" s="15">
        <v>5.0981284981674903E-3</v>
      </c>
      <c r="AB27" s="15">
        <v>0</v>
      </c>
      <c r="AC27" s="15">
        <v>7.04031890343014E-2</v>
      </c>
      <c r="AD27" s="15">
        <v>1.99523734546668E-2</v>
      </c>
      <c r="AE27" s="15">
        <v>0</v>
      </c>
      <c r="AF27" s="15">
        <v>5.9962049709183701E-2</v>
      </c>
      <c r="AG27" s="15">
        <v>0.10975970497624001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6.8262807045974094E-2</v>
      </c>
      <c r="AN27" s="15">
        <v>0.12495412679444499</v>
      </c>
      <c r="AO27" s="15">
        <v>0</v>
      </c>
      <c r="AP27" s="15">
        <v>0</v>
      </c>
      <c r="AQ27" s="15">
        <v>0</v>
      </c>
      <c r="AR27" s="15">
        <v>0</v>
      </c>
      <c r="AS27" s="15">
        <v>0</v>
      </c>
      <c r="AT27" s="15">
        <v>0.31224824139012802</v>
      </c>
      <c r="AU27" s="15">
        <v>0.90974507584910502</v>
      </c>
      <c r="AV27" s="15">
        <v>0</v>
      </c>
      <c r="AW27" s="15">
        <v>4.2342384692570997E-3</v>
      </c>
      <c r="AX27" s="15">
        <v>1.1999897787808001E-3</v>
      </c>
      <c r="AY27" s="15">
        <v>0</v>
      </c>
    </row>
    <row r="28" spans="1:51" x14ac:dyDescent="0.25">
      <c r="A28" s="15" t="s">
        <v>57</v>
      </c>
      <c r="B28" s="15">
        <v>2025</v>
      </c>
      <c r="C28" s="15" t="s">
        <v>178</v>
      </c>
      <c r="D28" s="15" t="s">
        <v>58</v>
      </c>
      <c r="E28" s="15" t="s">
        <v>58</v>
      </c>
      <c r="F28" s="15" t="s">
        <v>177</v>
      </c>
      <c r="G28" s="15">
        <v>29352.112740032</v>
      </c>
      <c r="H28" s="15">
        <v>993570.88215019298</v>
      </c>
      <c r="I28" s="15">
        <v>437302.74517849402</v>
      </c>
      <c r="J28" s="15">
        <v>0.142190850984034</v>
      </c>
      <c r="K28" s="15">
        <v>3.5496783136482198E-2</v>
      </c>
      <c r="L28" s="15">
        <v>0.47562929127859399</v>
      </c>
      <c r="M28" s="15">
        <v>1.0511987778580899E-3</v>
      </c>
      <c r="N28" s="15">
        <v>0</v>
      </c>
      <c r="O28" s="15">
        <v>2.9854508758303598E-4</v>
      </c>
      <c r="P28" s="15">
        <v>2.0000005732018801E-3</v>
      </c>
      <c r="Q28" s="15">
        <v>3.8220010953887898E-2</v>
      </c>
      <c r="R28" s="15">
        <v>1.14327458321792E-3</v>
      </c>
      <c r="S28" s="15">
        <v>0</v>
      </c>
      <c r="T28" s="15">
        <v>3.2469502226184298E-4</v>
      </c>
      <c r="U28" s="15">
        <v>8.0000022928075204E-3</v>
      </c>
      <c r="V28" s="15">
        <v>8.9180025559071896E-2</v>
      </c>
      <c r="W28" s="15">
        <v>893.36927036672603</v>
      </c>
      <c r="X28" s="15">
        <v>135.85659380574799</v>
      </c>
      <c r="Y28" s="15">
        <v>20.8926714353832</v>
      </c>
      <c r="Z28" s="15">
        <v>3.4805679587683099E-3</v>
      </c>
      <c r="AA28" s="15">
        <v>0.117153109226014</v>
      </c>
      <c r="AB28" s="15">
        <v>2.0713261496053102E-2</v>
      </c>
      <c r="AC28" s="15">
        <v>9.7571820281889595E-3</v>
      </c>
      <c r="AD28" s="15">
        <v>3.0500831324273901E-3</v>
      </c>
      <c r="AE28" s="15">
        <v>3.85422802983399E-2</v>
      </c>
      <c r="AF28" s="15">
        <v>1.47365616205874E-2</v>
      </c>
      <c r="AG28" s="15">
        <v>0.40717017303473502</v>
      </c>
      <c r="AH28" s="15">
        <v>0.100357025705038</v>
      </c>
      <c r="AI28" s="15">
        <v>0.10282172221137301</v>
      </c>
      <c r="AJ28" s="15">
        <v>0.61020319028192704</v>
      </c>
      <c r="AK28" s="15">
        <v>2.92218564355552E-2</v>
      </c>
      <c r="AL28" s="15">
        <v>4.5056591262813701E-2</v>
      </c>
      <c r="AM28" s="15">
        <v>2.1503556123904199E-2</v>
      </c>
      <c r="AN28" s="15">
        <v>0.594141760694055</v>
      </c>
      <c r="AO28" s="15">
        <v>0.10987831098699399</v>
      </c>
      <c r="AP28" s="15">
        <v>0.102821722211331</v>
      </c>
      <c r="AQ28" s="15">
        <v>0.61020319028167502</v>
      </c>
      <c r="AR28" s="15">
        <v>2.92218564355552E-2</v>
      </c>
      <c r="AS28" s="15">
        <v>4.5056591262813701E-2</v>
      </c>
      <c r="AT28" s="15">
        <v>0.38007961317731898</v>
      </c>
      <c r="AU28" s="15">
        <v>3.76745683007048</v>
      </c>
      <c r="AV28" s="15">
        <v>1.5521060899629899</v>
      </c>
      <c r="AW28" s="15">
        <v>8.84061314539809E-3</v>
      </c>
      <c r="AX28" s="15">
        <v>1.34441112866471E-3</v>
      </c>
      <c r="AY28" s="15">
        <v>2.06749920621639E-4</v>
      </c>
    </row>
    <row r="29" spans="1:51" x14ac:dyDescent="0.25">
      <c r="A29" s="137" t="s">
        <v>57</v>
      </c>
      <c r="B29" s="137">
        <v>2025</v>
      </c>
      <c r="C29" s="137" t="s">
        <v>178</v>
      </c>
      <c r="D29" s="137" t="s">
        <v>58</v>
      </c>
      <c r="E29" s="137" t="s">
        <v>58</v>
      </c>
      <c r="F29" s="137" t="s">
        <v>59</v>
      </c>
      <c r="G29" s="137">
        <v>53523.407045498599</v>
      </c>
      <c r="H29" s="137">
        <v>2005569.73751649</v>
      </c>
      <c r="I29" s="137">
        <v>673257.12818630901</v>
      </c>
      <c r="J29" s="137">
        <v>0.90110691496379602</v>
      </c>
      <c r="K29" s="137">
        <v>1.6964520186877099</v>
      </c>
      <c r="L29" s="137">
        <v>0</v>
      </c>
      <c r="M29" s="137">
        <v>1.3674142919316901E-2</v>
      </c>
      <c r="N29" s="137">
        <v>2.6793857908280601E-2</v>
      </c>
      <c r="O29" s="137">
        <v>0</v>
      </c>
      <c r="P29" s="137">
        <v>3.0000008598028201E-3</v>
      </c>
      <c r="Q29" s="137">
        <v>3.8220010953887898E-2</v>
      </c>
      <c r="R29" s="137">
        <v>1.4292426984017901E-2</v>
      </c>
      <c r="S29" s="137">
        <v>2.80053572669095E-2</v>
      </c>
      <c r="T29" s="137">
        <v>0</v>
      </c>
      <c r="U29" s="137">
        <v>1.2000003439211201E-2</v>
      </c>
      <c r="V29" s="137">
        <v>8.9180025559071896E-2</v>
      </c>
      <c r="W29" s="137">
        <v>494.67318405110501</v>
      </c>
      <c r="X29" s="137">
        <v>204.34614812328499</v>
      </c>
      <c r="Y29" s="137">
        <v>0</v>
      </c>
      <c r="Z29" s="137">
        <v>2.6800146205781402E-3</v>
      </c>
      <c r="AA29" s="137">
        <v>5.0981284981674903E-3</v>
      </c>
      <c r="AB29" s="137">
        <v>0</v>
      </c>
      <c r="AC29" s="137">
        <v>7.7755735803148596E-2</v>
      </c>
      <c r="AD29" s="137">
        <v>3.2120368797318298E-2</v>
      </c>
      <c r="AE29" s="137">
        <v>0</v>
      </c>
      <c r="AF29" s="137">
        <v>5.7699136887664301E-2</v>
      </c>
      <c r="AG29" s="137">
        <v>0.10975970497624001</v>
      </c>
      <c r="AH29" s="137">
        <v>0</v>
      </c>
      <c r="AI29" s="137">
        <v>0</v>
      </c>
      <c r="AJ29" s="137">
        <v>0</v>
      </c>
      <c r="AK29" s="137">
        <v>0</v>
      </c>
      <c r="AL29" s="137">
        <v>0</v>
      </c>
      <c r="AM29" s="137">
        <v>6.5686631247341004E-2</v>
      </c>
      <c r="AN29" s="137">
        <v>0.12495412679444499</v>
      </c>
      <c r="AO29" s="137">
        <v>0</v>
      </c>
      <c r="AP29" s="137">
        <v>0</v>
      </c>
      <c r="AQ29" s="137">
        <v>0</v>
      </c>
      <c r="AR29" s="137">
        <v>0</v>
      </c>
      <c r="AS29" s="137">
        <v>0</v>
      </c>
      <c r="AT29" s="137">
        <v>0.296484168599286</v>
      </c>
      <c r="AU29" s="137">
        <v>0.90974507584910602</v>
      </c>
      <c r="AV29" s="137">
        <v>0</v>
      </c>
      <c r="AW29" s="137">
        <v>4.6764405456502104E-3</v>
      </c>
      <c r="AX29" s="137">
        <v>1.9318059746138299E-3</v>
      </c>
      <c r="AY29" s="137">
        <v>0</v>
      </c>
    </row>
    <row r="30" spans="1:51" x14ac:dyDescent="0.25">
      <c r="A30" s="138" t="s">
        <v>57</v>
      </c>
      <c r="B30" s="138">
        <v>2026</v>
      </c>
      <c r="C30" s="138" t="s">
        <v>176</v>
      </c>
      <c r="D30" s="138" t="s">
        <v>58</v>
      </c>
      <c r="E30" s="138" t="s">
        <v>58</v>
      </c>
      <c r="F30" s="138" t="s">
        <v>177</v>
      </c>
      <c r="G30" s="138">
        <v>168488.81013693399</v>
      </c>
      <c r="H30" s="138">
        <v>5874474.5869558696</v>
      </c>
      <c r="I30" s="138">
        <v>2510232.2227132102</v>
      </c>
      <c r="J30" s="138">
        <v>0.126902317764017</v>
      </c>
      <c r="K30" s="138">
        <v>3.4226041181217103E-2</v>
      </c>
      <c r="L30" s="138">
        <v>0.44439156537524399</v>
      </c>
      <c r="M30" s="138">
        <v>1.15041980703869E-3</v>
      </c>
      <c r="N30" s="138">
        <v>0</v>
      </c>
      <c r="O30" s="138">
        <v>3.45049043640581E-4</v>
      </c>
      <c r="P30" s="138">
        <v>2.0000005732018701E-3</v>
      </c>
      <c r="Q30" s="138">
        <v>3.2760009389046801E-2</v>
      </c>
      <c r="R30" s="138">
        <v>1.25118650546544E-3</v>
      </c>
      <c r="S30" s="138">
        <v>0</v>
      </c>
      <c r="T30" s="138">
        <v>3.7527231753610701E-4</v>
      </c>
      <c r="U30" s="138">
        <v>8.00000229280751E-3</v>
      </c>
      <c r="V30" s="138">
        <v>7.6440021907775796E-2</v>
      </c>
      <c r="W30" s="138">
        <v>764.93045600646803</v>
      </c>
      <c r="X30" s="138">
        <v>116.11452684883599</v>
      </c>
      <c r="Y30" s="138">
        <v>18.150260468360099</v>
      </c>
      <c r="Z30" s="138">
        <v>4.1771927621403601E-3</v>
      </c>
      <c r="AA30" s="138">
        <v>0.113916273805286</v>
      </c>
      <c r="AB30" s="138">
        <v>1.9268807112944101E-2</v>
      </c>
      <c r="AC30" s="138">
        <v>8.2581271648309394E-3</v>
      </c>
      <c r="AD30" s="138">
        <v>3.0682205700238601E-3</v>
      </c>
      <c r="AE30" s="138">
        <v>3.7507460438715702E-2</v>
      </c>
      <c r="AF30" s="138">
        <v>1.9057531490602499E-2</v>
      </c>
      <c r="AG30" s="138">
        <v>0.392371609038974</v>
      </c>
      <c r="AH30" s="138">
        <v>9.3629036089361101E-2</v>
      </c>
      <c r="AI30" s="138">
        <v>0.10273830545979</v>
      </c>
      <c r="AJ30" s="138">
        <v>0.70997621720849402</v>
      </c>
      <c r="AK30" s="138">
        <v>3.0075373376725101E-2</v>
      </c>
      <c r="AL30" s="138">
        <v>4.7882454455450703E-2</v>
      </c>
      <c r="AM30" s="138">
        <v>2.7808705215111799E-2</v>
      </c>
      <c r="AN30" s="138">
        <v>0.57254773084984301</v>
      </c>
      <c r="AO30" s="138">
        <v>0.10251200922471</v>
      </c>
      <c r="AP30" s="138">
        <v>0.10273830545974801</v>
      </c>
      <c r="AQ30" s="138">
        <v>0.70997621720820103</v>
      </c>
      <c r="AR30" s="138">
        <v>3.0075373376725101E-2</v>
      </c>
      <c r="AS30" s="138">
        <v>4.7882454455450703E-2</v>
      </c>
      <c r="AT30" s="138">
        <v>0.48999928479855998</v>
      </c>
      <c r="AU30" s="138">
        <v>3.7629014710234201</v>
      </c>
      <c r="AV30" s="138">
        <v>1.5725552029812899</v>
      </c>
      <c r="AW30" s="138">
        <v>7.5696069576135696E-3</v>
      </c>
      <c r="AX30" s="138">
        <v>1.14904737210193E-3</v>
      </c>
      <c r="AY30" s="138">
        <v>1.79611540951163E-4</v>
      </c>
    </row>
    <row r="31" spans="1:51" x14ac:dyDescent="0.25">
      <c r="A31" s="15" t="s">
        <v>57</v>
      </c>
      <c r="B31" s="15">
        <v>2026</v>
      </c>
      <c r="C31" s="15" t="s">
        <v>176</v>
      </c>
      <c r="D31" s="15" t="s">
        <v>58</v>
      </c>
      <c r="E31" s="15" t="s">
        <v>58</v>
      </c>
      <c r="F31" s="15" t="s">
        <v>59</v>
      </c>
      <c r="G31" s="15">
        <v>139023.30837518501</v>
      </c>
      <c r="H31" s="15">
        <v>5295409.96569541</v>
      </c>
      <c r="I31" s="15">
        <v>1748738.3280378899</v>
      </c>
      <c r="J31" s="15">
        <v>0.86966658661843899</v>
      </c>
      <c r="K31" s="15">
        <v>1.6021301908380501</v>
      </c>
      <c r="L31" s="15">
        <v>0</v>
      </c>
      <c r="M31" s="15">
        <v>1.0604133752549901E-2</v>
      </c>
      <c r="N31" s="15">
        <v>2.6279241625831701E-2</v>
      </c>
      <c r="O31" s="15">
        <v>0</v>
      </c>
      <c r="P31" s="15">
        <v>3.0000008598028102E-3</v>
      </c>
      <c r="Q31" s="15">
        <v>3.2760009389046697E-2</v>
      </c>
      <c r="R31" s="15">
        <v>1.1083605625693599E-2</v>
      </c>
      <c r="S31" s="15">
        <v>2.74674723197442E-2</v>
      </c>
      <c r="T31" s="15">
        <v>0</v>
      </c>
      <c r="U31" s="15">
        <v>1.2000003439211201E-2</v>
      </c>
      <c r="V31" s="15">
        <v>7.6440021907775796E-2</v>
      </c>
      <c r="W31" s="15">
        <v>440.35455363635901</v>
      </c>
      <c r="X31" s="15">
        <v>125.02541637335401</v>
      </c>
      <c r="Y31" s="15">
        <v>0</v>
      </c>
      <c r="Z31" s="15">
        <v>2.64999672377548E-3</v>
      </c>
      <c r="AA31" s="15">
        <v>5.0981284981674799E-3</v>
      </c>
      <c r="AB31" s="15">
        <v>0</v>
      </c>
      <c r="AC31" s="15">
        <v>6.9217603533416494E-2</v>
      </c>
      <c r="AD31" s="15">
        <v>1.9652254372456199E-2</v>
      </c>
      <c r="AE31" s="15">
        <v>0</v>
      </c>
      <c r="AF31" s="15">
        <v>5.7052869242929301E-2</v>
      </c>
      <c r="AG31" s="15">
        <v>0.10975970497624001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6.4950898500602497E-2</v>
      </c>
      <c r="AN31" s="15">
        <v>0.12495412679444499</v>
      </c>
      <c r="AO31" s="15">
        <v>0</v>
      </c>
      <c r="AP31" s="15">
        <v>0</v>
      </c>
      <c r="AQ31" s="15">
        <v>0</v>
      </c>
      <c r="AR31" s="15">
        <v>0</v>
      </c>
      <c r="AS31" s="15">
        <v>0</v>
      </c>
      <c r="AT31" s="15">
        <v>0.29326226035435499</v>
      </c>
      <c r="AU31" s="15">
        <v>0.90974507584910502</v>
      </c>
      <c r="AV31" s="15">
        <v>0</v>
      </c>
      <c r="AW31" s="15">
        <v>4.1629341461816996E-3</v>
      </c>
      <c r="AX31" s="15">
        <v>1.18193980433099E-3</v>
      </c>
      <c r="AY31" s="15">
        <v>0</v>
      </c>
    </row>
    <row r="32" spans="1:51" x14ac:dyDescent="0.25">
      <c r="A32" s="15" t="s">
        <v>57</v>
      </c>
      <c r="B32" s="15">
        <v>2026</v>
      </c>
      <c r="C32" s="15" t="s">
        <v>178</v>
      </c>
      <c r="D32" s="15" t="s">
        <v>58</v>
      </c>
      <c r="E32" s="15" t="s">
        <v>58</v>
      </c>
      <c r="F32" s="15" t="s">
        <v>177</v>
      </c>
      <c r="G32" s="15">
        <v>29463.073656280401</v>
      </c>
      <c r="H32" s="15">
        <v>989949.24007028597</v>
      </c>
      <c r="I32" s="15">
        <v>438955.89749882999</v>
      </c>
      <c r="J32" s="15">
        <v>0.12659536378781999</v>
      </c>
      <c r="K32" s="15">
        <v>3.4543966595985798E-2</v>
      </c>
      <c r="L32" s="15">
        <v>0.45876893357832599</v>
      </c>
      <c r="M32" s="15">
        <v>1.0480761864428601E-3</v>
      </c>
      <c r="N32" s="15">
        <v>0</v>
      </c>
      <c r="O32" s="15">
        <v>2.9376834754505E-4</v>
      </c>
      <c r="P32" s="15">
        <v>2.0000005732018801E-3</v>
      </c>
      <c r="Q32" s="15">
        <v>3.8220010953887898E-2</v>
      </c>
      <c r="R32" s="15">
        <v>1.13987848014589E-3</v>
      </c>
      <c r="S32" s="15">
        <v>0</v>
      </c>
      <c r="T32" s="15">
        <v>3.1949988163658801E-4</v>
      </c>
      <c r="U32" s="15">
        <v>8.0000022928075204E-3</v>
      </c>
      <c r="V32" s="15">
        <v>8.9180025559071799E-2</v>
      </c>
      <c r="W32" s="15">
        <v>880.04750932774095</v>
      </c>
      <c r="X32" s="15">
        <v>134.301368294128</v>
      </c>
      <c r="Y32" s="15">
        <v>20.652322570026801</v>
      </c>
      <c r="Z32" s="15">
        <v>3.04298714380042E-3</v>
      </c>
      <c r="AA32" s="15">
        <v>0.114702106372489</v>
      </c>
      <c r="AB32" s="15">
        <v>1.9515490889238301E-2</v>
      </c>
      <c r="AC32" s="15">
        <v>8.8814363691001093E-3</v>
      </c>
      <c r="AD32" s="15">
        <v>3.0116091393783298E-3</v>
      </c>
      <c r="AE32" s="15">
        <v>3.76040086512665E-2</v>
      </c>
      <c r="AF32" s="15">
        <v>1.2602095915176401E-2</v>
      </c>
      <c r="AG32" s="15">
        <v>0.396315565266534</v>
      </c>
      <c r="AH32" s="15">
        <v>9.4019083154167002E-2</v>
      </c>
      <c r="AI32" s="15">
        <v>9.8059873028993702E-2</v>
      </c>
      <c r="AJ32" s="15">
        <v>0.57275557053054804</v>
      </c>
      <c r="AK32" s="15">
        <v>2.8318649196096099E-2</v>
      </c>
      <c r="AL32" s="15">
        <v>4.2832570117208098E-2</v>
      </c>
      <c r="AM32" s="15">
        <v>1.8388948777049899E-2</v>
      </c>
      <c r="AN32" s="15">
        <v>0.57830274251899005</v>
      </c>
      <c r="AO32" s="15">
        <v>0.10293906166458799</v>
      </c>
      <c r="AP32" s="15">
        <v>9.8059873028953304E-2</v>
      </c>
      <c r="AQ32" s="15">
        <v>0.57275557053031301</v>
      </c>
      <c r="AR32" s="15">
        <v>2.8318649196096099E-2</v>
      </c>
      <c r="AS32" s="15">
        <v>4.2832570117208098E-2</v>
      </c>
      <c r="AT32" s="15">
        <v>0.32934988185006597</v>
      </c>
      <c r="AU32" s="15">
        <v>3.7698043560360399</v>
      </c>
      <c r="AV32" s="15">
        <v>1.51791351348989</v>
      </c>
      <c r="AW32" s="15">
        <v>8.7087835205524097E-3</v>
      </c>
      <c r="AX32" s="15">
        <v>1.32902091147441E-3</v>
      </c>
      <c r="AY32" s="15">
        <v>2.04371473758697E-4</v>
      </c>
    </row>
    <row r="33" spans="1:51" x14ac:dyDescent="0.25">
      <c r="A33" s="137" t="s">
        <v>57</v>
      </c>
      <c r="B33" s="137">
        <v>2026</v>
      </c>
      <c r="C33" s="137" t="s">
        <v>178</v>
      </c>
      <c r="D33" s="137" t="s">
        <v>58</v>
      </c>
      <c r="E33" s="137" t="s">
        <v>58</v>
      </c>
      <c r="F33" s="137" t="s">
        <v>59</v>
      </c>
      <c r="G33" s="137">
        <v>55912.6208370639</v>
      </c>
      <c r="H33" s="137">
        <v>2060893.04181267</v>
      </c>
      <c r="I33" s="137">
        <v>703310.43205325096</v>
      </c>
      <c r="J33" s="137">
        <v>0.78701788762462399</v>
      </c>
      <c r="K33" s="137">
        <v>1.6122826191708599</v>
      </c>
      <c r="L33" s="137">
        <v>0</v>
      </c>
      <c r="M33" s="137">
        <v>1.3379296052232899E-2</v>
      </c>
      <c r="N33" s="137">
        <v>2.6806052994387701E-2</v>
      </c>
      <c r="O33" s="137">
        <v>0</v>
      </c>
      <c r="P33" s="137">
        <v>3.0000008598028201E-3</v>
      </c>
      <c r="Q33" s="137">
        <v>3.8220010953887898E-2</v>
      </c>
      <c r="R33" s="137">
        <v>1.3984248449967899E-2</v>
      </c>
      <c r="S33" s="137">
        <v>2.8018103760695499E-2</v>
      </c>
      <c r="T33" s="137">
        <v>0</v>
      </c>
      <c r="U33" s="137">
        <v>1.2000003439211201E-2</v>
      </c>
      <c r="V33" s="137">
        <v>8.9180025559071896E-2</v>
      </c>
      <c r="W33" s="137">
        <v>486.51702589209299</v>
      </c>
      <c r="X33" s="137">
        <v>201.38806855570101</v>
      </c>
      <c r="Y33" s="137">
        <v>0</v>
      </c>
      <c r="Z33" s="137">
        <v>2.5701807492358201E-3</v>
      </c>
      <c r="AA33" s="137">
        <v>5.0981284981674903E-3</v>
      </c>
      <c r="AB33" s="137">
        <v>0</v>
      </c>
      <c r="AC33" s="137">
        <v>7.6473701321741597E-2</v>
      </c>
      <c r="AD33" s="137">
        <v>3.1655399882977601E-2</v>
      </c>
      <c r="AE33" s="137">
        <v>0</v>
      </c>
      <c r="AF33" s="137">
        <v>5.5334478303781097E-2</v>
      </c>
      <c r="AG33" s="137">
        <v>0.10975970497624001</v>
      </c>
      <c r="AH33" s="137">
        <v>0</v>
      </c>
      <c r="AI33" s="137">
        <v>0</v>
      </c>
      <c r="AJ33" s="137">
        <v>0</v>
      </c>
      <c r="AK33" s="137">
        <v>0</v>
      </c>
      <c r="AL33" s="137">
        <v>0</v>
      </c>
      <c r="AM33" s="137">
        <v>6.2994624662774501E-2</v>
      </c>
      <c r="AN33" s="137">
        <v>0.12495412679444499</v>
      </c>
      <c r="AO33" s="137">
        <v>0</v>
      </c>
      <c r="AP33" s="137">
        <v>0</v>
      </c>
      <c r="AQ33" s="137">
        <v>0</v>
      </c>
      <c r="AR33" s="137">
        <v>0</v>
      </c>
      <c r="AS33" s="137">
        <v>0</v>
      </c>
      <c r="AT33" s="137">
        <v>0.28107854826427597</v>
      </c>
      <c r="AU33" s="137">
        <v>0.90974507584910602</v>
      </c>
      <c r="AV33" s="137">
        <v>0</v>
      </c>
      <c r="AW33" s="137">
        <v>4.5993355196627898E-3</v>
      </c>
      <c r="AX33" s="137">
        <v>1.9038414847786999E-3</v>
      </c>
      <c r="AY33" s="137">
        <v>0</v>
      </c>
    </row>
    <row r="34" spans="1:51" x14ac:dyDescent="0.25">
      <c r="A34" s="138" t="s">
        <v>57</v>
      </c>
      <c r="B34" s="138">
        <v>2027</v>
      </c>
      <c r="C34" s="138" t="s">
        <v>176</v>
      </c>
      <c r="D34" s="138" t="s">
        <v>58</v>
      </c>
      <c r="E34" s="138" t="s">
        <v>58</v>
      </c>
      <c r="F34" s="138" t="s">
        <v>177</v>
      </c>
      <c r="G34" s="138">
        <v>168517.33689709401</v>
      </c>
      <c r="H34" s="138">
        <v>5839046.6756459996</v>
      </c>
      <c r="I34" s="138">
        <v>2510657.2289347202</v>
      </c>
      <c r="J34" s="138">
        <v>0.11378646977922</v>
      </c>
      <c r="K34" s="138">
        <v>3.3256478914804898E-2</v>
      </c>
      <c r="L34" s="138">
        <v>0.42643988901694602</v>
      </c>
      <c r="M34" s="138">
        <v>1.1466829622731301E-3</v>
      </c>
      <c r="N34" s="138">
        <v>0</v>
      </c>
      <c r="O34" s="138">
        <v>3.39960291592913E-4</v>
      </c>
      <c r="P34" s="138">
        <v>2.0000005732018701E-3</v>
      </c>
      <c r="Q34" s="138">
        <v>3.2760009389046697E-2</v>
      </c>
      <c r="R34" s="138">
        <v>1.2471223458299101E-3</v>
      </c>
      <c r="S34" s="138">
        <v>0</v>
      </c>
      <c r="T34" s="138">
        <v>3.6973783538207398E-4</v>
      </c>
      <c r="U34" s="138">
        <v>8.00000229280751E-3</v>
      </c>
      <c r="V34" s="138">
        <v>7.6440021907775796E-2</v>
      </c>
      <c r="W34" s="138">
        <v>752.44034353125596</v>
      </c>
      <c r="X34" s="138">
        <v>114.635364532666</v>
      </c>
      <c r="Y34" s="138">
        <v>17.937368306296701</v>
      </c>
      <c r="Z34" s="138">
        <v>3.7055945576974498E-3</v>
      </c>
      <c r="AA34" s="138">
        <v>0.111414509593088</v>
      </c>
      <c r="AB34" s="138">
        <v>1.8181771502438701E-2</v>
      </c>
      <c r="AC34" s="138">
        <v>7.5430885152436402E-3</v>
      </c>
      <c r="AD34" s="138">
        <v>3.0250989973583699E-3</v>
      </c>
      <c r="AE34" s="138">
        <v>3.6499492354615998E-2</v>
      </c>
      <c r="AF34" s="138">
        <v>1.66276279054785E-2</v>
      </c>
      <c r="AG34" s="138">
        <v>0.38130727626106697</v>
      </c>
      <c r="AH34" s="138">
        <v>8.7989404314236297E-2</v>
      </c>
      <c r="AI34" s="138">
        <v>9.9024781791804198E-2</v>
      </c>
      <c r="AJ34" s="138">
        <v>0.69733066745508898</v>
      </c>
      <c r="AK34" s="138">
        <v>2.91807116695534E-2</v>
      </c>
      <c r="AL34" s="138">
        <v>4.5928065944161899E-2</v>
      </c>
      <c r="AM34" s="138">
        <v>2.4262995607696E-2</v>
      </c>
      <c r="AN34" s="138">
        <v>0.55640268243292601</v>
      </c>
      <c r="AO34" s="138">
        <v>9.6337322303830103E-2</v>
      </c>
      <c r="AP34" s="138">
        <v>9.9024781791763397E-2</v>
      </c>
      <c r="AQ34" s="138">
        <v>0.69733066745480299</v>
      </c>
      <c r="AR34" s="138">
        <v>2.91807116695534E-2</v>
      </c>
      <c r="AS34" s="138">
        <v>4.5928065944161899E-2</v>
      </c>
      <c r="AT34" s="138">
        <v>0.438136460216838</v>
      </c>
      <c r="AU34" s="138">
        <v>3.7647225575930001</v>
      </c>
      <c r="AV34" s="138">
        <v>1.5530122254113601</v>
      </c>
      <c r="AW34" s="138">
        <v>7.4460071694872803E-3</v>
      </c>
      <c r="AX34" s="138">
        <v>1.1344098618916801E-3</v>
      </c>
      <c r="AY34" s="138">
        <v>1.7750480042524601E-4</v>
      </c>
    </row>
    <row r="35" spans="1:51" x14ac:dyDescent="0.25">
      <c r="A35" s="15" t="s">
        <v>57</v>
      </c>
      <c r="B35" s="15">
        <v>2027</v>
      </c>
      <c r="C35" s="15" t="s">
        <v>176</v>
      </c>
      <c r="D35" s="15" t="s">
        <v>58</v>
      </c>
      <c r="E35" s="15" t="s">
        <v>58</v>
      </c>
      <c r="F35" s="15" t="s">
        <v>59</v>
      </c>
      <c r="G35" s="15">
        <v>144434.14490822499</v>
      </c>
      <c r="H35" s="15">
        <v>5421156.7354797898</v>
      </c>
      <c r="I35" s="15">
        <v>1816799.84479117</v>
      </c>
      <c r="J35" s="15">
        <v>0.751927724958805</v>
      </c>
      <c r="K35" s="15">
        <v>1.52384438813677</v>
      </c>
      <c r="L35" s="15">
        <v>0</v>
      </c>
      <c r="M35" s="15">
        <v>9.9377039933300805E-3</v>
      </c>
      <c r="N35" s="15">
        <v>2.6263773100067798E-2</v>
      </c>
      <c r="O35" s="15">
        <v>0</v>
      </c>
      <c r="P35" s="15">
        <v>3.0000008598028201E-3</v>
      </c>
      <c r="Q35" s="15">
        <v>3.2760009389046801E-2</v>
      </c>
      <c r="R35" s="15">
        <v>1.0387042870000101E-2</v>
      </c>
      <c r="S35" s="15">
        <v>2.7451304375885801E-2</v>
      </c>
      <c r="T35" s="15">
        <v>0</v>
      </c>
      <c r="U35" s="15">
        <v>1.2000003439211201E-2</v>
      </c>
      <c r="V35" s="15">
        <v>7.6440021907775907E-2</v>
      </c>
      <c r="W35" s="15">
        <v>432.78265794643801</v>
      </c>
      <c r="X35" s="15">
        <v>123.093044162675</v>
      </c>
      <c r="Y35" s="15">
        <v>0</v>
      </c>
      <c r="Z35" s="15">
        <v>2.5332312580585901E-3</v>
      </c>
      <c r="AA35" s="15">
        <v>5.0981284981674903E-3</v>
      </c>
      <c r="AB35" s="15">
        <v>0</v>
      </c>
      <c r="AC35" s="15">
        <v>6.8027406975816801E-2</v>
      </c>
      <c r="AD35" s="15">
        <v>1.9348512370804899E-2</v>
      </c>
      <c r="AE35" s="15">
        <v>0</v>
      </c>
      <c r="AF35" s="15">
        <v>5.4538977513227602E-2</v>
      </c>
      <c r="AG35" s="15">
        <v>0.10975970497624001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6.20889999012154E-2</v>
      </c>
      <c r="AN35" s="15">
        <v>0.12495412679444499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  <c r="AT35" s="15">
        <v>0.276916169274734</v>
      </c>
      <c r="AU35" s="15">
        <v>0.90974507584910602</v>
      </c>
      <c r="AV35" s="15">
        <v>0</v>
      </c>
      <c r="AW35" s="15">
        <v>4.09135250166683E-3</v>
      </c>
      <c r="AX35" s="15">
        <v>1.1636719376936699E-3</v>
      </c>
      <c r="AY35" s="15">
        <v>0</v>
      </c>
    </row>
    <row r="36" spans="1:51" x14ac:dyDescent="0.25">
      <c r="A36" s="15" t="s">
        <v>57</v>
      </c>
      <c r="B36" s="15">
        <v>2027</v>
      </c>
      <c r="C36" s="15" t="s">
        <v>178</v>
      </c>
      <c r="D36" s="15" t="s">
        <v>58</v>
      </c>
      <c r="E36" s="15" t="s">
        <v>58</v>
      </c>
      <c r="F36" s="15" t="s">
        <v>177</v>
      </c>
      <c r="G36" s="15">
        <v>29579.338762498999</v>
      </c>
      <c r="H36" s="15">
        <v>987064.40136271005</v>
      </c>
      <c r="I36" s="15">
        <v>440688.07434648002</v>
      </c>
      <c r="J36" s="15">
        <v>0.11278870846380799</v>
      </c>
      <c r="K36" s="15">
        <v>3.3621298563695702E-2</v>
      </c>
      <c r="L36" s="15">
        <v>0.44212395709069402</v>
      </c>
      <c r="M36" s="15">
        <v>1.0474311483494999E-3</v>
      </c>
      <c r="N36" s="15">
        <v>0</v>
      </c>
      <c r="O36" s="15">
        <v>2.9033846996371401E-4</v>
      </c>
      <c r="P36" s="15">
        <v>2.0000005732018801E-3</v>
      </c>
      <c r="Q36" s="15">
        <v>3.8220010953888002E-2</v>
      </c>
      <c r="R36" s="15">
        <v>1.1391769423655101E-3</v>
      </c>
      <c r="S36" s="15">
        <v>0</v>
      </c>
      <c r="T36" s="15">
        <v>3.1576957682184997E-4</v>
      </c>
      <c r="U36" s="15">
        <v>8.0000022928075204E-3</v>
      </c>
      <c r="V36" s="15">
        <v>8.9180025559071993E-2</v>
      </c>
      <c r="W36" s="15">
        <v>866.15170553941698</v>
      </c>
      <c r="X36" s="15">
        <v>132.64054478007199</v>
      </c>
      <c r="Y36" s="15">
        <v>20.400950914023198</v>
      </c>
      <c r="Z36" s="15">
        <v>2.6890675876949698E-3</v>
      </c>
      <c r="AA36" s="15">
        <v>0.11232275433330299</v>
      </c>
      <c r="AB36" s="15">
        <v>1.8375324313132501E-2</v>
      </c>
      <c r="AC36" s="15">
        <v>8.1025176850614607E-3</v>
      </c>
      <c r="AD36" s="15">
        <v>2.9732932744648299E-3</v>
      </c>
      <c r="AE36" s="15">
        <v>3.6697508727778598E-2</v>
      </c>
      <c r="AF36" s="15">
        <v>1.09017534347556E-2</v>
      </c>
      <c r="AG36" s="15">
        <v>0.38579511235188002</v>
      </c>
      <c r="AH36" s="15">
        <v>8.7952800422001001E-2</v>
      </c>
      <c r="AI36" s="15">
        <v>9.3239545883787606E-2</v>
      </c>
      <c r="AJ36" s="15">
        <v>0.538028397423296</v>
      </c>
      <c r="AK36" s="15">
        <v>2.74628784292161E-2</v>
      </c>
      <c r="AL36" s="15">
        <v>4.0772448508760502E-2</v>
      </c>
      <c r="AM36" s="15">
        <v>1.5907813021032901E-2</v>
      </c>
      <c r="AN36" s="15">
        <v>0.56295132232181599</v>
      </c>
      <c r="AO36" s="15">
        <v>9.6297245649245106E-2</v>
      </c>
      <c r="AP36" s="15">
        <v>9.3239545883749206E-2</v>
      </c>
      <c r="AQ36" s="15">
        <v>0.53802839742307496</v>
      </c>
      <c r="AR36" s="15">
        <v>2.74628784292161E-2</v>
      </c>
      <c r="AS36" s="15">
        <v>4.0772448508760502E-2</v>
      </c>
      <c r="AT36" s="15">
        <v>0.28877420444877999</v>
      </c>
      <c r="AU36" s="15">
        <v>3.7718536022739602</v>
      </c>
      <c r="AV36" s="15">
        <v>1.4879018689996499</v>
      </c>
      <c r="AW36" s="15">
        <v>8.5712732773508393E-3</v>
      </c>
      <c r="AX36" s="15">
        <v>1.31258571644635E-3</v>
      </c>
      <c r="AY36" s="15">
        <v>2.01883947446612E-4</v>
      </c>
    </row>
    <row r="37" spans="1:51" x14ac:dyDescent="0.25">
      <c r="A37" s="137" t="s">
        <v>57</v>
      </c>
      <c r="B37" s="137">
        <v>2027</v>
      </c>
      <c r="C37" s="137" t="s">
        <v>178</v>
      </c>
      <c r="D37" s="137" t="s">
        <v>58</v>
      </c>
      <c r="E37" s="137" t="s">
        <v>58</v>
      </c>
      <c r="F37" s="137" t="s">
        <v>59</v>
      </c>
      <c r="G37" s="137">
        <v>58232.159871842399</v>
      </c>
      <c r="H37" s="137">
        <v>2112047.56633016</v>
      </c>
      <c r="I37" s="137">
        <v>732487.31513065903</v>
      </c>
      <c r="J37" s="137">
        <v>0.68923013474373795</v>
      </c>
      <c r="K37" s="137">
        <v>1.5356979067727801</v>
      </c>
      <c r="L37" s="137">
        <v>0</v>
      </c>
      <c r="M37" s="137">
        <v>1.3141616720924801E-2</v>
      </c>
      <c r="N37" s="137">
        <v>2.6813588358031298E-2</v>
      </c>
      <c r="O37" s="137">
        <v>0</v>
      </c>
      <c r="P37" s="137">
        <v>3.0000008598028201E-3</v>
      </c>
      <c r="Q37" s="137">
        <v>3.8220010953887898E-2</v>
      </c>
      <c r="R37" s="137">
        <v>1.37358223139845E-2</v>
      </c>
      <c r="S37" s="137">
        <v>2.8025979840045401E-2</v>
      </c>
      <c r="T37" s="137">
        <v>0</v>
      </c>
      <c r="U37" s="137">
        <v>1.2000003439211201E-2</v>
      </c>
      <c r="V37" s="137">
        <v>8.9180025559071896E-2</v>
      </c>
      <c r="W37" s="137">
        <v>478.32685616754497</v>
      </c>
      <c r="X37" s="137">
        <v>198.39497322810399</v>
      </c>
      <c r="Y37" s="137">
        <v>0</v>
      </c>
      <c r="Z37" s="137">
        <v>2.4761109019889901E-3</v>
      </c>
      <c r="AA37" s="137">
        <v>5.0981284981674903E-3</v>
      </c>
      <c r="AB37" s="137">
        <v>0</v>
      </c>
      <c r="AC37" s="137">
        <v>7.51863206958715E-2</v>
      </c>
      <c r="AD37" s="137">
        <v>3.1184926978785801E-2</v>
      </c>
      <c r="AE37" s="137">
        <v>0</v>
      </c>
      <c r="AF37" s="137">
        <v>5.33092098774001E-2</v>
      </c>
      <c r="AG37" s="137">
        <v>0.10975970497624001</v>
      </c>
      <c r="AH37" s="137">
        <v>0</v>
      </c>
      <c r="AI37" s="137">
        <v>0</v>
      </c>
      <c r="AJ37" s="137">
        <v>0</v>
      </c>
      <c r="AK37" s="137">
        <v>0</v>
      </c>
      <c r="AL37" s="137">
        <v>0</v>
      </c>
      <c r="AM37" s="137">
        <v>6.0688991208333397E-2</v>
      </c>
      <c r="AN37" s="137">
        <v>0.12495412679444499</v>
      </c>
      <c r="AO37" s="137">
        <v>0</v>
      </c>
      <c r="AP37" s="137">
        <v>0</v>
      </c>
      <c r="AQ37" s="137">
        <v>0</v>
      </c>
      <c r="AR37" s="137">
        <v>0</v>
      </c>
      <c r="AS37" s="137">
        <v>0</v>
      </c>
      <c r="AT37" s="137">
        <v>0.26790354721442999</v>
      </c>
      <c r="AU37" s="137">
        <v>0.90974507584910602</v>
      </c>
      <c r="AV37" s="137">
        <v>0</v>
      </c>
      <c r="AW37" s="137">
        <v>4.5219089620677898E-3</v>
      </c>
      <c r="AX37" s="137">
        <v>1.8755459700868699E-3</v>
      </c>
      <c r="AY37" s="137">
        <v>0</v>
      </c>
    </row>
    <row r="38" spans="1:51" x14ac:dyDescent="0.25">
      <c r="A38" s="138" t="s">
        <v>57</v>
      </c>
      <c r="B38" s="138">
        <v>2028</v>
      </c>
      <c r="C38" s="138" t="s">
        <v>176</v>
      </c>
      <c r="D38" s="138" t="s">
        <v>58</v>
      </c>
      <c r="E38" s="138" t="s">
        <v>58</v>
      </c>
      <c r="F38" s="138" t="s">
        <v>177</v>
      </c>
      <c r="G38" s="138">
        <v>168817.104954554</v>
      </c>
      <c r="H38" s="138">
        <v>5811855.5802669199</v>
      </c>
      <c r="I38" s="138">
        <v>2515123.32633647</v>
      </c>
      <c r="J38" s="138">
        <v>0.102451226301013</v>
      </c>
      <c r="K38" s="138">
        <v>3.2326210708052097E-2</v>
      </c>
      <c r="L38" s="138">
        <v>0.40912698206583797</v>
      </c>
      <c r="M38" s="138">
        <v>1.14556292537682E-3</v>
      </c>
      <c r="N38" s="138">
        <v>0</v>
      </c>
      <c r="O38" s="138">
        <v>3.3658450758648398E-4</v>
      </c>
      <c r="P38" s="138">
        <v>2.0000005732018801E-3</v>
      </c>
      <c r="Q38" s="138">
        <v>3.2760009389046801E-2</v>
      </c>
      <c r="R38" s="138">
        <v>1.2459042035120201E-3</v>
      </c>
      <c r="S38" s="138">
        <v>0</v>
      </c>
      <c r="T38" s="138">
        <v>3.66066362265592E-4</v>
      </c>
      <c r="U38" s="138">
        <v>8.0000022928075204E-3</v>
      </c>
      <c r="V38" s="138">
        <v>7.6440021907775907E-2</v>
      </c>
      <c r="W38" s="138">
        <v>740.82503057856104</v>
      </c>
      <c r="X38" s="138">
        <v>113.175547170535</v>
      </c>
      <c r="Y38" s="138">
        <v>17.729174849387</v>
      </c>
      <c r="Z38" s="138">
        <v>3.3127077909633298E-3</v>
      </c>
      <c r="AA38" s="138">
        <v>0.10897289495876</v>
      </c>
      <c r="AB38" s="138">
        <v>1.7189632760871602E-2</v>
      </c>
      <c r="AC38" s="138">
        <v>6.9263358792024396E-3</v>
      </c>
      <c r="AD38" s="138">
        <v>2.98116650541745E-3</v>
      </c>
      <c r="AE38" s="138">
        <v>3.5530796223438799E-2</v>
      </c>
      <c r="AF38" s="138">
        <v>1.46059494112386E-2</v>
      </c>
      <c r="AG38" s="138">
        <v>0.37067997072453401</v>
      </c>
      <c r="AH38" s="138">
        <v>8.2827722917378402E-2</v>
      </c>
      <c r="AI38" s="138">
        <v>9.5894046089722004E-2</v>
      </c>
      <c r="AJ38" s="138">
        <v>0.69126564320625095</v>
      </c>
      <c r="AK38" s="138">
        <v>2.84115505662751E-2</v>
      </c>
      <c r="AL38" s="138">
        <v>4.4256062052250397E-2</v>
      </c>
      <c r="AM38" s="138">
        <v>2.13129670946238E-2</v>
      </c>
      <c r="AN38" s="138">
        <v>0.54089534314073595</v>
      </c>
      <c r="AO38" s="138">
        <v>9.0685930886485105E-2</v>
      </c>
      <c r="AP38" s="138">
        <v>9.5894046089682605E-2</v>
      </c>
      <c r="AQ38" s="138">
        <v>0.69126564320596595</v>
      </c>
      <c r="AR38" s="138">
        <v>2.84115505662751E-2</v>
      </c>
      <c r="AS38" s="138">
        <v>4.4256062052250397E-2</v>
      </c>
      <c r="AT38" s="138">
        <v>0.39500161306450199</v>
      </c>
      <c r="AU38" s="138">
        <v>3.7661856241981599</v>
      </c>
      <c r="AV38" s="138">
        <v>1.5373094163630301</v>
      </c>
      <c r="AW38" s="138">
        <v>7.3310642317977502E-3</v>
      </c>
      <c r="AX38" s="138">
        <v>1.1199637856837499E-3</v>
      </c>
      <c r="AY38" s="138">
        <v>1.7544455739585901E-4</v>
      </c>
    </row>
    <row r="39" spans="1:51" x14ac:dyDescent="0.25">
      <c r="A39" s="15" t="s">
        <v>57</v>
      </c>
      <c r="B39" s="15">
        <v>2028</v>
      </c>
      <c r="C39" s="15" t="s">
        <v>176</v>
      </c>
      <c r="D39" s="15" t="s">
        <v>58</v>
      </c>
      <c r="E39" s="15" t="s">
        <v>58</v>
      </c>
      <c r="F39" s="15" t="s">
        <v>59</v>
      </c>
      <c r="G39" s="15">
        <v>149728.54144395399</v>
      </c>
      <c r="H39" s="15">
        <v>5538541.2780677099</v>
      </c>
      <c r="I39" s="15">
        <v>1883396.6928598001</v>
      </c>
      <c r="J39" s="15">
        <v>0.64978997746665201</v>
      </c>
      <c r="K39" s="15">
        <v>1.4520847904610299</v>
      </c>
      <c r="L39" s="15">
        <v>0</v>
      </c>
      <c r="M39" s="15">
        <v>9.3422084308950708E-3</v>
      </c>
      <c r="N39" s="15">
        <v>2.6254996789923699E-2</v>
      </c>
      <c r="O39" s="15">
        <v>0</v>
      </c>
      <c r="P39" s="15">
        <v>3.0000008598028201E-3</v>
      </c>
      <c r="Q39" s="15">
        <v>3.2760009389046801E-2</v>
      </c>
      <c r="R39" s="15">
        <v>9.7646216407042095E-3</v>
      </c>
      <c r="S39" s="15">
        <v>2.74421312399412E-2</v>
      </c>
      <c r="T39" s="15">
        <v>0</v>
      </c>
      <c r="U39" s="15">
        <v>1.2000003439211201E-2</v>
      </c>
      <c r="V39" s="15">
        <v>7.6440021907775907E-2</v>
      </c>
      <c r="W39" s="15">
        <v>426.015432399752</v>
      </c>
      <c r="X39" s="15">
        <v>121.27342319061</v>
      </c>
      <c r="Y39" s="15">
        <v>0</v>
      </c>
      <c r="Z39" s="15">
        <v>2.4318602639963301E-3</v>
      </c>
      <c r="AA39" s="15">
        <v>5.0981284981674799E-3</v>
      </c>
      <c r="AB39" s="15">
        <v>0</v>
      </c>
      <c r="AC39" s="15">
        <v>6.6963693359042203E-2</v>
      </c>
      <c r="AD39" s="15">
        <v>1.9062493293710198E-2</v>
      </c>
      <c r="AE39" s="15">
        <v>0</v>
      </c>
      <c r="AF39" s="15">
        <v>5.2356519694555403E-2</v>
      </c>
      <c r="AG39" s="15">
        <v>0.10975970497624001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5.9604416774311698E-2</v>
      </c>
      <c r="AN39" s="15">
        <v>0.12495412679444499</v>
      </c>
      <c r="AO39" s="15">
        <v>0</v>
      </c>
      <c r="AP39" s="15">
        <v>0</v>
      </c>
      <c r="AQ39" s="15">
        <v>0</v>
      </c>
      <c r="AR39" s="15">
        <v>0</v>
      </c>
      <c r="AS39" s="15">
        <v>0</v>
      </c>
      <c r="AT39" s="15">
        <v>0.262791628327458</v>
      </c>
      <c r="AU39" s="15">
        <v>0.90974507584910402</v>
      </c>
      <c r="AV39" s="15">
        <v>0</v>
      </c>
      <c r="AW39" s="15">
        <v>4.02737788378091E-3</v>
      </c>
      <c r="AX39" s="15">
        <v>1.14646997574013E-3</v>
      </c>
      <c r="AY39" s="15">
        <v>0</v>
      </c>
    </row>
    <row r="40" spans="1:51" x14ac:dyDescent="0.25">
      <c r="A40" s="15" t="s">
        <v>57</v>
      </c>
      <c r="B40" s="15">
        <v>2028</v>
      </c>
      <c r="C40" s="15" t="s">
        <v>178</v>
      </c>
      <c r="D40" s="15" t="s">
        <v>58</v>
      </c>
      <c r="E40" s="15" t="s">
        <v>58</v>
      </c>
      <c r="F40" s="15" t="s">
        <v>177</v>
      </c>
      <c r="G40" s="15">
        <v>29725.0351108389</v>
      </c>
      <c r="H40" s="15">
        <v>985157.86836874997</v>
      </c>
      <c r="I40" s="15">
        <v>442858.73284918501</v>
      </c>
      <c r="J40" s="15">
        <v>0.100809099489767</v>
      </c>
      <c r="K40" s="15">
        <v>3.2734643420468799E-2</v>
      </c>
      <c r="L40" s="15">
        <v>0.42617220626601798</v>
      </c>
      <c r="M40" s="15">
        <v>1.0493519312670899E-3</v>
      </c>
      <c r="N40" s="15">
        <v>0</v>
      </c>
      <c r="O40" s="15">
        <v>2.8834921264016798E-4</v>
      </c>
      <c r="P40" s="15">
        <v>2.0000005732018801E-3</v>
      </c>
      <c r="Q40" s="15">
        <v>3.8220010953887898E-2</v>
      </c>
      <c r="R40" s="15">
        <v>1.1412659690423199E-3</v>
      </c>
      <c r="S40" s="15">
        <v>0</v>
      </c>
      <c r="T40" s="15">
        <v>3.13606077980912E-4</v>
      </c>
      <c r="U40" s="15">
        <v>8.0000022928075204E-3</v>
      </c>
      <c r="V40" s="15">
        <v>8.9180025559071702E-2</v>
      </c>
      <c r="W40" s="15">
        <v>853.15020692468499</v>
      </c>
      <c r="X40" s="15">
        <v>130.994009537945</v>
      </c>
      <c r="Y40" s="15">
        <v>20.155372947644999</v>
      </c>
      <c r="Z40" s="15">
        <v>2.3960075458621401E-3</v>
      </c>
      <c r="AA40" s="15">
        <v>0.110006149500288</v>
      </c>
      <c r="AB40" s="15">
        <v>1.7329879342484301E-2</v>
      </c>
      <c r="AC40" s="15">
        <v>7.4241575981097898E-3</v>
      </c>
      <c r="AD40" s="15">
        <v>2.9342452604841202E-3</v>
      </c>
      <c r="AE40" s="15">
        <v>3.5834799281508602E-2</v>
      </c>
      <c r="AF40" s="15">
        <v>9.4988940341925697E-3</v>
      </c>
      <c r="AG40" s="15">
        <v>0.37567507167078801</v>
      </c>
      <c r="AH40" s="15">
        <v>8.2374464107823495E-2</v>
      </c>
      <c r="AI40" s="15">
        <v>8.8618629140148994E-2</v>
      </c>
      <c r="AJ40" s="15">
        <v>0.50503088480046998</v>
      </c>
      <c r="AK40" s="15">
        <v>2.6688611048088701E-2</v>
      </c>
      <c r="AL40" s="15">
        <v>3.8923029511248E-2</v>
      </c>
      <c r="AM40" s="15">
        <v>1.3860763876827401E-2</v>
      </c>
      <c r="AN40" s="15">
        <v>0.54818418271592395</v>
      </c>
      <c r="AO40" s="15">
        <v>9.0189669542707795E-2</v>
      </c>
      <c r="AP40" s="15">
        <v>8.8618629140112398E-2</v>
      </c>
      <c r="AQ40" s="15">
        <v>0.50503088480026204</v>
      </c>
      <c r="AR40" s="15">
        <v>2.6688611048088701E-2</v>
      </c>
      <c r="AS40" s="15">
        <v>3.8923029511248E-2</v>
      </c>
      <c r="AT40" s="15">
        <v>0.25541089562750302</v>
      </c>
      <c r="AU40" s="15">
        <v>3.77356366838971</v>
      </c>
      <c r="AV40" s="15">
        <v>1.4625950876754099</v>
      </c>
      <c r="AW40" s="15">
        <v>8.44261290881578E-3</v>
      </c>
      <c r="AX40" s="15">
        <v>1.2962919154519E-3</v>
      </c>
      <c r="AY40" s="15">
        <v>1.9945375439005901E-4</v>
      </c>
    </row>
    <row r="41" spans="1:51" x14ac:dyDescent="0.25">
      <c r="A41" s="137" t="s">
        <v>57</v>
      </c>
      <c r="B41" s="137">
        <v>2028</v>
      </c>
      <c r="C41" s="137" t="s">
        <v>178</v>
      </c>
      <c r="D41" s="137" t="s">
        <v>58</v>
      </c>
      <c r="E41" s="137" t="s">
        <v>58</v>
      </c>
      <c r="F41" s="137" t="s">
        <v>59</v>
      </c>
      <c r="G41" s="137">
        <v>60507.384685131001</v>
      </c>
      <c r="H41" s="137">
        <v>2160040.3510817001</v>
      </c>
      <c r="I41" s="137">
        <v>761106.78104901395</v>
      </c>
      <c r="J41" s="137">
        <v>0.60578629969045295</v>
      </c>
      <c r="K41" s="137">
        <v>1.46614797000166</v>
      </c>
      <c r="L41" s="137">
        <v>0</v>
      </c>
      <c r="M41" s="137">
        <v>1.29475748531653E-2</v>
      </c>
      <c r="N41" s="137">
        <v>2.68040259662773E-2</v>
      </c>
      <c r="O41" s="137">
        <v>0</v>
      </c>
      <c r="P41" s="137">
        <v>3.0000008598028201E-3</v>
      </c>
      <c r="Q41" s="137">
        <v>3.8220010953887898E-2</v>
      </c>
      <c r="R41" s="137">
        <v>1.3533006734013E-2</v>
      </c>
      <c r="S41" s="137">
        <v>2.8015985079368699E-2</v>
      </c>
      <c r="T41" s="137">
        <v>0</v>
      </c>
      <c r="U41" s="137">
        <v>1.2000003439211201E-2</v>
      </c>
      <c r="V41" s="137">
        <v>8.9180025559071799E-2</v>
      </c>
      <c r="W41" s="137">
        <v>470.994348836006</v>
      </c>
      <c r="X41" s="137">
        <v>195.58833441223399</v>
      </c>
      <c r="Y41" s="137">
        <v>0</v>
      </c>
      <c r="Z41" s="137">
        <v>2.39598538919083E-3</v>
      </c>
      <c r="AA41" s="137">
        <v>5.0981284981674799E-3</v>
      </c>
      <c r="AB41" s="137">
        <v>0</v>
      </c>
      <c r="AC41" s="137">
        <v>7.4033752654530299E-2</v>
      </c>
      <c r="AD41" s="137">
        <v>3.0743762441677799E-2</v>
      </c>
      <c r="AE41" s="137">
        <v>0</v>
      </c>
      <c r="AF41" s="137">
        <v>5.1584154761790901E-2</v>
      </c>
      <c r="AG41" s="137">
        <v>0.10975970497624001</v>
      </c>
      <c r="AH41" s="137">
        <v>0</v>
      </c>
      <c r="AI41" s="137">
        <v>0</v>
      </c>
      <c r="AJ41" s="137">
        <v>0</v>
      </c>
      <c r="AK41" s="137">
        <v>0</v>
      </c>
      <c r="AL41" s="137">
        <v>0</v>
      </c>
      <c r="AM41" s="137">
        <v>5.8725130648669098E-2</v>
      </c>
      <c r="AN41" s="137">
        <v>0.12495412679444499</v>
      </c>
      <c r="AO41" s="137">
        <v>0</v>
      </c>
      <c r="AP41" s="137">
        <v>0</v>
      </c>
      <c r="AQ41" s="137">
        <v>0</v>
      </c>
      <c r="AR41" s="137">
        <v>0</v>
      </c>
      <c r="AS41" s="137">
        <v>0</v>
      </c>
      <c r="AT41" s="137">
        <v>0.256760910212806</v>
      </c>
      <c r="AU41" s="137">
        <v>0.90974507584910502</v>
      </c>
      <c r="AV41" s="137">
        <v>0</v>
      </c>
      <c r="AW41" s="137">
        <v>4.4525903984341799E-3</v>
      </c>
      <c r="AX41" s="137">
        <v>1.84901313997055E-3</v>
      </c>
      <c r="AY41" s="137">
        <v>0</v>
      </c>
    </row>
    <row r="42" spans="1:51" x14ac:dyDescent="0.25">
      <c r="A42" s="138" t="s">
        <v>57</v>
      </c>
      <c r="B42" s="138">
        <v>2029</v>
      </c>
      <c r="C42" s="138" t="s">
        <v>176</v>
      </c>
      <c r="D42" s="138" t="s">
        <v>58</v>
      </c>
      <c r="E42" s="138" t="s">
        <v>58</v>
      </c>
      <c r="F42" s="138" t="s">
        <v>177</v>
      </c>
      <c r="G42" s="138">
        <v>169256.052486873</v>
      </c>
      <c r="H42" s="138">
        <v>5792783.7376129199</v>
      </c>
      <c r="I42" s="138">
        <v>2521662.9905362101</v>
      </c>
      <c r="J42" s="138">
        <v>9.09587885127187E-2</v>
      </c>
      <c r="K42" s="138">
        <v>3.1437118094748299E-2</v>
      </c>
      <c r="L42" s="138">
        <v>0.393379182993777</v>
      </c>
      <c r="M42" s="138">
        <v>1.1412119380154501E-3</v>
      </c>
      <c r="N42" s="138">
        <v>0</v>
      </c>
      <c r="O42" s="138">
        <v>3.3172256403584901E-4</v>
      </c>
      <c r="P42" s="138">
        <v>2.0000005732018801E-3</v>
      </c>
      <c r="Q42" s="138">
        <v>3.2760009389046801E-2</v>
      </c>
      <c r="R42" s="138">
        <v>1.24117210776863E-3</v>
      </c>
      <c r="S42" s="138">
        <v>0</v>
      </c>
      <c r="T42" s="138">
        <v>3.6077855504628798E-4</v>
      </c>
      <c r="U42" s="138">
        <v>8.0000022928075308E-3</v>
      </c>
      <c r="V42" s="138">
        <v>7.6440021907775907E-2</v>
      </c>
      <c r="W42" s="138">
        <v>730.29472352654295</v>
      </c>
      <c r="X42" s="138">
        <v>111.76628019173199</v>
      </c>
      <c r="Y42" s="138">
        <v>17.502518289949101</v>
      </c>
      <c r="Z42" s="138">
        <v>2.9170991512262301E-3</v>
      </c>
      <c r="AA42" s="138">
        <v>0.10666329119399599</v>
      </c>
      <c r="AB42" s="138">
        <v>1.6133348416781101E-2</v>
      </c>
      <c r="AC42" s="138">
        <v>6.3298279024263503E-3</v>
      </c>
      <c r="AD42" s="138">
        <v>2.9386520999597101E-3</v>
      </c>
      <c r="AE42" s="138">
        <v>3.4668756676957298E-2</v>
      </c>
      <c r="AF42" s="138">
        <v>1.25364827276327E-2</v>
      </c>
      <c r="AG42" s="138">
        <v>0.36053604014178398</v>
      </c>
      <c r="AH42" s="138">
        <v>7.6926019197592205E-2</v>
      </c>
      <c r="AI42" s="138">
        <v>9.2909684012535104E-2</v>
      </c>
      <c r="AJ42" s="138">
        <v>0.68841232495169302</v>
      </c>
      <c r="AK42" s="138">
        <v>2.7500815908643499E-2</v>
      </c>
      <c r="AL42" s="138">
        <v>4.23112830161625E-2</v>
      </c>
      <c r="AM42" s="138">
        <v>1.8293206167807601E-2</v>
      </c>
      <c r="AN42" s="138">
        <v>0.526093343446424</v>
      </c>
      <c r="AO42" s="138">
        <v>8.4224308173774298E-2</v>
      </c>
      <c r="AP42" s="138">
        <v>9.2909684012496996E-2</v>
      </c>
      <c r="AQ42" s="138">
        <v>0.68841232495141003</v>
      </c>
      <c r="AR42" s="138">
        <v>2.7500815908643499E-2</v>
      </c>
      <c r="AS42" s="138">
        <v>4.23112830161625E-2</v>
      </c>
      <c r="AT42" s="138">
        <v>0.343004087085507</v>
      </c>
      <c r="AU42" s="138">
        <v>3.7678809727062101</v>
      </c>
      <c r="AV42" s="138">
        <v>1.5089227846231501</v>
      </c>
      <c r="AW42" s="138">
        <v>7.2268583070619202E-3</v>
      </c>
      <c r="AX42" s="138">
        <v>1.1060179464978199E-3</v>
      </c>
      <c r="AY42" s="138">
        <v>1.7320160699973099E-4</v>
      </c>
    </row>
    <row r="43" spans="1:51" x14ac:dyDescent="0.25">
      <c r="A43" s="15" t="s">
        <v>57</v>
      </c>
      <c r="B43" s="15">
        <v>2029</v>
      </c>
      <c r="C43" s="15" t="s">
        <v>176</v>
      </c>
      <c r="D43" s="15" t="s">
        <v>58</v>
      </c>
      <c r="E43" s="15" t="s">
        <v>58</v>
      </c>
      <c r="F43" s="15" t="s">
        <v>59</v>
      </c>
      <c r="G43" s="15">
        <v>154935.03576683201</v>
      </c>
      <c r="H43" s="15">
        <v>5649731.8443884496</v>
      </c>
      <c r="I43" s="15">
        <v>1948887.8416717499</v>
      </c>
      <c r="J43" s="15">
        <v>0.56211359732487398</v>
      </c>
      <c r="K43" s="15">
        <v>1.38643681142316</v>
      </c>
      <c r="L43" s="15">
        <v>0</v>
      </c>
      <c r="M43" s="15">
        <v>8.8088957225921898E-3</v>
      </c>
      <c r="N43" s="15">
        <v>2.6238775076878499E-2</v>
      </c>
      <c r="O43" s="15">
        <v>0</v>
      </c>
      <c r="P43" s="15">
        <v>3.0000008598028201E-3</v>
      </c>
      <c r="Q43" s="15">
        <v>3.2760009389046801E-2</v>
      </c>
      <c r="R43" s="15">
        <v>9.2071948982719604E-3</v>
      </c>
      <c r="S43" s="15">
        <v>2.7425176053014901E-2</v>
      </c>
      <c r="T43" s="15">
        <v>0</v>
      </c>
      <c r="U43" s="15">
        <v>1.20000034392113E-2</v>
      </c>
      <c r="V43" s="15">
        <v>7.6440021907775907E-2</v>
      </c>
      <c r="W43" s="15">
        <v>420.09429608853202</v>
      </c>
      <c r="X43" s="15">
        <v>119.598428170901</v>
      </c>
      <c r="Y43" s="15">
        <v>0</v>
      </c>
      <c r="Z43" s="15">
        <v>2.3451869599389399E-3</v>
      </c>
      <c r="AA43" s="15">
        <v>5.0981284981674903E-3</v>
      </c>
      <c r="AB43" s="15">
        <v>0</v>
      </c>
      <c r="AC43" s="15">
        <v>6.6032973187596503E-2</v>
      </c>
      <c r="AD43" s="15">
        <v>1.8799207402291102E-2</v>
      </c>
      <c r="AE43" s="15">
        <v>0</v>
      </c>
      <c r="AF43" s="15">
        <v>5.0490494488232202E-2</v>
      </c>
      <c r="AG43" s="15">
        <v>0.10975970497624001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5.7480071138697901E-2</v>
      </c>
      <c r="AN43" s="15">
        <v>0.12495412679444499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  <c r="AT43" s="15">
        <v>0.25070843900564499</v>
      </c>
      <c r="AU43" s="15">
        <v>0.90974507584910602</v>
      </c>
      <c r="AV43" s="15">
        <v>0</v>
      </c>
      <c r="AW43" s="15">
        <v>3.9714018518979197E-3</v>
      </c>
      <c r="AX43" s="15">
        <v>1.13063524914392E-3</v>
      </c>
      <c r="AY43" s="15">
        <v>0</v>
      </c>
    </row>
    <row r="44" spans="1:51" x14ac:dyDescent="0.25">
      <c r="A44" s="15" t="s">
        <v>57</v>
      </c>
      <c r="B44" s="15">
        <v>2029</v>
      </c>
      <c r="C44" s="15" t="s">
        <v>178</v>
      </c>
      <c r="D44" s="15" t="s">
        <v>58</v>
      </c>
      <c r="E44" s="15" t="s">
        <v>58</v>
      </c>
      <c r="F44" s="15" t="s">
        <v>177</v>
      </c>
      <c r="G44" s="15">
        <v>29893.084759455902</v>
      </c>
      <c r="H44" s="15">
        <v>984309.43932565697</v>
      </c>
      <c r="I44" s="15">
        <v>445362.42221960099</v>
      </c>
      <c r="J44" s="15">
        <v>9.0412476589618707E-2</v>
      </c>
      <c r="K44" s="15">
        <v>3.1883830023222301E-2</v>
      </c>
      <c r="L44" s="15">
        <v>0.41114401104048998</v>
      </c>
      <c r="M44" s="15">
        <v>1.0513750689948799E-3</v>
      </c>
      <c r="N44" s="15">
        <v>0</v>
      </c>
      <c r="O44" s="15">
        <v>2.8617634435577802E-4</v>
      </c>
      <c r="P44" s="15">
        <v>2.0000005732018801E-3</v>
      </c>
      <c r="Q44" s="15">
        <v>3.8220010953887898E-2</v>
      </c>
      <c r="R44" s="15">
        <v>1.14346631591414E-3</v>
      </c>
      <c r="S44" s="15">
        <v>0</v>
      </c>
      <c r="T44" s="15">
        <v>3.1124288546723202E-4</v>
      </c>
      <c r="U44" s="15">
        <v>8.0000022928075204E-3</v>
      </c>
      <c r="V44" s="15">
        <v>8.9180025559071702E-2</v>
      </c>
      <c r="W44" s="15">
        <v>841.40797350465903</v>
      </c>
      <c r="X44" s="15">
        <v>129.411629549819</v>
      </c>
      <c r="Y44" s="15">
        <v>19.924166676724699</v>
      </c>
      <c r="Z44" s="15">
        <v>2.1515363889465702E-3</v>
      </c>
      <c r="AA44" s="15">
        <v>0.10778189801362</v>
      </c>
      <c r="AB44" s="15">
        <v>1.63242021423355E-2</v>
      </c>
      <c r="AC44" s="15">
        <v>6.8315313512419696E-3</v>
      </c>
      <c r="AD44" s="15">
        <v>2.89505478875905E-3</v>
      </c>
      <c r="AE44" s="15">
        <v>3.5034244155239799E-2</v>
      </c>
      <c r="AF44" s="15">
        <v>8.3287695631484408E-3</v>
      </c>
      <c r="AG44" s="15">
        <v>0.36595666961857298</v>
      </c>
      <c r="AH44" s="15">
        <v>7.6946424776380098E-2</v>
      </c>
      <c r="AI44" s="15">
        <v>8.40744493625733E-2</v>
      </c>
      <c r="AJ44" s="15">
        <v>0.473713399250909</v>
      </c>
      <c r="AK44" s="15">
        <v>2.5933177312374E-2</v>
      </c>
      <c r="AL44" s="15">
        <v>3.7152488282637203E-2</v>
      </c>
      <c r="AM44" s="15">
        <v>1.2153320995450001E-2</v>
      </c>
      <c r="AN44" s="15">
        <v>0.53400311325447503</v>
      </c>
      <c r="AO44" s="15">
        <v>8.4246649714051797E-2</v>
      </c>
      <c r="AP44" s="15">
        <v>8.40744493625388E-2</v>
      </c>
      <c r="AQ44" s="15">
        <v>0.47371339925071398</v>
      </c>
      <c r="AR44" s="15">
        <v>2.5933177312374E-2</v>
      </c>
      <c r="AS44" s="15">
        <v>3.7152488282637203E-2</v>
      </c>
      <c r="AT44" s="15">
        <v>0.227200426518924</v>
      </c>
      <c r="AU44" s="15">
        <v>3.7749858716817801</v>
      </c>
      <c r="AV44" s="15">
        <v>1.44104962752003</v>
      </c>
      <c r="AW44" s="15">
        <v>8.3264139902131801E-3</v>
      </c>
      <c r="AX44" s="15">
        <v>1.2806329827036399E-3</v>
      </c>
      <c r="AY44" s="15">
        <v>1.9716578091056301E-4</v>
      </c>
    </row>
    <row r="45" spans="1:51" x14ac:dyDescent="0.25">
      <c r="A45" s="137" t="s">
        <v>57</v>
      </c>
      <c r="B45" s="137">
        <v>2029</v>
      </c>
      <c r="C45" s="137" t="s">
        <v>178</v>
      </c>
      <c r="D45" s="137" t="s">
        <v>58</v>
      </c>
      <c r="E45" s="137" t="s">
        <v>58</v>
      </c>
      <c r="F45" s="137" t="s">
        <v>59</v>
      </c>
      <c r="G45" s="137">
        <v>62737.709069487297</v>
      </c>
      <c r="H45" s="137">
        <v>2205434.3814006499</v>
      </c>
      <c r="I45" s="137">
        <v>789161.45605614095</v>
      </c>
      <c r="J45" s="137">
        <v>0.53488153697080298</v>
      </c>
      <c r="K45" s="137">
        <v>1.40298913823072</v>
      </c>
      <c r="L45" s="137">
        <v>0</v>
      </c>
      <c r="M45" s="137">
        <v>1.2786648314623301E-2</v>
      </c>
      <c r="N45" s="137">
        <v>2.6769779520888E-2</v>
      </c>
      <c r="O45" s="137">
        <v>0</v>
      </c>
      <c r="P45" s="137">
        <v>3.0000008598028201E-3</v>
      </c>
      <c r="Q45" s="137">
        <v>3.8220010953887898E-2</v>
      </c>
      <c r="R45" s="137">
        <v>1.33648038114991E-2</v>
      </c>
      <c r="S45" s="137">
        <v>2.7980190161685198E-2</v>
      </c>
      <c r="T45" s="137">
        <v>0</v>
      </c>
      <c r="U45" s="137">
        <v>1.2000003439211201E-2</v>
      </c>
      <c r="V45" s="137">
        <v>8.9180025559071896E-2</v>
      </c>
      <c r="W45" s="137">
        <v>464.53890822130001</v>
      </c>
      <c r="X45" s="137">
        <v>193.01086868476</v>
      </c>
      <c r="Y45" s="137">
        <v>0</v>
      </c>
      <c r="Z45" s="137">
        <v>2.3282258183048598E-3</v>
      </c>
      <c r="AA45" s="137">
        <v>5.0981284981674903E-3</v>
      </c>
      <c r="AB45" s="137">
        <v>0</v>
      </c>
      <c r="AC45" s="137">
        <v>7.3019047287202196E-2</v>
      </c>
      <c r="AD45" s="137">
        <v>3.0338620722642502E-2</v>
      </c>
      <c r="AE45" s="137">
        <v>0</v>
      </c>
      <c r="AF45" s="137">
        <v>5.0125331094942598E-2</v>
      </c>
      <c r="AG45" s="137">
        <v>0.10975970497624001</v>
      </c>
      <c r="AH45" s="137">
        <v>0</v>
      </c>
      <c r="AI45" s="137">
        <v>0</v>
      </c>
      <c r="AJ45" s="137">
        <v>0</v>
      </c>
      <c r="AK45" s="137">
        <v>0</v>
      </c>
      <c r="AL45" s="137">
        <v>0</v>
      </c>
      <c r="AM45" s="137">
        <v>5.7064356893149697E-2</v>
      </c>
      <c r="AN45" s="137">
        <v>0.12495412679444499</v>
      </c>
      <c r="AO45" s="137">
        <v>0</v>
      </c>
      <c r="AP45" s="137">
        <v>0</v>
      </c>
      <c r="AQ45" s="137">
        <v>0</v>
      </c>
      <c r="AR45" s="137">
        <v>0</v>
      </c>
      <c r="AS45" s="137">
        <v>0</v>
      </c>
      <c r="AT45" s="137">
        <v>0.24738203655374699</v>
      </c>
      <c r="AU45" s="137">
        <v>0.90974507584910502</v>
      </c>
      <c r="AV45" s="137">
        <v>0</v>
      </c>
      <c r="AW45" s="137">
        <v>4.3915632694044304E-3</v>
      </c>
      <c r="AX45" s="137">
        <v>1.82464681969769E-3</v>
      </c>
      <c r="AY45" s="137">
        <v>0</v>
      </c>
    </row>
    <row r="46" spans="1:51" x14ac:dyDescent="0.25">
      <c r="A46" s="138" t="s">
        <v>57</v>
      </c>
      <c r="B46" s="138">
        <v>2030</v>
      </c>
      <c r="C46" s="138" t="s">
        <v>176</v>
      </c>
      <c r="D46" s="138" t="s">
        <v>58</v>
      </c>
      <c r="E46" s="138" t="s">
        <v>58</v>
      </c>
      <c r="F46" s="138" t="s">
        <v>177</v>
      </c>
      <c r="G46" s="138">
        <v>169830.25608750101</v>
      </c>
      <c r="H46" s="138">
        <v>5779675.3781991499</v>
      </c>
      <c r="I46" s="138">
        <v>2530217.7686221902</v>
      </c>
      <c r="J46" s="138">
        <v>7.9877791171628798E-2</v>
      </c>
      <c r="K46" s="138">
        <v>3.0594499621241701E-2</v>
      </c>
      <c r="L46" s="138">
        <v>0.37935632388051099</v>
      </c>
      <c r="M46" s="138">
        <v>1.13501629400432E-3</v>
      </c>
      <c r="N46" s="138">
        <v>0</v>
      </c>
      <c r="O46" s="138">
        <v>3.26091916152759E-4</v>
      </c>
      <c r="P46" s="138">
        <v>2.0000005732018801E-3</v>
      </c>
      <c r="Q46" s="138">
        <v>3.2760009389046801E-2</v>
      </c>
      <c r="R46" s="138">
        <v>1.23443377961054E-3</v>
      </c>
      <c r="S46" s="138">
        <v>0</v>
      </c>
      <c r="T46" s="138">
        <v>3.5465471172818299E-4</v>
      </c>
      <c r="U46" s="138">
        <v>8.0000022928075204E-3</v>
      </c>
      <c r="V46" s="138">
        <v>7.6440021907775907E-2</v>
      </c>
      <c r="W46" s="138">
        <v>720.73078699123903</v>
      </c>
      <c r="X46" s="138">
        <v>110.41665016517101</v>
      </c>
      <c r="Y46" s="138">
        <v>17.281152576952799</v>
      </c>
      <c r="Z46" s="138">
        <v>2.50351739896488E-3</v>
      </c>
      <c r="AA46" s="138">
        <v>0.104478132925242</v>
      </c>
      <c r="AB46" s="138">
        <v>1.5152056713731399E-2</v>
      </c>
      <c r="AC46" s="138">
        <v>5.77272577066685E-3</v>
      </c>
      <c r="AD46" s="138">
        <v>2.8968392953880001E-3</v>
      </c>
      <c r="AE46" s="138">
        <v>3.3914045455388099E-2</v>
      </c>
      <c r="AF46" s="138">
        <v>1.03354532453895E-2</v>
      </c>
      <c r="AG46" s="138">
        <v>0.35092986981754898</v>
      </c>
      <c r="AH46" s="138">
        <v>7.1324348962570103E-2</v>
      </c>
      <c r="AI46" s="138">
        <v>9.0243325163883198E-2</v>
      </c>
      <c r="AJ46" s="138">
        <v>0.68904732223196896</v>
      </c>
      <c r="AK46" s="138">
        <v>2.6559196626605702E-2</v>
      </c>
      <c r="AL46" s="138">
        <v>4.0295698692940099E-2</v>
      </c>
      <c r="AM46" s="138">
        <v>1.5081469114052601E-2</v>
      </c>
      <c r="AN46" s="138">
        <v>0.51207604225898795</v>
      </c>
      <c r="AO46" s="138">
        <v>7.8091184361004207E-2</v>
      </c>
      <c r="AP46" s="138">
        <v>9.0243325163846005E-2</v>
      </c>
      <c r="AQ46" s="138">
        <v>0.68904732223168497</v>
      </c>
      <c r="AR46" s="138">
        <v>2.6559196626605702E-2</v>
      </c>
      <c r="AS46" s="138">
        <v>4.0295698692940099E-2</v>
      </c>
      <c r="AT46" s="138">
        <v>0.28709579835965499</v>
      </c>
      <c r="AU46" s="138">
        <v>3.76965699786615</v>
      </c>
      <c r="AV46" s="138">
        <v>1.47997185127252</v>
      </c>
      <c r="AW46" s="138">
        <v>7.1322154019829703E-3</v>
      </c>
      <c r="AX46" s="138">
        <v>1.09266226329939E-3</v>
      </c>
      <c r="AY46" s="138">
        <v>1.710110138182E-4</v>
      </c>
    </row>
    <row r="47" spans="1:51" x14ac:dyDescent="0.25">
      <c r="A47" s="15" t="s">
        <v>57</v>
      </c>
      <c r="B47" s="15">
        <v>2030</v>
      </c>
      <c r="C47" s="15" t="s">
        <v>176</v>
      </c>
      <c r="D47" s="15" t="s">
        <v>58</v>
      </c>
      <c r="E47" s="15" t="s">
        <v>58</v>
      </c>
      <c r="F47" s="15" t="s">
        <v>59</v>
      </c>
      <c r="G47" s="15">
        <v>160049.175779499</v>
      </c>
      <c r="H47" s="15">
        <v>5754734.1113192402</v>
      </c>
      <c r="I47" s="15">
        <v>2013217.28944297</v>
      </c>
      <c r="J47" s="15">
        <v>0.48574999637322103</v>
      </c>
      <c r="K47" s="15">
        <v>1.3264310171657101</v>
      </c>
      <c r="L47" s="15">
        <v>0</v>
      </c>
      <c r="M47" s="15">
        <v>8.3360485913432803E-3</v>
      </c>
      <c r="N47" s="15">
        <v>2.62327722177574E-2</v>
      </c>
      <c r="O47" s="15">
        <v>0</v>
      </c>
      <c r="P47" s="15">
        <v>3.0000008598028201E-3</v>
      </c>
      <c r="Q47" s="15">
        <v>3.2760009389046801E-2</v>
      </c>
      <c r="R47" s="15">
        <v>8.7129677179760504E-3</v>
      </c>
      <c r="S47" s="15">
        <v>2.7418901771241799E-2</v>
      </c>
      <c r="T47" s="15">
        <v>0</v>
      </c>
      <c r="U47" s="15">
        <v>1.2000003439211201E-2</v>
      </c>
      <c r="V47" s="15">
        <v>7.6440021907775796E-2</v>
      </c>
      <c r="W47" s="15">
        <v>414.85931004079202</v>
      </c>
      <c r="X47" s="15">
        <v>118.05425430898499</v>
      </c>
      <c r="Y47" s="15">
        <v>0</v>
      </c>
      <c r="Z47" s="15">
        <v>2.2699175616331898E-3</v>
      </c>
      <c r="AA47" s="15">
        <v>5.0981284981674903E-3</v>
      </c>
      <c r="AB47" s="15">
        <v>0</v>
      </c>
      <c r="AC47" s="15">
        <v>6.5210106282364705E-2</v>
      </c>
      <c r="AD47" s="15">
        <v>1.8556484775085001E-2</v>
      </c>
      <c r="AE47" s="15">
        <v>0</v>
      </c>
      <c r="AF47" s="15">
        <v>4.8869988658544299E-2</v>
      </c>
      <c r="AG47" s="15">
        <v>0.10975970497624001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5.5635232990145903E-2</v>
      </c>
      <c r="AN47" s="15">
        <v>0.12495412679444499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  <c r="AT47" s="15">
        <v>0.240385626222933</v>
      </c>
      <c r="AU47" s="15">
        <v>0.90974507584910502</v>
      </c>
      <c r="AV47" s="15">
        <v>0</v>
      </c>
      <c r="AW47" s="15">
        <v>3.9219124075559296E-3</v>
      </c>
      <c r="AX47" s="15">
        <v>1.1160372529512401E-3</v>
      </c>
      <c r="AY47" s="15">
        <v>0</v>
      </c>
    </row>
    <row r="48" spans="1:51" x14ac:dyDescent="0.25">
      <c r="A48" s="15" t="s">
        <v>57</v>
      </c>
      <c r="B48" s="15">
        <v>2030</v>
      </c>
      <c r="C48" s="15" t="s">
        <v>178</v>
      </c>
      <c r="D48" s="15" t="s">
        <v>58</v>
      </c>
      <c r="E48" s="15" t="s">
        <v>58</v>
      </c>
      <c r="F48" s="15" t="s">
        <v>177</v>
      </c>
      <c r="G48" s="15">
        <v>30088.0807244766</v>
      </c>
      <c r="H48" s="15">
        <v>984375.05577630806</v>
      </c>
      <c r="I48" s="15">
        <v>448267.57155442197</v>
      </c>
      <c r="J48" s="15">
        <v>8.1486205545357099E-2</v>
      </c>
      <c r="K48" s="15">
        <v>3.1073708867482602E-2</v>
      </c>
      <c r="L48" s="15">
        <v>0.39677563435735203</v>
      </c>
      <c r="M48" s="15">
        <v>1.0549312997253501E-3</v>
      </c>
      <c r="N48" s="15">
        <v>0</v>
      </c>
      <c r="O48" s="15">
        <v>2.8489480076626601E-4</v>
      </c>
      <c r="P48" s="15">
        <v>2.0000005732018801E-3</v>
      </c>
      <c r="Q48" s="15">
        <v>3.8220010953887898E-2</v>
      </c>
      <c r="R48" s="15">
        <v>1.1473340413071401E-3</v>
      </c>
      <c r="S48" s="15">
        <v>0</v>
      </c>
      <c r="T48" s="15">
        <v>3.0984908988448002E-4</v>
      </c>
      <c r="U48" s="15">
        <v>8.0000022928075308E-3</v>
      </c>
      <c r="V48" s="15">
        <v>8.9180025559071799E-2</v>
      </c>
      <c r="W48" s="15">
        <v>830.77895167645602</v>
      </c>
      <c r="X48" s="15">
        <v>127.90126858666299</v>
      </c>
      <c r="Y48" s="15">
        <v>19.706471399823201</v>
      </c>
      <c r="Z48" s="15">
        <v>1.9481649506878E-3</v>
      </c>
      <c r="AA48" s="15">
        <v>0.105641885350568</v>
      </c>
      <c r="AB48" s="15">
        <v>1.54132801731431E-2</v>
      </c>
      <c r="AC48" s="15">
        <v>6.3219591516500704E-3</v>
      </c>
      <c r="AD48" s="15">
        <v>2.8559354581152198E-3</v>
      </c>
      <c r="AE48" s="15">
        <v>3.4274633264385998E-2</v>
      </c>
      <c r="AF48" s="15">
        <v>7.3543257757244899E-3</v>
      </c>
      <c r="AG48" s="15">
        <v>0.35669657888294598</v>
      </c>
      <c r="AH48" s="15">
        <v>7.2020195496123401E-2</v>
      </c>
      <c r="AI48" s="15">
        <v>8.0095507944649702E-2</v>
      </c>
      <c r="AJ48" s="15">
        <v>0.45047146250073</v>
      </c>
      <c r="AK48" s="15">
        <v>2.5261014470875101E-2</v>
      </c>
      <c r="AL48" s="15">
        <v>3.5597430865791299E-2</v>
      </c>
      <c r="AM48" s="15">
        <v>1.0731414908267E-2</v>
      </c>
      <c r="AN48" s="15">
        <v>0.52049081059034397</v>
      </c>
      <c r="AO48" s="15">
        <v>7.8853048727508201E-2</v>
      </c>
      <c r="AP48" s="15">
        <v>8.0095507944616798E-2</v>
      </c>
      <c r="AQ48" s="15">
        <v>0.45047146250054498</v>
      </c>
      <c r="AR48" s="15">
        <v>2.5261014470875101E-2</v>
      </c>
      <c r="AS48" s="15">
        <v>3.5597430865791299E-2</v>
      </c>
      <c r="AT48" s="15">
        <v>0.20403871519023201</v>
      </c>
      <c r="AU48" s="15">
        <v>3.7761651093478101</v>
      </c>
      <c r="AV48" s="15">
        <v>1.4237545049293401</v>
      </c>
      <c r="AW48" s="15">
        <v>8.2212312027432708E-3</v>
      </c>
      <c r="AX48" s="15">
        <v>1.2656867365900999E-3</v>
      </c>
      <c r="AY48" s="15">
        <v>1.9501150966964899E-4</v>
      </c>
    </row>
    <row r="49" spans="1:51" x14ac:dyDescent="0.25">
      <c r="A49" s="137" t="s">
        <v>57</v>
      </c>
      <c r="B49" s="137">
        <v>2030</v>
      </c>
      <c r="C49" s="137" t="s">
        <v>178</v>
      </c>
      <c r="D49" s="137" t="s">
        <v>58</v>
      </c>
      <c r="E49" s="137" t="s">
        <v>58</v>
      </c>
      <c r="F49" s="137" t="s">
        <v>59</v>
      </c>
      <c r="G49" s="137">
        <v>64915.480419996296</v>
      </c>
      <c r="H49" s="137">
        <v>2247977.16077065</v>
      </c>
      <c r="I49" s="137">
        <v>816555.08000918501</v>
      </c>
      <c r="J49" s="137">
        <v>0.47372172762242098</v>
      </c>
      <c r="K49" s="137">
        <v>1.3455525486693301</v>
      </c>
      <c r="L49" s="137">
        <v>0</v>
      </c>
      <c r="M49" s="137">
        <v>1.2666868326715999E-2</v>
      </c>
      <c r="N49" s="137">
        <v>2.67528319894049E-2</v>
      </c>
      <c r="O49" s="137">
        <v>0</v>
      </c>
      <c r="P49" s="137">
        <v>3.0000008598028102E-3</v>
      </c>
      <c r="Q49" s="137">
        <v>3.8220010953887898E-2</v>
      </c>
      <c r="R49" s="137">
        <v>1.32396079040544E-2</v>
      </c>
      <c r="S49" s="137">
        <v>2.7962476338032002E-2</v>
      </c>
      <c r="T49" s="137">
        <v>0</v>
      </c>
      <c r="U49" s="137">
        <v>1.2000003439211201E-2</v>
      </c>
      <c r="V49" s="137">
        <v>8.9180025559071799E-2</v>
      </c>
      <c r="W49" s="137">
        <v>458.79942901212502</v>
      </c>
      <c r="X49" s="137">
        <v>190.62769719206301</v>
      </c>
      <c r="Y49" s="137">
        <v>0</v>
      </c>
      <c r="Z49" s="137">
        <v>2.2698941100687299E-3</v>
      </c>
      <c r="AA49" s="137">
        <v>5.0981284981674799E-3</v>
      </c>
      <c r="AB49" s="137">
        <v>0</v>
      </c>
      <c r="AC49" s="137">
        <v>7.2116881082473799E-2</v>
      </c>
      <c r="AD49" s="137">
        <v>2.9964019351607599E-2</v>
      </c>
      <c r="AE49" s="137">
        <v>0</v>
      </c>
      <c r="AF49" s="137">
        <v>4.8869483760168898E-2</v>
      </c>
      <c r="AG49" s="137">
        <v>0.10975970497624001</v>
      </c>
      <c r="AH49" s="137">
        <v>0</v>
      </c>
      <c r="AI49" s="137">
        <v>0</v>
      </c>
      <c r="AJ49" s="137">
        <v>0</v>
      </c>
      <c r="AK49" s="137">
        <v>0</v>
      </c>
      <c r="AL49" s="137">
        <v>0</v>
      </c>
      <c r="AM49" s="137">
        <v>5.56346581969136E-2</v>
      </c>
      <c r="AN49" s="137">
        <v>0.12495412679444499</v>
      </c>
      <c r="AO49" s="137">
        <v>0</v>
      </c>
      <c r="AP49" s="137">
        <v>0</v>
      </c>
      <c r="AQ49" s="137">
        <v>0</v>
      </c>
      <c r="AR49" s="137">
        <v>0</v>
      </c>
      <c r="AS49" s="137">
        <v>0</v>
      </c>
      <c r="AT49" s="137">
        <v>0.23951432609369799</v>
      </c>
      <c r="AU49" s="137">
        <v>0.90974507584910602</v>
      </c>
      <c r="AV49" s="137">
        <v>0</v>
      </c>
      <c r="AW49" s="137">
        <v>4.3373045504156698E-3</v>
      </c>
      <c r="AX49" s="137">
        <v>1.8021172786693699E-3</v>
      </c>
      <c r="AY49" s="137">
        <v>0</v>
      </c>
    </row>
    <row r="50" spans="1:51" x14ac:dyDescent="0.25">
      <c r="A50" s="15" t="s">
        <v>57</v>
      </c>
      <c r="B50" s="15">
        <v>2031</v>
      </c>
      <c r="C50" s="15" t="s">
        <v>176</v>
      </c>
      <c r="D50" s="15" t="s">
        <v>58</v>
      </c>
      <c r="E50" s="15" t="s">
        <v>58</v>
      </c>
      <c r="F50" s="15" t="s">
        <v>177</v>
      </c>
      <c r="G50" s="15">
        <v>170641.55025589999</v>
      </c>
      <c r="H50" s="15">
        <v>5774852.3972314596</v>
      </c>
      <c r="I50" s="15">
        <v>2542304.8429030399</v>
      </c>
      <c r="J50" s="15">
        <v>7.0201322634332305E-2</v>
      </c>
      <c r="K50" s="15">
        <v>2.9805121481958699E-2</v>
      </c>
      <c r="L50" s="15">
        <v>0.36682041445737401</v>
      </c>
      <c r="M50" s="15">
        <v>1.1305920877659401E-3</v>
      </c>
      <c r="N50" s="15">
        <v>0</v>
      </c>
      <c r="O50" s="15">
        <v>3.2059552055041301E-4</v>
      </c>
      <c r="P50" s="15">
        <v>2.0000005732018801E-3</v>
      </c>
      <c r="Q50" s="15">
        <v>3.2760009389046801E-2</v>
      </c>
      <c r="R50" s="15">
        <v>1.22962205165784E-3</v>
      </c>
      <c r="S50" s="15">
        <v>0</v>
      </c>
      <c r="T50" s="15">
        <v>3.48676880014683E-4</v>
      </c>
      <c r="U50" s="15">
        <v>8.0000022928075204E-3</v>
      </c>
      <c r="V50" s="15">
        <v>7.6440021907775907E-2</v>
      </c>
      <c r="W50" s="15">
        <v>711.49849503525195</v>
      </c>
      <c r="X50" s="15">
        <v>109.137763978048</v>
      </c>
      <c r="Y50" s="15">
        <v>17.071917998698598</v>
      </c>
      <c r="Z50" s="15">
        <v>2.1228044679867698E-3</v>
      </c>
      <c r="AA50" s="15">
        <v>0.10241366649217</v>
      </c>
      <c r="AB50" s="15">
        <v>1.4269037801638001E-2</v>
      </c>
      <c r="AC50" s="15">
        <v>5.2884487590865899E-3</v>
      </c>
      <c r="AD50" s="15">
        <v>2.8555506922908801E-3</v>
      </c>
      <c r="AE50" s="15">
        <v>3.3246496947113603E-2</v>
      </c>
      <c r="AF50" s="15">
        <v>8.2912846986266595E-3</v>
      </c>
      <c r="AG50" s="15">
        <v>0.34193157669261098</v>
      </c>
      <c r="AH50" s="15">
        <v>6.6232552854116597E-2</v>
      </c>
      <c r="AI50" s="15">
        <v>8.5286442846194799E-2</v>
      </c>
      <c r="AJ50" s="15">
        <v>0.62678771941455003</v>
      </c>
      <c r="AK50" s="15">
        <v>2.5695797003600199E-2</v>
      </c>
      <c r="AL50" s="15">
        <v>3.8415610403929198E-2</v>
      </c>
      <c r="AM50" s="15">
        <v>1.20986231691324E-2</v>
      </c>
      <c r="AN50" s="15">
        <v>0.49894575405382502</v>
      </c>
      <c r="AO50" s="15">
        <v>7.2516308537846602E-2</v>
      </c>
      <c r="AP50" s="15">
        <v>8.5286442846159799E-2</v>
      </c>
      <c r="AQ50" s="15">
        <v>0.62678771941429301</v>
      </c>
      <c r="AR50" s="15">
        <v>2.5695797003600199E-2</v>
      </c>
      <c r="AS50" s="15">
        <v>3.8415610403929198E-2</v>
      </c>
      <c r="AT50" s="15">
        <v>0.235287770670183</v>
      </c>
      <c r="AU50" s="15">
        <v>3.77132973380676</v>
      </c>
      <c r="AV50" s="15">
        <v>1.4537048357704001</v>
      </c>
      <c r="AW50" s="15">
        <v>7.0408543888660201E-3</v>
      </c>
      <c r="AX50" s="15">
        <v>1.08000664774111E-3</v>
      </c>
      <c r="AY50" s="15">
        <v>1.6894046804911701E-4</v>
      </c>
    </row>
    <row r="51" spans="1:51" x14ac:dyDescent="0.25">
      <c r="A51" s="15" t="s">
        <v>57</v>
      </c>
      <c r="B51" s="15">
        <v>2031</v>
      </c>
      <c r="C51" s="15" t="s">
        <v>176</v>
      </c>
      <c r="D51" s="15" t="s">
        <v>58</v>
      </c>
      <c r="E51" s="15" t="s">
        <v>58</v>
      </c>
      <c r="F51" s="15" t="s">
        <v>59</v>
      </c>
      <c r="G51" s="15">
        <v>165076.31647959701</v>
      </c>
      <c r="H51" s="15">
        <v>5855203.79605914</v>
      </c>
      <c r="I51" s="15">
        <v>2076452.39530721</v>
      </c>
      <c r="J51" s="15">
        <v>0.41921166674699201</v>
      </c>
      <c r="K51" s="15">
        <v>1.2717192205900201</v>
      </c>
      <c r="L51" s="15">
        <v>0</v>
      </c>
      <c r="M51" s="15">
        <v>7.9267662075320905E-3</v>
      </c>
      <c r="N51" s="15">
        <v>2.6228377267410199E-2</v>
      </c>
      <c r="O51" s="15">
        <v>0</v>
      </c>
      <c r="P51" s="15">
        <v>3.0000008598028201E-3</v>
      </c>
      <c r="Q51" s="15">
        <v>3.2760009389046801E-2</v>
      </c>
      <c r="R51" s="15">
        <v>8.2851794009325894E-3</v>
      </c>
      <c r="S51" s="15">
        <v>2.7414308100742101E-2</v>
      </c>
      <c r="T51" s="15">
        <v>0</v>
      </c>
      <c r="U51" s="15">
        <v>1.2000003439211201E-2</v>
      </c>
      <c r="V51" s="15">
        <v>7.6440021907775907E-2</v>
      </c>
      <c r="W51" s="15">
        <v>410.01409034212497</v>
      </c>
      <c r="X51" s="15">
        <v>116.631808069737</v>
      </c>
      <c r="Y51" s="15">
        <v>0</v>
      </c>
      <c r="Z51" s="15">
        <v>2.2106352727185199E-3</v>
      </c>
      <c r="AA51" s="15">
        <v>5.0981284981674903E-3</v>
      </c>
      <c r="AB51" s="15">
        <v>0</v>
      </c>
      <c r="AC51" s="15">
        <v>6.44485052193913E-2</v>
      </c>
      <c r="AD51" s="15">
        <v>1.8332896035005399E-2</v>
      </c>
      <c r="AE51" s="15">
        <v>0</v>
      </c>
      <c r="AF51" s="15">
        <v>4.75936758814283E-2</v>
      </c>
      <c r="AG51" s="15">
        <v>0.10975970497624001</v>
      </c>
      <c r="AH51" s="15">
        <v>0</v>
      </c>
      <c r="AI51" s="15">
        <v>0</v>
      </c>
      <c r="AJ51" s="15">
        <v>0</v>
      </c>
      <c r="AK51" s="15">
        <v>0</v>
      </c>
      <c r="AL51" s="15">
        <v>0</v>
      </c>
      <c r="AM51" s="15">
        <v>5.4182235748438397E-2</v>
      </c>
      <c r="AN51" s="15">
        <v>0.12495412679444499</v>
      </c>
      <c r="AO51" s="15">
        <v>0</v>
      </c>
      <c r="AP51" s="15">
        <v>0</v>
      </c>
      <c r="AQ51" s="15">
        <v>0</v>
      </c>
      <c r="AR51" s="15">
        <v>0</v>
      </c>
      <c r="AS51" s="15">
        <v>0</v>
      </c>
      <c r="AT51" s="15">
        <v>0.231605475824294</v>
      </c>
      <c r="AU51" s="15">
        <v>0.90974507584910602</v>
      </c>
      <c r="AV51" s="15">
        <v>0</v>
      </c>
      <c r="AW51" s="15">
        <v>3.8761076569004201E-3</v>
      </c>
      <c r="AX51" s="15">
        <v>1.1025900205527601E-3</v>
      </c>
      <c r="AY51" s="15">
        <v>0</v>
      </c>
    </row>
    <row r="52" spans="1:51" x14ac:dyDescent="0.25">
      <c r="A52" s="15" t="s">
        <v>57</v>
      </c>
      <c r="B52" s="15">
        <v>2031</v>
      </c>
      <c r="C52" s="15" t="s">
        <v>178</v>
      </c>
      <c r="D52" s="15" t="s">
        <v>58</v>
      </c>
      <c r="E52" s="15" t="s">
        <v>58</v>
      </c>
      <c r="F52" s="15" t="s">
        <v>177</v>
      </c>
      <c r="G52" s="15">
        <v>30278.3481010385</v>
      </c>
      <c r="H52" s="15">
        <v>984851.00511449995</v>
      </c>
      <c r="I52" s="15">
        <v>451102.27196680399</v>
      </c>
      <c r="J52" s="15">
        <v>7.3531170852747504E-2</v>
      </c>
      <c r="K52" s="15">
        <v>3.0294358462087698E-2</v>
      </c>
      <c r="L52" s="15">
        <v>0.383475389415531</v>
      </c>
      <c r="M52" s="15">
        <v>1.0595770896471401E-3</v>
      </c>
      <c r="N52" s="15">
        <v>0</v>
      </c>
      <c r="O52" s="15">
        <v>2.8346793292030403E-4</v>
      </c>
      <c r="P52" s="15">
        <v>2.0000005732018801E-3</v>
      </c>
      <c r="Q52" s="15">
        <v>3.8220010953887898E-2</v>
      </c>
      <c r="R52" s="15">
        <v>1.15238676173302E-3</v>
      </c>
      <c r="S52" s="15">
        <v>0</v>
      </c>
      <c r="T52" s="15">
        <v>3.0829724091332398E-4</v>
      </c>
      <c r="U52" s="15">
        <v>8.0000022928075204E-3</v>
      </c>
      <c r="V52" s="15">
        <v>8.9180025559071896E-2</v>
      </c>
      <c r="W52" s="15">
        <v>820.35948621913201</v>
      </c>
      <c r="X52" s="15">
        <v>126.44752064604999</v>
      </c>
      <c r="Y52" s="15">
        <v>19.499141311136299</v>
      </c>
      <c r="Z52" s="15">
        <v>1.76088074966947E-3</v>
      </c>
      <c r="AA52" s="15">
        <v>0.10358389544657</v>
      </c>
      <c r="AB52" s="15">
        <v>1.4556597463940999E-2</v>
      </c>
      <c r="AC52" s="15">
        <v>5.8694230109158996E-3</v>
      </c>
      <c r="AD52" s="15">
        <v>2.8170619436732902E-3</v>
      </c>
      <c r="AE52" s="15">
        <v>3.3582709584753803E-2</v>
      </c>
      <c r="AF52" s="15">
        <v>6.4389366152043399E-3</v>
      </c>
      <c r="AG52" s="15">
        <v>0.34778581727435998</v>
      </c>
      <c r="AH52" s="15">
        <v>6.7345231355345106E-2</v>
      </c>
      <c r="AI52" s="15">
        <v>7.5761094008748794E-2</v>
      </c>
      <c r="AJ52" s="15">
        <v>0.415146533574895</v>
      </c>
      <c r="AK52" s="15">
        <v>2.46220774393732E-2</v>
      </c>
      <c r="AL52" s="15">
        <v>3.4162299589774597E-2</v>
      </c>
      <c r="AM52" s="15">
        <v>9.3956811940362293E-3</v>
      </c>
      <c r="AN52" s="15">
        <v>0.50748824816836902</v>
      </c>
      <c r="AO52" s="15">
        <v>7.3734551441396401E-2</v>
      </c>
      <c r="AP52" s="15">
        <v>7.5761094008717694E-2</v>
      </c>
      <c r="AQ52" s="15">
        <v>0.41514653357472397</v>
      </c>
      <c r="AR52" s="15">
        <v>2.46220774393732E-2</v>
      </c>
      <c r="AS52" s="15">
        <v>3.4162299589774597E-2</v>
      </c>
      <c r="AT52" s="15">
        <v>0.18273836330624699</v>
      </c>
      <c r="AU52" s="15">
        <v>3.7772221077197599</v>
      </c>
      <c r="AV52" s="15">
        <v>1.4085501447366</v>
      </c>
      <c r="AW52" s="15">
        <v>8.1181221454413206E-3</v>
      </c>
      <c r="AX52" s="15">
        <v>1.25130072222831E-3</v>
      </c>
      <c r="AY52" s="15">
        <v>1.92959810368721E-4</v>
      </c>
    </row>
    <row r="53" spans="1:51" x14ac:dyDescent="0.25">
      <c r="A53" s="15" t="s">
        <v>57</v>
      </c>
      <c r="B53" s="15">
        <v>2031</v>
      </c>
      <c r="C53" s="15" t="s">
        <v>178</v>
      </c>
      <c r="D53" s="15" t="s">
        <v>58</v>
      </c>
      <c r="E53" s="15" t="s">
        <v>58</v>
      </c>
      <c r="F53" s="15" t="s">
        <v>59</v>
      </c>
      <c r="G53" s="15">
        <v>67023.820129584696</v>
      </c>
      <c r="H53" s="15">
        <v>2288462.1937337699</v>
      </c>
      <c r="I53" s="15">
        <v>843075.34126445302</v>
      </c>
      <c r="J53" s="15">
        <v>0.42042201568490001</v>
      </c>
      <c r="K53" s="15">
        <v>1.2929742207898201</v>
      </c>
      <c r="L53" s="15">
        <v>0</v>
      </c>
      <c r="M53" s="15">
        <v>1.25623635168533E-2</v>
      </c>
      <c r="N53" s="15">
        <v>2.6654005074988898E-2</v>
      </c>
      <c r="O53" s="15">
        <v>0</v>
      </c>
      <c r="P53" s="15">
        <v>3.0000008598028201E-3</v>
      </c>
      <c r="Q53" s="15">
        <v>3.8220010953887898E-2</v>
      </c>
      <c r="R53" s="15">
        <v>1.3130377850423E-2</v>
      </c>
      <c r="S53" s="15">
        <v>2.7859180909084E-2</v>
      </c>
      <c r="T53" s="15">
        <v>0</v>
      </c>
      <c r="U53" s="15">
        <v>1.2000003439211201E-2</v>
      </c>
      <c r="V53" s="15">
        <v>8.9180025559071799E-2</v>
      </c>
      <c r="W53" s="15">
        <v>453.67338938686299</v>
      </c>
      <c r="X53" s="15">
        <v>188.45649690698701</v>
      </c>
      <c r="Y53" s="15">
        <v>0</v>
      </c>
      <c r="Z53" s="15">
        <v>2.2250708083571599E-3</v>
      </c>
      <c r="AA53" s="15">
        <v>5.0981284981674903E-3</v>
      </c>
      <c r="AB53" s="15">
        <v>0</v>
      </c>
      <c r="AC53" s="15">
        <v>7.1311139037687293E-2</v>
      </c>
      <c r="AD53" s="15">
        <v>2.9622736902537802E-2</v>
      </c>
      <c r="AE53" s="15">
        <v>0</v>
      </c>
      <c r="AF53" s="15">
        <v>4.7904464464619198E-2</v>
      </c>
      <c r="AG53" s="15">
        <v>0.10975970497624001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15">
        <v>5.4536047887772401E-2</v>
      </c>
      <c r="AN53" s="15">
        <v>0.12495412679444499</v>
      </c>
      <c r="AO53" s="15">
        <v>0</v>
      </c>
      <c r="AP53" s="15">
        <v>0</v>
      </c>
      <c r="AQ53" s="15">
        <v>0</v>
      </c>
      <c r="AR53" s="15">
        <v>0</v>
      </c>
      <c r="AS53" s="15">
        <v>0</v>
      </c>
      <c r="AT53" s="15">
        <v>0.23295508037905099</v>
      </c>
      <c r="AU53" s="15">
        <v>0.90974507584910602</v>
      </c>
      <c r="AV53" s="15">
        <v>0</v>
      </c>
      <c r="AW53" s="15">
        <v>4.2888450415620198E-3</v>
      </c>
      <c r="AX53" s="15">
        <v>1.7815916278493601E-3</v>
      </c>
      <c r="AY53" s="15">
        <v>0</v>
      </c>
    </row>
    <row r="55" spans="1:51" x14ac:dyDescent="0.25">
      <c r="B55" s="12"/>
    </row>
    <row r="56" spans="1:51" ht="15.75" thickBot="1" x14ac:dyDescent="0.3">
      <c r="B56" s="12"/>
      <c r="C56" s="189" t="s">
        <v>119</v>
      </c>
      <c r="D56" s="189"/>
      <c r="E56" s="189"/>
      <c r="F56" s="189"/>
      <c r="G56" s="189"/>
      <c r="H56" s="189"/>
    </row>
    <row r="57" spans="1:51" x14ac:dyDescent="0.25">
      <c r="A57" s="12" t="s">
        <v>97</v>
      </c>
      <c r="B57" s="12" t="s">
        <v>175</v>
      </c>
      <c r="C57" s="12" t="s">
        <v>32</v>
      </c>
      <c r="D57" s="12" t="s">
        <v>33</v>
      </c>
      <c r="E57" s="12" t="s">
        <v>34</v>
      </c>
      <c r="F57" s="12" t="s">
        <v>41</v>
      </c>
      <c r="G57" s="12" t="s">
        <v>42</v>
      </c>
      <c r="H57" s="12" t="s">
        <v>43</v>
      </c>
      <c r="I57" s="12" t="s">
        <v>121</v>
      </c>
      <c r="J57" s="12" t="s">
        <v>124</v>
      </c>
      <c r="K57" s="12" t="s">
        <v>125</v>
      </c>
      <c r="L57" s="12"/>
      <c r="M57" s="12"/>
      <c r="N57" s="12"/>
      <c r="O57" s="12"/>
      <c r="P57" s="12"/>
      <c r="Q57" s="12"/>
      <c r="R57" s="12"/>
      <c r="S57" s="12"/>
      <c r="T57" s="12"/>
    </row>
    <row r="58" spans="1:51" x14ac:dyDescent="0.25">
      <c r="A58" s="190" t="s">
        <v>179</v>
      </c>
      <c r="B58" s="12">
        <v>2021</v>
      </c>
      <c r="C58" s="115">
        <f>SUMPRODUCT(J10:J13,$H10:$H13)/SUM($H10:$H13)</f>
        <v>0.92534268309110879</v>
      </c>
      <c r="D58" s="115">
        <f>SUMPRODUCT(K10:K13,$G10:$G13)/SUM($G10:$G13)</f>
        <v>0.93702345173643409</v>
      </c>
      <c r="E58" s="115">
        <f>SUMPRODUCT(L10:L13,$I$10:$I$13)/SUM($I$10:$I$13)</f>
        <v>0.32513532585420818</v>
      </c>
      <c r="F58" s="115">
        <f>SUMPRODUCT(R10:R13,H10:H13)/SUM(H10:H13)</f>
        <v>8.2222702535971262E-3</v>
      </c>
      <c r="G58" s="115">
        <f>SUMPRODUCT(S10:S13,G10:G13)/SUM(G10:G13)</f>
        <v>1.1999095196648208E-2</v>
      </c>
      <c r="H58" s="115">
        <f>SUMPRODUCT(T10:T13,I10:I13)/SUM(I10:I13)</f>
        <v>2.5796437946738613E-4</v>
      </c>
      <c r="I58" s="130">
        <f>AVERAGE(I10/G10,I11/G11,I12/G12,I13/G13)</f>
        <v>13.738626000000007</v>
      </c>
      <c r="J58" s="139">
        <f>SUM(G10:G13)</f>
        <v>354196.2962050169</v>
      </c>
      <c r="K58" s="140">
        <f>488000/J58</f>
        <v>1.3777670891214924</v>
      </c>
      <c r="L58" s="115"/>
      <c r="M58" s="115"/>
      <c r="N58" s="115"/>
      <c r="O58" s="115"/>
      <c r="P58" s="115"/>
      <c r="Q58" s="115"/>
      <c r="R58" s="115"/>
      <c r="S58" s="115"/>
      <c r="T58" s="115"/>
    </row>
    <row r="59" spans="1:51" x14ac:dyDescent="0.25">
      <c r="A59" s="190"/>
      <c r="B59" s="12">
        <v>2022</v>
      </c>
      <c r="C59" s="115">
        <f>SUMPRODUCT(J14:J17,$H14:$H17)/SUM($H14:$H17)</f>
        <v>0.82065869171556716</v>
      </c>
      <c r="D59" s="115">
        <f>SUMPRODUCT(K14:K17,$G$14:$G$17)/SUM($G$14:$G$17)</f>
        <v>0.91353874238652966</v>
      </c>
      <c r="E59" s="115">
        <f>SUMPRODUCT(L14:L17,$I$14:$I$17)/SUM($I$14:$I$17)</f>
        <v>0.30741158640458488</v>
      </c>
      <c r="F59" s="115">
        <f>SUMPRODUCT(R14:R17,H14:H17)/SUM(H14:H17)</f>
        <v>7.8563957629727496E-3</v>
      </c>
      <c r="G59" s="115">
        <f>SUMPRODUCT(S14:S17,G14:G17)/SUM(G14:G17)</f>
        <v>1.2382007361343586E-2</v>
      </c>
      <c r="H59" s="115">
        <f>SUMPRODUCT(T14:T17,I14:I17)/SUM(I14:I17)</f>
        <v>2.4322674911192603E-4</v>
      </c>
      <c r="I59" s="130">
        <f>AVERAGE(I14/G14,I15/G15,I16/G16,I17/G17)</f>
        <v>13.738625999999996</v>
      </c>
      <c r="J59" s="139">
        <f>SUM(G14:G17)</f>
        <v>362106.11977566022</v>
      </c>
      <c r="K59" s="140">
        <f t="shared" ref="K59:K61" si="0">488000/J59</f>
        <v>1.3476712304733658</v>
      </c>
      <c r="L59" s="115"/>
      <c r="M59" s="115"/>
      <c r="N59" s="115"/>
      <c r="O59" s="115"/>
      <c r="P59" s="115"/>
      <c r="Q59" s="115"/>
      <c r="R59" s="115"/>
      <c r="S59" s="115"/>
      <c r="T59" s="115"/>
    </row>
    <row r="60" spans="1:51" x14ac:dyDescent="0.25">
      <c r="A60" s="190"/>
      <c r="B60" s="12">
        <v>2023</v>
      </c>
      <c r="C60" s="115">
        <f>SUMPRODUCT(J18:J21,$H18:$H21)/SUM($H18:$H21)</f>
        <v>0.72677152159830094</v>
      </c>
      <c r="D60" s="115">
        <f>SUMPRODUCT(K18:K21,$G$18:$G$21)/SUM($G$18:$G$21)</f>
        <v>0.88837068249853235</v>
      </c>
      <c r="E60" s="115">
        <f>SUMPRODUCT(L18:L21,$I$18:$I$21)/SUM($I$18:$I$21)</f>
        <v>0.29023666462958503</v>
      </c>
      <c r="F60" s="115">
        <f>SUMPRODUCT(R18:R21,H18:H21)/SUM(H18:H21)</f>
        <v>7.5246479390473275E-3</v>
      </c>
      <c r="G60" s="115">
        <f>SUMPRODUCT(S18:S21,G18:G21)/SUM(G18:G21)</f>
        <v>1.2746934955198018E-2</v>
      </c>
      <c r="H60" s="115">
        <f>SUMPRODUCT(T15:T18,I15:I18)/SUM(I15:I18)</f>
        <v>2.3576977765826608E-4</v>
      </c>
      <c r="I60" s="130">
        <f>AVERAGE(I18/G18,I19/G19,I20/G20,I21/G21)</f>
        <v>13.738626000000016</v>
      </c>
      <c r="J60" s="139">
        <f>SUM(G18:G21)</f>
        <v>369887.27403349703</v>
      </c>
      <c r="K60" s="140">
        <f t="shared" si="0"/>
        <v>1.3193208695139014</v>
      </c>
      <c r="L60" s="115"/>
      <c r="M60" s="115"/>
      <c r="N60" s="115"/>
      <c r="O60" s="115"/>
      <c r="P60" s="115"/>
      <c r="Q60" s="115"/>
      <c r="R60" s="115"/>
      <c r="S60" s="115"/>
      <c r="T60" s="115"/>
    </row>
    <row r="61" spans="1:51" x14ac:dyDescent="0.25">
      <c r="A61" s="190"/>
      <c r="B61" s="12">
        <v>2024</v>
      </c>
      <c r="C61" s="115">
        <f>SUMPRODUCT(J22:J25,$H22:$H25)/SUM($H22:$H25)</f>
        <v>0.64214731144503912</v>
      </c>
      <c r="D61" s="115">
        <f>SUMPRODUCT(K22:K25,$G$22:$G$25)/SUM($G$22:$G$25)</f>
        <v>0.86345573571157952</v>
      </c>
      <c r="E61" s="115">
        <f>SUMPRODUCT(L22:L25,$I$22:$I$25)/SUM($I$22:$I$25)</f>
        <v>0.2739245750152049</v>
      </c>
      <c r="F61" s="115">
        <f>SUMPRODUCT(R22:R25,H22:H25)/SUM(H22:H25)</f>
        <v>7.2570903239044153E-3</v>
      </c>
      <c r="G61" s="115">
        <f>SUMPRODUCT(S22:S25,G22:G25)/SUM(G22:G25)</f>
        <v>1.3089713917661177E-2</v>
      </c>
      <c r="H61" s="115">
        <f>SUMPRODUCT(T22:T25,I22:I25)/SUM(I22:I25)</f>
        <v>2.1831676584132159E-4</v>
      </c>
      <c r="I61" s="130"/>
      <c r="J61" s="139">
        <f>SUM(G22:G25)</f>
        <v>377502.1989641859</v>
      </c>
      <c r="K61" s="140">
        <f t="shared" si="0"/>
        <v>1.2927077016743342</v>
      </c>
      <c r="L61" s="115"/>
      <c r="M61" s="115"/>
      <c r="N61" s="115"/>
      <c r="O61" s="115"/>
      <c r="P61" s="115"/>
      <c r="Q61" s="115"/>
      <c r="R61" s="115"/>
      <c r="S61" s="115"/>
      <c r="T61" s="115"/>
    </row>
    <row r="62" spans="1:51" x14ac:dyDescent="0.25">
      <c r="A62" s="190"/>
      <c r="B62" s="12">
        <v>2025</v>
      </c>
      <c r="C62" s="115">
        <f>SUMPRODUCT(J26:J29,$H26:$H29)/SUM($H26:$H29)</f>
        <v>0.56705942454779978</v>
      </c>
      <c r="D62" s="115">
        <f>SUMPRODUCT(K26:K29,$G$26:$G$29)/SUM($G$26:$G$29)</f>
        <v>0.83853222071489719</v>
      </c>
      <c r="E62" s="115">
        <f>SUMPRODUCT(L26:L29,$I$26:$I$29)/SUM($I$26:$I$29)</f>
        <v>0.25838211075580647</v>
      </c>
      <c r="F62" s="115">
        <f>SUMPRODUCT(R26:R29,H26:H29)/SUM(H26:H29)</f>
        <v>6.9935656471946358E-3</v>
      </c>
      <c r="G62" s="115">
        <f>SUMPRODUCT(S26:S29,G26:G29)/SUM(G26:G29)</f>
        <v>1.341095865174193E-2</v>
      </c>
      <c r="H62" s="115">
        <f>SUMPRODUCT(T26:T29,I26:I29)/SUM(I26:I29)</f>
        <v>2.0880715256948001E-4</v>
      </c>
      <c r="I62" s="130"/>
      <c r="J62" s="139">
        <f>SUM(G26:G29)</f>
        <v>385219.14240469062</v>
      </c>
      <c r="K62" s="140">
        <f>488000/J62</f>
        <v>1.2668113971536059</v>
      </c>
      <c r="L62" s="115"/>
      <c r="M62" s="115"/>
      <c r="N62" s="115"/>
      <c r="O62" s="115"/>
      <c r="P62" s="115"/>
      <c r="Q62" s="115"/>
      <c r="R62" s="115"/>
      <c r="S62" s="115"/>
      <c r="T62" s="115"/>
    </row>
    <row r="63" spans="1:51" x14ac:dyDescent="0.25">
      <c r="A63" s="190"/>
      <c r="B63" s="12">
        <v>2026</v>
      </c>
      <c r="C63" s="115">
        <f>SUMPRODUCT(J30:J33,$H30:$H33)/SUM($H30:$H33)</f>
        <v>0.49913118404544993</v>
      </c>
      <c r="D63" s="115">
        <f>SUMPRODUCT(K30:K33,$G$30:$G$33)/SUM($G$30:$G$33)</f>
        <v>0.81362885829200904</v>
      </c>
      <c r="E63" s="115">
        <f>SUMPRODUCT(L30:L33,$I$30:$I$33)/SUM($I$30:$I$33)</f>
        <v>0.24381551579282637</v>
      </c>
      <c r="F63" s="115">
        <f>SUMPRODUCT(R30:R33,H30:H33)/SUM(H30:H33)</f>
        <v>6.7500601265778953E-3</v>
      </c>
      <c r="G63" s="115">
        <f>SUMPRODUCT(S30:S33,G30:G33)/SUM(G30:G33)</f>
        <v>1.3706672257266107E-2</v>
      </c>
      <c r="H63" s="115">
        <f>SUMPRODUCT(T30:T33,I30:I33)/SUM(I30:I33)</f>
        <v>2.0037392268661402E-4</v>
      </c>
      <c r="I63" s="130"/>
      <c r="J63" s="139">
        <f>SUM(G30:G33)</f>
        <v>392887.81300546328</v>
      </c>
      <c r="K63" s="140">
        <f t="shared" ref="K63" si="1">488000/J63</f>
        <v>1.2420848492778629</v>
      </c>
      <c r="L63" s="115"/>
      <c r="M63" s="115"/>
      <c r="N63" s="115"/>
      <c r="O63" s="115"/>
      <c r="P63" s="115"/>
      <c r="Q63" s="115"/>
      <c r="R63" s="115"/>
      <c r="S63" s="115"/>
      <c r="T63" s="115"/>
    </row>
    <row r="64" spans="1:51" x14ac:dyDescent="0.25">
      <c r="A64" s="190"/>
      <c r="B64" s="12">
        <v>2027</v>
      </c>
      <c r="C64" s="115">
        <f>SUMPRODUCT(J34:J37,$H34:$H37)/SUM($H34:$H37)</f>
        <v>0.43927854080592166</v>
      </c>
      <c r="D64" s="115">
        <f>SUMPRODUCT(K34:K37,$G$34:$G$37)/SUM($G$34:$G$37)</f>
        <v>0.78879779736671973</v>
      </c>
      <c r="E64" s="115">
        <f>SUMPRODUCT(L34:L37,$I$34:$I$37)/SUM($I$34:$I$37)</f>
        <v>0.23006138908658613</v>
      </c>
      <c r="F64" s="115">
        <f>SUMPRODUCT(R34:R37,H34:H37)/SUM(H34:H37)</f>
        <v>6.527257158699438E-3</v>
      </c>
      <c r="G64" s="115">
        <f>SUMPRODUCT(S34:S37,G34:G37)/SUM(G34:G37)</f>
        <v>1.3965658720815205E-2</v>
      </c>
      <c r="H64" s="115">
        <f>SUMPRODUCT(T34:T37,I34:I37)/SUM(I34:I37)</f>
        <v>1.9405784027568541E-4</v>
      </c>
      <c r="I64" s="130"/>
      <c r="J64" s="139">
        <f>SUM(G34:G37)</f>
        <v>400762.98043966037</v>
      </c>
      <c r="K64" s="140">
        <f>488000/J64</f>
        <v>1.2176773400193688</v>
      </c>
      <c r="L64" s="115"/>
      <c r="M64" s="115"/>
      <c r="N64" s="115"/>
      <c r="O64" s="115"/>
      <c r="P64" s="115"/>
      <c r="Q64" s="115"/>
      <c r="R64" s="115"/>
      <c r="S64" s="115"/>
      <c r="T64" s="115"/>
    </row>
    <row r="65" spans="1:20" x14ac:dyDescent="0.25">
      <c r="A65" s="190"/>
      <c r="B65" s="12">
        <v>2028</v>
      </c>
      <c r="C65" s="115">
        <f>SUMPRODUCT(J38:J41,$H38:$H41)/SUM($H38:$H41)</f>
        <v>0.38647299697073478</v>
      </c>
      <c r="D65" s="115">
        <f>SUMPRODUCT(K38:K41,$G$38:$G$41)/SUM($G$38:$G$41)</f>
        <v>0.76462412867594987</v>
      </c>
      <c r="E65" s="115">
        <f>SUMPRODUCT(L38:L41,$I$38:$I$41)/SUM($I$38:$I$41)</f>
        <v>0.21735690205296035</v>
      </c>
      <c r="F65" s="115">
        <f>SUMPRODUCT(R38:R41,H38:H41)/SUM(H38:H41)</f>
        <v>6.3246070681255064E-3</v>
      </c>
      <c r="G65" s="115">
        <f>SUMPRODUCT(S38:S41,G38:G41)/SUM(G38:G41)</f>
        <v>1.4198521768139375E-2</v>
      </c>
      <c r="H65" s="115">
        <f>SUMPRODUCT(T38:T41,I38:I41)/SUM(I38:I41)</f>
        <v>1.8912770604594608E-4</v>
      </c>
      <c r="I65" s="130"/>
      <c r="J65" s="139">
        <f>SUM(G38:G41)</f>
        <v>408778.0661944779</v>
      </c>
      <c r="K65" s="140">
        <f>488000/J65</f>
        <v>1.1938018214701176</v>
      </c>
      <c r="L65" s="115"/>
      <c r="M65" s="115"/>
      <c r="N65" s="115"/>
      <c r="O65" s="115"/>
      <c r="P65" s="115"/>
      <c r="Q65" s="115"/>
      <c r="R65" s="115"/>
      <c r="S65" s="115"/>
      <c r="T65" s="115"/>
    </row>
    <row r="66" spans="1:20" x14ac:dyDescent="0.25">
      <c r="A66" s="190"/>
      <c r="B66" s="12">
        <v>2029</v>
      </c>
      <c r="C66" s="115">
        <f>SUMPRODUCT(J42:J45,$H42:$H45)/SUM($H42:$H45)</f>
        <v>0.33975174515321988</v>
      </c>
      <c r="D66" s="115">
        <f>SUMPRODUCT(K42:K45,$G$42:$G$45)/SUM($G$42:$G$45)</f>
        <v>0.74156852885809177</v>
      </c>
      <c r="E66" s="115">
        <f>SUMPRODUCT(L42:L45,$I$42:$I$45)/SUM($I$42:$I$45)</f>
        <v>0.20597062777837405</v>
      </c>
      <c r="F66" s="115">
        <f>SUMPRODUCT(R42:R45,H42:H45)/SUM(H42:H45)</f>
        <v>6.1377224021764484E-3</v>
      </c>
      <c r="G66" s="115">
        <f>SUMPRODUCT(S42:S45,G42:G45)/SUM(G42:G45)</f>
        <v>1.4405514491601653E-2</v>
      </c>
      <c r="H66" s="115">
        <f>SUMPRODUCT(T42:T45,I42:I45)/SUM(I42:I45)</f>
        <v>1.8376232891098687E-4</v>
      </c>
      <c r="I66" s="130"/>
      <c r="J66" s="139">
        <f>SUM(G42:G45)</f>
        <v>416821.88208264823</v>
      </c>
      <c r="K66" s="140">
        <f>488000/J66</f>
        <v>1.1707638705571568</v>
      </c>
      <c r="L66" s="115"/>
      <c r="M66" s="115"/>
      <c r="N66" s="115"/>
      <c r="O66" s="115"/>
      <c r="P66" s="115"/>
      <c r="Q66" s="115"/>
      <c r="R66" s="115"/>
      <c r="S66" s="115"/>
      <c r="T66" s="115"/>
    </row>
    <row r="67" spans="1:20" x14ac:dyDescent="0.25">
      <c r="A67" s="190"/>
      <c r="B67" s="12">
        <v>2030</v>
      </c>
      <c r="C67" s="115">
        <f>SUMPRODUCT(J46:J49,$H46:$H49)/SUM($H46:$H49)</f>
        <v>0.29811264491241435</v>
      </c>
      <c r="D67" s="115">
        <f>SUMPRODUCT(K46:K49,$G$46:$G$49)/SUM($G$46:$G$49)</f>
        <v>0.71966213321947659</v>
      </c>
      <c r="E67" s="115">
        <f>SUMPRODUCT(L46:L49,$I$46:$I$49)/SUM($I$46:$I$49)</f>
        <v>0.1958790085193578</v>
      </c>
      <c r="F67" s="115">
        <f>SUMPRODUCT(R46:R49,H46:H49)/SUM(H46:H49)</f>
        <v>5.9706511157457814E-3</v>
      </c>
      <c r="G67" s="115">
        <f>SUMPRODUCT(S46:S49,G46:G49)/SUM(G46:G49)</f>
        <v>1.4600655513446048E-2</v>
      </c>
      <c r="H67" s="115">
        <f>SUMPRODUCT(T46:T49,I46:I49)/SUM(I46:I49)</f>
        <v>1.7840960305415312E-4</v>
      </c>
      <c r="I67" s="130"/>
      <c r="J67" s="139">
        <f>SUM(G46:G49)</f>
        <v>424882.99301147292</v>
      </c>
      <c r="K67" s="140">
        <f>488000/J67</f>
        <v>1.148551502476407</v>
      </c>
      <c r="L67" s="115"/>
      <c r="M67" s="115"/>
      <c r="N67" s="115"/>
      <c r="O67" s="115"/>
      <c r="P67" s="115"/>
      <c r="Q67" s="115"/>
      <c r="R67" s="115"/>
      <c r="S67" s="115"/>
      <c r="T67" s="115"/>
    </row>
    <row r="68" spans="1:20" x14ac:dyDescent="0.25">
      <c r="A68" s="190"/>
      <c r="B68" s="12">
        <v>2031</v>
      </c>
      <c r="C68" s="115">
        <f>SUMPRODUCT(J50:J53,$H50:$H53)/SUM($H50:$H53)</f>
        <v>0.26131736066858974</v>
      </c>
      <c r="D68" s="115">
        <f>SUMPRODUCT(K50:K53,$G$50:$G$53)/SUM($G$50:$G$53)</f>
        <v>0.6987991939625755</v>
      </c>
      <c r="E68" s="115">
        <f>SUMPRODUCT(L50:L53,$I$50:$I$53)/SUM($I$50:$I$53)</f>
        <v>0.18697245333082965</v>
      </c>
      <c r="F68" s="115">
        <f>SUMPRODUCT(R50:R53,H50:H53)/SUM(H50:H53)</f>
        <v>5.823891229493683E-3</v>
      </c>
      <c r="G68" s="115">
        <f>SUMPRODUCT(S50:S53,G50:G53)/SUM(G50:G53)</f>
        <v>1.4763016059558206E-2</v>
      </c>
      <c r="H68" s="115">
        <f>SUMPRODUCT(T50:T53,I50:I53)/SUM(I50:I53)</f>
        <v>1.7343612474213867E-4</v>
      </c>
      <c r="I68" s="130"/>
      <c r="J68" s="139">
        <f>SUM(G50:G53)</f>
        <v>433020.03496612021</v>
      </c>
      <c r="K68" s="140">
        <f>488000/J68</f>
        <v>1.1269686402343519</v>
      </c>
      <c r="L68" s="115"/>
      <c r="M68" s="115"/>
      <c r="N68" s="115"/>
      <c r="O68" s="115"/>
      <c r="P68" s="115"/>
      <c r="Q68" s="115"/>
      <c r="R68" s="115"/>
      <c r="S68" s="115"/>
      <c r="T68" s="115"/>
    </row>
  </sheetData>
  <mergeCells count="2">
    <mergeCell ref="C56:H56"/>
    <mergeCell ref="A58:A68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499"/>
  <sheetViews>
    <sheetView zoomScale="70" zoomScaleNormal="70" workbookViewId="0">
      <selection activeCell="C42" sqref="C42"/>
    </sheetView>
  </sheetViews>
  <sheetFormatPr defaultColWidth="8.7109375" defaultRowHeight="15" x14ac:dyDescent="0.25"/>
  <cols>
    <col min="1" max="1" width="25.28515625" style="15" customWidth="1"/>
    <col min="2" max="2" width="14.85546875" style="15" bestFit="1" customWidth="1"/>
    <col min="3" max="3" width="21.28515625" style="15" customWidth="1"/>
    <col min="4" max="4" width="25" style="15" customWidth="1"/>
    <col min="5" max="5" width="12.5703125" style="15" bestFit="1" customWidth="1"/>
    <col min="6" max="6" width="14.5703125" style="15" bestFit="1" customWidth="1"/>
    <col min="7" max="9" width="14.85546875" style="15" bestFit="1" customWidth="1"/>
    <col min="10" max="10" width="20.7109375" style="15" bestFit="1" customWidth="1"/>
    <col min="11" max="12" width="14.85546875" style="15" bestFit="1" customWidth="1"/>
    <col min="13" max="13" width="14" style="15" bestFit="1" customWidth="1"/>
    <col min="14" max="27" width="8.7109375" style="15"/>
    <col min="28" max="29" width="14.7109375" style="15" bestFit="1" customWidth="1"/>
    <col min="30" max="36" width="9.140625" style="15"/>
    <col min="37" max="37" width="16.28515625" style="15" bestFit="1" customWidth="1"/>
    <col min="38" max="38" width="14.7109375" style="15" bestFit="1" customWidth="1"/>
    <col min="39" max="39" width="9.140625" style="15"/>
    <col min="40" max="54" width="8.7109375" style="15"/>
    <col min="55" max="55" width="10.5703125" style="15" customWidth="1"/>
    <col min="56" max="56" width="8.7109375" style="15"/>
    <col min="57" max="57" width="19.7109375" style="15" bestFit="1" customWidth="1"/>
    <col min="58" max="58" width="32.28515625" style="15" customWidth="1"/>
    <col min="59" max="59" width="34" style="15" customWidth="1"/>
    <col min="60" max="89" width="8.7109375" style="15"/>
    <col min="90" max="90" width="16.28515625" style="15" bestFit="1" customWidth="1"/>
    <col min="91" max="16384" width="8.7109375" style="15"/>
  </cols>
  <sheetData>
    <row r="1" spans="1:59" x14ac:dyDescent="0.25">
      <c r="A1" s="15" t="s">
        <v>0</v>
      </c>
    </row>
    <row r="2" spans="1:59" x14ac:dyDescent="0.25">
      <c r="A2" s="15" t="s">
        <v>1</v>
      </c>
    </row>
    <row r="3" spans="1:59" x14ac:dyDescent="0.25">
      <c r="A3" s="15" t="s">
        <v>106</v>
      </c>
    </row>
    <row r="4" spans="1:59" x14ac:dyDescent="0.25">
      <c r="A4" s="15" t="s">
        <v>99</v>
      </c>
    </row>
    <row r="5" spans="1:59" x14ac:dyDescent="0.25">
      <c r="A5" s="15" t="s">
        <v>3</v>
      </c>
    </row>
    <row r="6" spans="1:59" x14ac:dyDescent="0.25">
      <c r="A6" s="15" t="s">
        <v>4</v>
      </c>
    </row>
    <row r="7" spans="1:59" ht="15" customHeight="1" x14ac:dyDescent="0.25">
      <c r="A7" s="15" t="s">
        <v>5</v>
      </c>
      <c r="BE7" s="16"/>
      <c r="BF7" s="16"/>
      <c r="BG7" s="16"/>
    </row>
    <row r="8" spans="1:59" ht="15" customHeight="1" x14ac:dyDescent="0.25">
      <c r="BE8" s="16"/>
      <c r="BF8" s="16"/>
      <c r="BG8" s="16"/>
    </row>
    <row r="9" spans="1:59" x14ac:dyDescent="0.25">
      <c r="A9" s="15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2" t="s">
        <v>12</v>
      </c>
      <c r="H9" s="12" t="s">
        <v>13</v>
      </c>
      <c r="I9" s="12" t="s">
        <v>14</v>
      </c>
      <c r="J9" s="12"/>
      <c r="K9" s="12" t="s">
        <v>15</v>
      </c>
      <c r="L9" s="12" t="s">
        <v>16</v>
      </c>
      <c r="M9" s="12" t="s">
        <v>17</v>
      </c>
      <c r="N9" s="12" t="s">
        <v>18</v>
      </c>
      <c r="O9" s="12" t="s">
        <v>19</v>
      </c>
      <c r="P9" s="12" t="s">
        <v>20</v>
      </c>
      <c r="Q9" s="12" t="s">
        <v>21</v>
      </c>
      <c r="R9" s="12" t="s">
        <v>22</v>
      </c>
      <c r="S9" s="12" t="s">
        <v>23</v>
      </c>
      <c r="T9" s="12" t="s">
        <v>24</v>
      </c>
      <c r="U9" s="12" t="s">
        <v>25</v>
      </c>
      <c r="V9" s="12" t="s">
        <v>26</v>
      </c>
      <c r="W9" s="12" t="s">
        <v>27</v>
      </c>
      <c r="X9" s="12" t="s">
        <v>28</v>
      </c>
      <c r="Y9" s="12" t="s">
        <v>29</v>
      </c>
      <c r="Z9" s="12" t="s">
        <v>30</v>
      </c>
      <c r="AA9" s="12" t="s">
        <v>31</v>
      </c>
      <c r="AB9" s="12" t="s">
        <v>32</v>
      </c>
      <c r="AC9" s="12" t="s">
        <v>33</v>
      </c>
      <c r="AD9" s="12" t="s">
        <v>34</v>
      </c>
      <c r="AE9" s="12" t="s">
        <v>35</v>
      </c>
      <c r="AF9" s="12" t="s">
        <v>36</v>
      </c>
      <c r="AG9" s="12" t="s">
        <v>37</v>
      </c>
      <c r="AH9" s="12" t="s">
        <v>38</v>
      </c>
      <c r="AI9" s="12" t="s">
        <v>39</v>
      </c>
      <c r="AJ9" s="12" t="s">
        <v>40</v>
      </c>
      <c r="AK9" s="12" t="s">
        <v>41</v>
      </c>
      <c r="AL9" s="12" t="s">
        <v>42</v>
      </c>
      <c r="AM9" s="12" t="s">
        <v>43</v>
      </c>
      <c r="AN9" s="12" t="s">
        <v>44</v>
      </c>
      <c r="AO9" s="12" t="s">
        <v>45</v>
      </c>
      <c r="AP9" s="12" t="s">
        <v>46</v>
      </c>
      <c r="AQ9" s="12" t="s">
        <v>47</v>
      </c>
      <c r="AR9" s="12" t="s">
        <v>48</v>
      </c>
      <c r="AS9" s="12" t="s">
        <v>49</v>
      </c>
      <c r="AT9" s="12" t="s">
        <v>50</v>
      </c>
      <c r="AU9" s="12" t="s">
        <v>51</v>
      </c>
      <c r="AV9" s="12" t="s">
        <v>52</v>
      </c>
      <c r="AW9" s="12" t="s">
        <v>53</v>
      </c>
      <c r="AX9" s="12" t="s">
        <v>54</v>
      </c>
      <c r="AY9" s="12" t="s">
        <v>55</v>
      </c>
      <c r="AZ9" s="12" t="s">
        <v>56</v>
      </c>
    </row>
    <row r="10" spans="1:59" x14ac:dyDescent="0.25">
      <c r="A10" s="12" t="s">
        <v>57</v>
      </c>
      <c r="B10" s="12">
        <v>2019</v>
      </c>
      <c r="C10" s="12" t="s">
        <v>60</v>
      </c>
      <c r="D10" s="12" t="s">
        <v>58</v>
      </c>
      <c r="E10" s="12" t="s">
        <v>58</v>
      </c>
      <c r="F10" s="12" t="s">
        <v>59</v>
      </c>
      <c r="G10" s="12">
        <v>431.90159999904</v>
      </c>
      <c r="H10" s="12">
        <v>86845.374095292704</v>
      </c>
      <c r="I10" s="12">
        <v>6305.7633599859801</v>
      </c>
      <c r="J10" s="12"/>
      <c r="K10" s="15">
        <v>5.19872427189585E-2</v>
      </c>
      <c r="L10" s="15">
        <v>7.4731468989985297E-2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5.9183518499623E-2</v>
      </c>
      <c r="S10" s="15">
        <v>8.5076088789373006E-2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0.205216777773611</v>
      </c>
      <c r="Z10" s="15">
        <v>1.98915893663421</v>
      </c>
      <c r="AA10" s="15">
        <v>0</v>
      </c>
      <c r="AB10" s="15">
        <v>1.6953102561289899</v>
      </c>
      <c r="AC10" s="15">
        <v>4.6988089893797396</v>
      </c>
      <c r="AD10" s="15">
        <v>1.01171348980136</v>
      </c>
      <c r="AE10" s="15">
        <v>934.72046510725295</v>
      </c>
      <c r="AF10" s="15">
        <v>647.38900531551496</v>
      </c>
      <c r="AG10" s="15">
        <v>0</v>
      </c>
      <c r="AH10" s="15">
        <v>2.4146727763517499E-3</v>
      </c>
      <c r="AI10" s="15">
        <v>3.47108317866387E-3</v>
      </c>
      <c r="AJ10" s="15">
        <v>0</v>
      </c>
      <c r="AK10" s="15">
        <v>3.2419617191001199E-2</v>
      </c>
      <c r="AL10" s="15">
        <v>1.2233204021202501E-2</v>
      </c>
      <c r="AM10" s="15">
        <v>0</v>
      </c>
      <c r="AN10" s="15">
        <v>1.2000003439211201E-2</v>
      </c>
      <c r="AO10" s="15">
        <v>0.13034003735556601</v>
      </c>
      <c r="AP10" s="15">
        <v>3.1017158902054399E-2</v>
      </c>
      <c r="AQ10" s="15">
        <v>1.17040010303457E-2</v>
      </c>
      <c r="AR10" s="15">
        <v>0</v>
      </c>
      <c r="AS10" s="15">
        <v>3.0000008598028201E-3</v>
      </c>
      <c r="AT10" s="15">
        <v>5.5860016009528501E-2</v>
      </c>
      <c r="AU10" s="15">
        <v>8.8307754773155507E-3</v>
      </c>
      <c r="AV10" s="15">
        <v>6.1162103172395701E-3</v>
      </c>
      <c r="AW10" s="15">
        <v>0</v>
      </c>
      <c r="AX10" s="15">
        <v>0.146925040365978</v>
      </c>
      <c r="AY10" s="15">
        <v>0.101760536212886</v>
      </c>
      <c r="AZ10" s="15">
        <v>0</v>
      </c>
      <c r="BE10" s="24"/>
      <c r="BF10" s="25"/>
      <c r="BG10" s="25"/>
    </row>
    <row r="11" spans="1:59" x14ac:dyDescent="0.25">
      <c r="A11" s="12" t="s">
        <v>57</v>
      </c>
      <c r="B11" s="12">
        <v>2019</v>
      </c>
      <c r="C11" s="12" t="s">
        <v>61</v>
      </c>
      <c r="D11" s="12" t="s">
        <v>58</v>
      </c>
      <c r="E11" s="12" t="s">
        <v>58</v>
      </c>
      <c r="F11" s="12" t="s">
        <v>59</v>
      </c>
      <c r="G11" s="12">
        <v>226.351794310309</v>
      </c>
      <c r="H11" s="12">
        <v>12067.2425574558</v>
      </c>
      <c r="I11" s="12">
        <v>3304.7361969305198</v>
      </c>
      <c r="J11" s="12"/>
      <c r="K11" s="15">
        <v>9.4523591961651401E-2</v>
      </c>
      <c r="L11" s="15">
        <v>8.7456562867881504E-2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0.107607914190708</v>
      </c>
      <c r="S11" s="15">
        <v>9.9562639518813001E-2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0.34507187857559901</v>
      </c>
      <c r="Z11" s="15">
        <v>2.06474620068186</v>
      </c>
      <c r="AA11" s="15">
        <v>0</v>
      </c>
      <c r="AB11" s="15">
        <v>2.0909814932521198</v>
      </c>
      <c r="AC11" s="15">
        <v>5.2993265057597601</v>
      </c>
      <c r="AD11" s="15">
        <v>0.94816973421569595</v>
      </c>
      <c r="AE11" s="15">
        <v>981.56628589460399</v>
      </c>
      <c r="AF11" s="15">
        <v>652.69266895807402</v>
      </c>
      <c r="AG11" s="15">
        <v>0</v>
      </c>
      <c r="AH11" s="15">
        <v>4.3903760287241703E-3</v>
      </c>
      <c r="AI11" s="15">
        <v>4.0621308310578403E-3</v>
      </c>
      <c r="AJ11" s="15">
        <v>0</v>
      </c>
      <c r="AK11" s="15">
        <v>5.9637168131903298E-2</v>
      </c>
      <c r="AL11" s="15">
        <v>1.7684223303714001E-2</v>
      </c>
      <c r="AM11" s="15">
        <v>0</v>
      </c>
      <c r="AN11" s="15">
        <v>1.2000003439211201E-2</v>
      </c>
      <c r="AO11" s="15">
        <v>0.13034003735556601</v>
      </c>
      <c r="AP11" s="15">
        <v>5.70572906372636E-2</v>
      </c>
      <c r="AQ11" s="15">
        <v>1.6919211631621699E-2</v>
      </c>
      <c r="AR11" s="15">
        <v>0</v>
      </c>
      <c r="AS11" s="15">
        <v>3.0000008598028102E-3</v>
      </c>
      <c r="AT11" s="15">
        <v>5.5860016009528501E-2</v>
      </c>
      <c r="AU11" s="15">
        <v>9.2733515638209509E-3</v>
      </c>
      <c r="AV11" s="15">
        <v>6.1663167015362699E-3</v>
      </c>
      <c r="AW11" s="15">
        <v>0</v>
      </c>
      <c r="AX11" s="15">
        <v>0.154288551027285</v>
      </c>
      <c r="AY11" s="15">
        <v>0.102594198279632</v>
      </c>
      <c r="AZ11" s="15">
        <v>0</v>
      </c>
      <c r="BE11" s="24"/>
      <c r="BF11" s="25"/>
      <c r="BG11" s="25"/>
    </row>
    <row r="12" spans="1:59" x14ac:dyDescent="0.25">
      <c r="A12" s="12" t="s">
        <v>57</v>
      </c>
      <c r="B12" s="12">
        <v>2019</v>
      </c>
      <c r="C12" s="12" t="s">
        <v>62</v>
      </c>
      <c r="D12" s="12" t="s">
        <v>58</v>
      </c>
      <c r="E12" s="12" t="s">
        <v>58</v>
      </c>
      <c r="F12" s="12" t="s">
        <v>59</v>
      </c>
      <c r="G12" s="12">
        <v>17793.750067909099</v>
      </c>
      <c r="H12" s="12">
        <v>2422320.78352331</v>
      </c>
      <c r="I12" s="12">
        <v>205337.40877411101</v>
      </c>
      <c r="J12" s="12"/>
      <c r="K12" s="15">
        <v>0.16631098171057199</v>
      </c>
      <c r="L12" s="15">
        <v>0.12601815868383501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0.18933239287123499</v>
      </c>
      <c r="S12" s="15">
        <v>0.14346208099690799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0.54750815135673703</v>
      </c>
      <c r="Z12" s="15">
        <v>2.0214625843784</v>
      </c>
      <c r="AA12" s="15">
        <v>0</v>
      </c>
      <c r="AB12" s="15">
        <v>3.55795021159931</v>
      </c>
      <c r="AC12" s="15">
        <v>6.8787933860984998</v>
      </c>
      <c r="AD12" s="15">
        <v>1.12286365819914</v>
      </c>
      <c r="AE12" s="15">
        <v>980.03918083956705</v>
      </c>
      <c r="AF12" s="15">
        <v>672.48317837707896</v>
      </c>
      <c r="AG12" s="15">
        <v>0</v>
      </c>
      <c r="AH12" s="15">
        <v>7.7247143518616498E-3</v>
      </c>
      <c r="AI12" s="15">
        <v>5.8532170814449298E-3</v>
      </c>
      <c r="AJ12" s="15">
        <v>0</v>
      </c>
      <c r="AK12" s="15">
        <v>9.4807467858963504E-2</v>
      </c>
      <c r="AL12" s="15">
        <v>3.3524368311356301E-2</v>
      </c>
      <c r="AM12" s="15">
        <v>0</v>
      </c>
      <c r="AN12" s="15">
        <v>1.2000003439211201E-2</v>
      </c>
      <c r="AO12" s="15">
        <v>0.13034003735556601</v>
      </c>
      <c r="AP12" s="15">
        <v>9.0706138766473099E-2</v>
      </c>
      <c r="AQ12" s="15">
        <v>3.2074118977967601E-2</v>
      </c>
      <c r="AR12" s="15">
        <v>0</v>
      </c>
      <c r="AS12" s="15">
        <v>3.0000008598028201E-3</v>
      </c>
      <c r="AT12" s="15">
        <v>5.5860016009528501E-2</v>
      </c>
      <c r="AU12" s="15">
        <v>9.2589242324692504E-3</v>
      </c>
      <c r="AV12" s="15">
        <v>6.3532876214902603E-3</v>
      </c>
      <c r="AW12" s="15">
        <v>0</v>
      </c>
      <c r="AX12" s="15">
        <v>0.154048511378823</v>
      </c>
      <c r="AY12" s="15">
        <v>0.105704990761228</v>
      </c>
      <c r="AZ12" s="15">
        <v>0</v>
      </c>
      <c r="BE12" s="24"/>
      <c r="BF12" s="25"/>
      <c r="BG12" s="25"/>
    </row>
    <row r="13" spans="1:59" x14ac:dyDescent="0.25">
      <c r="A13" s="12" t="s">
        <v>57</v>
      </c>
      <c r="B13" s="12">
        <v>2019</v>
      </c>
      <c r="C13" s="12" t="s">
        <v>63</v>
      </c>
      <c r="D13" s="12" t="s">
        <v>58</v>
      </c>
      <c r="E13" s="12" t="s">
        <v>58</v>
      </c>
      <c r="F13" s="12" t="s">
        <v>59</v>
      </c>
      <c r="G13" s="12">
        <v>68990.240962936703</v>
      </c>
      <c r="H13" s="12">
        <v>3455107.2948320899</v>
      </c>
      <c r="I13" s="12">
        <v>796137.81557940005</v>
      </c>
      <c r="J13" s="12"/>
      <c r="K13" s="15">
        <v>0.19109411804651899</v>
      </c>
      <c r="L13" s="15">
        <v>0.124185553824044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0.21754610706543501</v>
      </c>
      <c r="S13" s="15">
        <v>0.141375799864281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0.65819355193208495</v>
      </c>
      <c r="Z13" s="15">
        <v>2.1714182440109302</v>
      </c>
      <c r="AA13" s="15">
        <v>0</v>
      </c>
      <c r="AB13" s="15">
        <v>3.3206533890929602</v>
      </c>
      <c r="AC13" s="15">
        <v>7.12017382362344</v>
      </c>
      <c r="AD13" s="15">
        <v>1.14988182459891</v>
      </c>
      <c r="AE13" s="15">
        <v>1018.78524702763</v>
      </c>
      <c r="AF13" s="15">
        <v>675.94784718565904</v>
      </c>
      <c r="AG13" s="15">
        <v>0</v>
      </c>
      <c r="AH13" s="15">
        <v>8.8758268458736002E-3</v>
      </c>
      <c r="AI13" s="15">
        <v>5.7680973321889897E-3</v>
      </c>
      <c r="AJ13" s="15">
        <v>0</v>
      </c>
      <c r="AK13" s="15">
        <v>0.117457901755678</v>
      </c>
      <c r="AL13" s="15">
        <v>3.4377896219747801E-2</v>
      </c>
      <c r="AM13" s="15">
        <v>0</v>
      </c>
      <c r="AN13" s="15">
        <v>1.2000003439211201E-2</v>
      </c>
      <c r="AO13" s="15">
        <v>0.13034003735556601</v>
      </c>
      <c r="AP13" s="15">
        <v>0.11237672491916401</v>
      </c>
      <c r="AQ13" s="15">
        <v>3.2890723646861297E-2</v>
      </c>
      <c r="AR13" s="15">
        <v>0</v>
      </c>
      <c r="AS13" s="15">
        <v>3.0000008598028201E-3</v>
      </c>
      <c r="AT13" s="15">
        <v>5.5860016009528501E-2</v>
      </c>
      <c r="AU13" s="15">
        <v>9.6249778537481605E-3</v>
      </c>
      <c r="AV13" s="15">
        <v>6.3860200944529898E-3</v>
      </c>
      <c r="AW13" s="15">
        <v>0</v>
      </c>
      <c r="AX13" s="15">
        <v>0.16013885341284601</v>
      </c>
      <c r="AY13" s="15">
        <v>0.106249588449583</v>
      </c>
      <c r="AZ13" s="15">
        <v>0</v>
      </c>
      <c r="BE13" s="24"/>
      <c r="BF13" s="25"/>
      <c r="BG13" s="25"/>
    </row>
    <row r="14" spans="1:59" x14ac:dyDescent="0.25">
      <c r="A14" s="12" t="s">
        <v>57</v>
      </c>
      <c r="B14" s="12">
        <v>2019</v>
      </c>
      <c r="C14" s="12" t="s">
        <v>64</v>
      </c>
      <c r="D14" s="12" t="s">
        <v>58</v>
      </c>
      <c r="E14" s="12" t="s">
        <v>58</v>
      </c>
      <c r="F14" s="12" t="s">
        <v>59</v>
      </c>
      <c r="G14" s="12">
        <v>247.36188116565501</v>
      </c>
      <c r="H14" s="12">
        <v>49818.355564421603</v>
      </c>
      <c r="I14" s="12">
        <v>3611.4834650185699</v>
      </c>
      <c r="J14" s="12"/>
      <c r="K14" s="15">
        <v>5.3072610961741602E-2</v>
      </c>
      <c r="L14" s="15">
        <v>7.4832265164705897E-2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6.0419127624402102E-2</v>
      </c>
      <c r="S14" s="15">
        <v>8.5190837561557597E-2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0.210416182072938</v>
      </c>
      <c r="Z14" s="15">
        <v>2.0093432338330199</v>
      </c>
      <c r="AA14" s="15">
        <v>0</v>
      </c>
      <c r="AB14" s="15">
        <v>1.6686077948011799</v>
      </c>
      <c r="AC14" s="15">
        <v>4.6539627592870296</v>
      </c>
      <c r="AD14" s="15">
        <v>1.0188094095939999</v>
      </c>
      <c r="AE14" s="15">
        <v>934.64690697331696</v>
      </c>
      <c r="AF14" s="15">
        <v>647.16417089101503</v>
      </c>
      <c r="AG14" s="15">
        <v>0</v>
      </c>
      <c r="AH14" s="15">
        <v>2.4650853201046998E-3</v>
      </c>
      <c r="AI14" s="15">
        <v>3.4757648999156399E-3</v>
      </c>
      <c r="AJ14" s="15">
        <v>0</v>
      </c>
      <c r="AK14" s="15">
        <v>3.3361631149645299E-2</v>
      </c>
      <c r="AL14" s="15">
        <v>1.2258999252442801E-2</v>
      </c>
      <c r="AM14" s="15">
        <v>0</v>
      </c>
      <c r="AN14" s="15">
        <v>1.2000003439211201E-2</v>
      </c>
      <c r="AO14" s="15">
        <v>0.13034003735556601</v>
      </c>
      <c r="AP14" s="15">
        <v>3.1918421753835698E-2</v>
      </c>
      <c r="AQ14" s="15">
        <v>1.17286803713009E-2</v>
      </c>
      <c r="AR14" s="15">
        <v>0</v>
      </c>
      <c r="AS14" s="15">
        <v>3.0000008598028201E-3</v>
      </c>
      <c r="AT14" s="15">
        <v>5.5860016009528501E-2</v>
      </c>
      <c r="AU14" s="15">
        <v>8.8300805365396102E-3</v>
      </c>
      <c r="AV14" s="15">
        <v>6.1140861930800601E-3</v>
      </c>
      <c r="AW14" s="15">
        <v>0</v>
      </c>
      <c r="AX14" s="15">
        <v>0.14691347805168101</v>
      </c>
      <c r="AY14" s="15">
        <v>0.101725195372358</v>
      </c>
      <c r="AZ14" s="15">
        <v>0</v>
      </c>
      <c r="BE14" s="24"/>
      <c r="BF14" s="25"/>
      <c r="BG14" s="25"/>
    </row>
    <row r="15" spans="1:59" x14ac:dyDescent="0.25">
      <c r="A15" s="12" t="s">
        <v>57</v>
      </c>
      <c r="B15" s="12">
        <v>2019</v>
      </c>
      <c r="C15" s="12" t="s">
        <v>65</v>
      </c>
      <c r="D15" s="12" t="s">
        <v>58</v>
      </c>
      <c r="E15" s="12" t="s">
        <v>58</v>
      </c>
      <c r="F15" s="12" t="s">
        <v>59</v>
      </c>
      <c r="G15" s="12">
        <v>130.69643938237701</v>
      </c>
      <c r="H15" s="12">
        <v>6924.1911821363601</v>
      </c>
      <c r="I15" s="12">
        <v>1908.1680149827</v>
      </c>
      <c r="J15" s="12"/>
      <c r="K15" s="15">
        <v>9.6855995116958304E-2</v>
      </c>
      <c r="L15" s="15">
        <v>8.8398550610287702E-2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0.11026317763749099</v>
      </c>
      <c r="S15" s="15">
        <v>0.100635020858221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0.35356308517898</v>
      </c>
      <c r="Z15" s="15">
        <v>2.06897221049188</v>
      </c>
      <c r="AA15" s="15">
        <v>0</v>
      </c>
      <c r="AB15" s="15">
        <v>2.1136673901396099</v>
      </c>
      <c r="AC15" s="15">
        <v>5.3468575711054998</v>
      </c>
      <c r="AD15" s="15">
        <v>0.94261944465468295</v>
      </c>
      <c r="AE15" s="15">
        <v>982.38848669438198</v>
      </c>
      <c r="AF15" s="15">
        <v>653.21486444674304</v>
      </c>
      <c r="AG15" s="15">
        <v>0</v>
      </c>
      <c r="AH15" s="15">
        <v>4.4987101143197997E-3</v>
      </c>
      <c r="AI15" s="15">
        <v>4.1058837219265102E-3</v>
      </c>
      <c r="AJ15" s="15">
        <v>0</v>
      </c>
      <c r="AK15" s="15">
        <v>6.1282545199241499E-2</v>
      </c>
      <c r="AL15" s="15">
        <v>1.8128406621834601E-2</v>
      </c>
      <c r="AM15" s="15">
        <v>0</v>
      </c>
      <c r="AN15" s="15">
        <v>1.2000003439211201E-2</v>
      </c>
      <c r="AO15" s="15">
        <v>0.13034003735556601</v>
      </c>
      <c r="AP15" s="15">
        <v>5.8631489421004698E-2</v>
      </c>
      <c r="AQ15" s="15">
        <v>1.7344179776020902E-2</v>
      </c>
      <c r="AR15" s="15">
        <v>0</v>
      </c>
      <c r="AS15" s="15">
        <v>3.0000008598028201E-3</v>
      </c>
      <c r="AT15" s="15">
        <v>5.5860016009528501E-2</v>
      </c>
      <c r="AU15" s="15">
        <v>9.2811193092925993E-3</v>
      </c>
      <c r="AV15" s="15">
        <v>6.1712501455848797E-3</v>
      </c>
      <c r="AW15" s="15">
        <v>0</v>
      </c>
      <c r="AX15" s="15">
        <v>0.15441778954318999</v>
      </c>
      <c r="AY15" s="15">
        <v>0.10267628013845</v>
      </c>
      <c r="AZ15" s="15">
        <v>0</v>
      </c>
      <c r="BE15" s="24"/>
      <c r="BF15" s="25"/>
      <c r="BG15" s="25"/>
    </row>
    <row r="16" spans="1:59" x14ac:dyDescent="0.25">
      <c r="A16" s="12" t="s">
        <v>57</v>
      </c>
      <c r="B16" s="12">
        <v>2019</v>
      </c>
      <c r="C16" s="12" t="s">
        <v>66</v>
      </c>
      <c r="D16" s="12" t="s">
        <v>58</v>
      </c>
      <c r="E16" s="12" t="s">
        <v>58</v>
      </c>
      <c r="F16" s="12" t="s">
        <v>59</v>
      </c>
      <c r="G16" s="12">
        <v>9065.0181376041892</v>
      </c>
      <c r="H16" s="12">
        <v>1702450.22254756</v>
      </c>
      <c r="I16" s="12">
        <v>132349.264809021</v>
      </c>
      <c r="J16" s="12"/>
      <c r="K16" s="15">
        <v>8.8269649312980994E-2</v>
      </c>
      <c r="L16" s="15">
        <v>10.767172115572301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0.10048827654337</v>
      </c>
      <c r="S16" s="15">
        <v>12.257605842562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0.38953415812717301</v>
      </c>
      <c r="Z16" s="15">
        <v>128.27270508203</v>
      </c>
      <c r="AA16" s="15">
        <v>0</v>
      </c>
      <c r="AB16" s="15">
        <v>3.4435493663904402</v>
      </c>
      <c r="AC16" s="15">
        <v>133.647564011322</v>
      </c>
      <c r="AD16" s="15">
        <v>1.72737858812514</v>
      </c>
      <c r="AE16" s="15">
        <v>1395.19341302916</v>
      </c>
      <c r="AF16" s="15">
        <v>25993.709250641601</v>
      </c>
      <c r="AG16" s="15">
        <v>0</v>
      </c>
      <c r="AH16" s="15">
        <v>4.0998965905234197E-3</v>
      </c>
      <c r="AI16" s="15">
        <v>0.50010725758850205</v>
      </c>
      <c r="AJ16" s="15">
        <v>0</v>
      </c>
      <c r="AK16" s="15">
        <v>4.6449908276388001E-2</v>
      </c>
      <c r="AL16" s="15">
        <v>0.31997027117096299</v>
      </c>
      <c r="AM16" s="15">
        <v>0</v>
      </c>
      <c r="AN16" s="15">
        <v>3.60000103176338E-2</v>
      </c>
      <c r="AO16" s="15">
        <v>6.1740017694742001E-2</v>
      </c>
      <c r="AP16" s="15">
        <v>4.4440505805679001E-2</v>
      </c>
      <c r="AQ16" s="15">
        <v>0.30612849887684601</v>
      </c>
      <c r="AR16" s="15">
        <v>0</v>
      </c>
      <c r="AS16" s="15">
        <v>9.0000025794084604E-3</v>
      </c>
      <c r="AT16" s="15">
        <v>2.6460007583460801E-2</v>
      </c>
      <c r="AU16" s="15">
        <v>1.3181095565802501E-2</v>
      </c>
      <c r="AV16" s="15">
        <v>0.245575676134038</v>
      </c>
      <c r="AW16" s="15">
        <v>0</v>
      </c>
      <c r="AX16" s="15">
        <v>0.219304975315946</v>
      </c>
      <c r="AY16" s="15">
        <v>4.0858491104865298</v>
      </c>
      <c r="AZ16" s="15">
        <v>0</v>
      </c>
      <c r="BE16" s="24"/>
      <c r="BF16" s="25"/>
      <c r="BG16" s="25"/>
    </row>
    <row r="17" spans="1:59" x14ac:dyDescent="0.25">
      <c r="A17" s="12" t="s">
        <v>57</v>
      </c>
      <c r="B17" s="12">
        <v>2019</v>
      </c>
      <c r="C17" s="12" t="s">
        <v>67</v>
      </c>
      <c r="D17" s="12" t="s">
        <v>58</v>
      </c>
      <c r="E17" s="12" t="s">
        <v>58</v>
      </c>
      <c r="F17" s="12" t="s">
        <v>59</v>
      </c>
      <c r="G17" s="12">
        <v>10171.826562828501</v>
      </c>
      <c r="H17" s="12">
        <v>2075413.09512422</v>
      </c>
      <c r="I17" s="12">
        <v>148508.66781729599</v>
      </c>
      <c r="J17" s="12"/>
      <c r="K17" s="15">
        <v>9.3413836176967704E-2</v>
      </c>
      <c r="L17" s="15">
        <v>13.8461457148205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0.106344541705886</v>
      </c>
      <c r="S17" s="15">
        <v>15.7627829098679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0.42129465791840098</v>
      </c>
      <c r="Z17" s="15">
        <v>161.88151793889</v>
      </c>
      <c r="AA17" s="15">
        <v>0</v>
      </c>
      <c r="AB17" s="15">
        <v>3.0181846401188999</v>
      </c>
      <c r="AC17" s="15">
        <v>151.69477462660899</v>
      </c>
      <c r="AD17" s="15">
        <v>1.78873791374209</v>
      </c>
      <c r="AE17" s="15">
        <v>1341.21532549327</v>
      </c>
      <c r="AF17" s="15">
        <v>30043.943324505399</v>
      </c>
      <c r="AG17" s="15">
        <v>0</v>
      </c>
      <c r="AH17" s="15">
        <v>4.3388307468141298E-3</v>
      </c>
      <c r="AI17" s="15">
        <v>0.64311760667360995</v>
      </c>
      <c r="AJ17" s="15">
        <v>0</v>
      </c>
      <c r="AK17" s="15">
        <v>5.5215433820820198E-2</v>
      </c>
      <c r="AL17" s="15">
        <v>0.62429183480956596</v>
      </c>
      <c r="AM17" s="15">
        <v>0</v>
      </c>
      <c r="AN17" s="15">
        <v>3.60000103176338E-2</v>
      </c>
      <c r="AO17" s="15">
        <v>6.1740017694742001E-2</v>
      </c>
      <c r="AP17" s="15">
        <v>5.2826838595171101E-2</v>
      </c>
      <c r="AQ17" s="15">
        <v>0.59728524638219005</v>
      </c>
      <c r="AR17" s="15">
        <v>0</v>
      </c>
      <c r="AS17" s="15">
        <v>9.0000025794084604E-3</v>
      </c>
      <c r="AT17" s="15">
        <v>2.6460007583460898E-2</v>
      </c>
      <c r="AU17" s="15">
        <v>1.2671137359560001E-2</v>
      </c>
      <c r="AV17" s="15">
        <v>0.28384027937321099</v>
      </c>
      <c r="AW17" s="15">
        <v>0</v>
      </c>
      <c r="AX17" s="15">
        <v>0.21082037164443301</v>
      </c>
      <c r="AY17" s="15">
        <v>4.7224895040675401</v>
      </c>
      <c r="AZ17" s="15">
        <v>0</v>
      </c>
      <c r="BE17" s="24"/>
      <c r="BF17" s="25"/>
      <c r="BG17" s="25"/>
    </row>
    <row r="18" spans="1:59" x14ac:dyDescent="0.25">
      <c r="A18" s="12" t="s">
        <v>57</v>
      </c>
      <c r="B18" s="12">
        <v>2019</v>
      </c>
      <c r="C18" s="12" t="s">
        <v>68</v>
      </c>
      <c r="D18" s="12" t="s">
        <v>58</v>
      </c>
      <c r="E18" s="12" t="s">
        <v>58</v>
      </c>
      <c r="F18" s="12" t="s">
        <v>59</v>
      </c>
      <c r="G18" s="12">
        <v>3571.0468178061401</v>
      </c>
      <c r="H18" s="12">
        <v>668884.05044225499</v>
      </c>
      <c r="I18" s="12">
        <v>52137.283539969598</v>
      </c>
      <c r="J18" s="12"/>
      <c r="K18" s="15">
        <v>9.0044259637927698E-2</v>
      </c>
      <c r="L18" s="15">
        <v>13.435220781209701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0.10250853531269701</v>
      </c>
      <c r="S18" s="15">
        <v>15.2949761530875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0.39460753846214902</v>
      </c>
      <c r="Z18" s="15">
        <v>158.95381707809699</v>
      </c>
      <c r="AA18" s="15">
        <v>0</v>
      </c>
      <c r="AB18" s="15">
        <v>3.4583002762205699</v>
      </c>
      <c r="AC18" s="15">
        <v>165.79247067429799</v>
      </c>
      <c r="AD18" s="15">
        <v>1.72290702777675</v>
      </c>
      <c r="AE18" s="15">
        <v>1396.8076347387801</v>
      </c>
      <c r="AF18" s="15">
        <v>32311.877303477999</v>
      </c>
      <c r="AG18" s="15">
        <v>0</v>
      </c>
      <c r="AH18" s="15">
        <v>4.1823226438428103E-3</v>
      </c>
      <c r="AI18" s="15">
        <v>0.62403120781075405</v>
      </c>
      <c r="AJ18" s="15">
        <v>0</v>
      </c>
      <c r="AK18" s="15">
        <v>4.7160748448518003E-2</v>
      </c>
      <c r="AL18" s="15">
        <v>0.41333554144988799</v>
      </c>
      <c r="AM18" s="15">
        <v>0</v>
      </c>
      <c r="AN18" s="15">
        <v>3.6000010317633897E-2</v>
      </c>
      <c r="AO18" s="15">
        <v>6.1740017694742098E-2</v>
      </c>
      <c r="AP18" s="15">
        <v>4.5120595346620301E-2</v>
      </c>
      <c r="AQ18" s="15">
        <v>0.39545482889219602</v>
      </c>
      <c r="AR18" s="15">
        <v>0</v>
      </c>
      <c r="AS18" s="15">
        <v>9.0000025794084709E-3</v>
      </c>
      <c r="AT18" s="15">
        <v>2.6460007583460898E-2</v>
      </c>
      <c r="AU18" s="15">
        <v>1.31963459321103E-2</v>
      </c>
      <c r="AV18" s="15">
        <v>0.30526659506148901</v>
      </c>
      <c r="AW18" s="15">
        <v>0</v>
      </c>
      <c r="AX18" s="15">
        <v>0.21955870848933801</v>
      </c>
      <c r="AY18" s="15">
        <v>5.07897714272183</v>
      </c>
      <c r="AZ18" s="15">
        <v>0</v>
      </c>
      <c r="BE18" s="24"/>
      <c r="BF18" s="25"/>
      <c r="BG18" s="25"/>
    </row>
    <row r="19" spans="1:59" x14ac:dyDescent="0.25">
      <c r="A19" s="12" t="s">
        <v>57</v>
      </c>
      <c r="B19" s="12">
        <v>2019</v>
      </c>
      <c r="C19" s="12" t="s">
        <v>69</v>
      </c>
      <c r="D19" s="12" t="s">
        <v>58</v>
      </c>
      <c r="E19" s="12" t="s">
        <v>58</v>
      </c>
      <c r="F19" s="12" t="s">
        <v>59</v>
      </c>
      <c r="G19" s="12">
        <v>12820.405027463899</v>
      </c>
      <c r="H19" s="12">
        <v>1533947.63556449</v>
      </c>
      <c r="I19" s="12">
        <v>97435.078208726205</v>
      </c>
      <c r="J19" s="12"/>
      <c r="K19" s="15">
        <v>0.21144685616384701</v>
      </c>
      <c r="L19" s="15">
        <v>3.2711773472168901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0.24071615013535899</v>
      </c>
      <c r="S19" s="15">
        <v>3.72398640357122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0.68106339763368995</v>
      </c>
      <c r="Z19" s="15">
        <v>32.9490455561548</v>
      </c>
      <c r="AA19" s="15">
        <v>0</v>
      </c>
      <c r="AB19" s="15">
        <v>5.7665949748531897</v>
      </c>
      <c r="AC19" s="15">
        <v>58.758272636812002</v>
      </c>
      <c r="AD19" s="15">
        <v>0.98052852109689304</v>
      </c>
      <c r="AE19" s="15">
        <v>1727.73196962772</v>
      </c>
      <c r="AF19" s="15">
        <v>9493.2811525898996</v>
      </c>
      <c r="AG19" s="15">
        <v>0</v>
      </c>
      <c r="AH19" s="15">
        <v>9.8211588174460605E-3</v>
      </c>
      <c r="AI19" s="15">
        <v>0.15193771536690201</v>
      </c>
      <c r="AJ19" s="15">
        <v>0</v>
      </c>
      <c r="AK19" s="15">
        <v>4.03505911875673E-2</v>
      </c>
      <c r="AL19" s="15">
        <v>1.97615746406751E-2</v>
      </c>
      <c r="AM19" s="15">
        <v>0</v>
      </c>
      <c r="AN19" s="15">
        <v>3.60000103176338E-2</v>
      </c>
      <c r="AO19" s="15">
        <v>6.1740017694742001E-2</v>
      </c>
      <c r="AP19" s="15">
        <v>3.86050424742218E-2</v>
      </c>
      <c r="AQ19" s="15">
        <v>1.8906697669297701E-2</v>
      </c>
      <c r="AR19" s="15">
        <v>0</v>
      </c>
      <c r="AS19" s="15">
        <v>9.0000025794084604E-3</v>
      </c>
      <c r="AT19" s="15">
        <v>2.6460007583460801E-2</v>
      </c>
      <c r="AU19" s="15">
        <v>1.632275496077E-2</v>
      </c>
      <c r="AV19" s="15">
        <v>8.9687813128103103E-2</v>
      </c>
      <c r="AW19" s="15">
        <v>0</v>
      </c>
      <c r="AX19" s="15">
        <v>0.27157540554118298</v>
      </c>
      <c r="AY19" s="15">
        <v>1.49221159546325</v>
      </c>
      <c r="AZ19" s="15">
        <v>0</v>
      </c>
      <c r="BE19" s="24"/>
      <c r="BF19" s="25"/>
      <c r="BG19" s="25"/>
    </row>
    <row r="20" spans="1:59" x14ac:dyDescent="0.25">
      <c r="A20" s="12" t="s">
        <v>57</v>
      </c>
      <c r="B20" s="12">
        <v>2019</v>
      </c>
      <c r="C20" s="12" t="s">
        <v>70</v>
      </c>
      <c r="D20" s="12" t="s">
        <v>58</v>
      </c>
      <c r="E20" s="12" t="s">
        <v>58</v>
      </c>
      <c r="F20" s="12" t="s">
        <v>59</v>
      </c>
      <c r="G20" s="12">
        <v>18972.299799851698</v>
      </c>
      <c r="H20" s="12">
        <v>2655663.2170506702</v>
      </c>
      <c r="I20" s="12">
        <v>240948.20745811699</v>
      </c>
      <c r="J20" s="12"/>
      <c r="K20" s="15">
        <v>0.227780917338685</v>
      </c>
      <c r="L20" s="15">
        <v>1.85091261547079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0.25931123541312501</v>
      </c>
      <c r="S20" s="15">
        <v>2.10712311885995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0.84815600144792902</v>
      </c>
      <c r="Z20" s="15">
        <v>19.755623698146501</v>
      </c>
      <c r="AA20" s="15">
        <v>0</v>
      </c>
      <c r="AB20" s="15">
        <v>5.5211025006191203</v>
      </c>
      <c r="AC20" s="15">
        <v>28.3255294570702</v>
      </c>
      <c r="AD20" s="15">
        <v>1.08635235233281</v>
      </c>
      <c r="AE20" s="15">
        <v>1482.06961207781</v>
      </c>
      <c r="AF20" s="15">
        <v>4360.0838171547603</v>
      </c>
      <c r="AG20" s="15">
        <v>0</v>
      </c>
      <c r="AH20" s="15">
        <v>1.0579833653489201E-2</v>
      </c>
      <c r="AI20" s="15">
        <v>8.5970097089866901E-2</v>
      </c>
      <c r="AJ20" s="15">
        <v>0</v>
      </c>
      <c r="AK20" s="15">
        <v>0.105416109388709</v>
      </c>
      <c r="AL20" s="15">
        <v>6.5856195755811697E-2</v>
      </c>
      <c r="AM20" s="15">
        <v>0</v>
      </c>
      <c r="AN20" s="15">
        <v>3.6000010317633897E-2</v>
      </c>
      <c r="AO20" s="15">
        <v>6.1740017694742098E-2</v>
      </c>
      <c r="AP20" s="15">
        <v>0.10085585515962001</v>
      </c>
      <c r="AQ20" s="15">
        <v>6.3007285879051203E-2</v>
      </c>
      <c r="AR20" s="15">
        <v>0</v>
      </c>
      <c r="AS20" s="15">
        <v>9.0000025794084795E-3</v>
      </c>
      <c r="AT20" s="15">
        <v>2.6460007583460801E-2</v>
      </c>
      <c r="AU20" s="15">
        <v>1.40018588172343E-2</v>
      </c>
      <c r="AV20" s="15">
        <v>4.1191909976158202E-2</v>
      </c>
      <c r="AW20" s="15">
        <v>0</v>
      </c>
      <c r="AX20" s="15">
        <v>0.23296070398409099</v>
      </c>
      <c r="AY20" s="15">
        <v>0.68534445831461199</v>
      </c>
      <c r="AZ20" s="15">
        <v>0</v>
      </c>
      <c r="BE20" s="24"/>
      <c r="BF20" s="25"/>
      <c r="BG20" s="25"/>
    </row>
    <row r="21" spans="1:59" x14ac:dyDescent="0.25">
      <c r="BE21" s="24"/>
      <c r="BF21" s="25"/>
      <c r="BG21" s="25"/>
    </row>
    <row r="22" spans="1:59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E22" s="24"/>
      <c r="BF22" s="25"/>
      <c r="BG22" s="25"/>
    </row>
    <row r="23" spans="1:59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E23" s="24"/>
      <c r="BF23" s="25"/>
      <c r="BG23" s="25"/>
    </row>
    <row r="24" spans="1:59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E24" s="24"/>
      <c r="BF24" s="25"/>
      <c r="BG24" s="25"/>
    </row>
    <row r="25" spans="1:59" x14ac:dyDescent="0.25">
      <c r="A25" s="15" t="s">
        <v>6</v>
      </c>
      <c r="B25" s="12" t="s">
        <v>7</v>
      </c>
      <c r="C25" s="12" t="s">
        <v>8</v>
      </c>
      <c r="D25" s="12" t="s">
        <v>9</v>
      </c>
      <c r="E25" s="12" t="s">
        <v>10</v>
      </c>
      <c r="F25" s="12" t="s">
        <v>11</v>
      </c>
      <c r="G25" s="12" t="s">
        <v>12</v>
      </c>
      <c r="H25" s="12" t="s">
        <v>13</v>
      </c>
      <c r="I25" s="12" t="s">
        <v>14</v>
      </c>
      <c r="J25" s="12" t="s">
        <v>120</v>
      </c>
      <c r="K25" s="12" t="s">
        <v>15</v>
      </c>
      <c r="L25" s="12" t="s">
        <v>16</v>
      </c>
      <c r="M25" s="12" t="s">
        <v>17</v>
      </c>
      <c r="N25" s="12" t="s">
        <v>18</v>
      </c>
      <c r="O25" s="12" t="s">
        <v>19</v>
      </c>
      <c r="P25" s="12" t="s">
        <v>20</v>
      </c>
      <c r="Q25" s="12" t="s">
        <v>21</v>
      </c>
      <c r="R25" s="12" t="s">
        <v>22</v>
      </c>
      <c r="S25" s="12" t="s">
        <v>23</v>
      </c>
      <c r="T25" s="12" t="s">
        <v>24</v>
      </c>
      <c r="U25" s="12" t="s">
        <v>25</v>
      </c>
      <c r="V25" s="12" t="s">
        <v>26</v>
      </c>
      <c r="W25" s="12" t="s">
        <v>27</v>
      </c>
      <c r="X25" s="12" t="s">
        <v>28</v>
      </c>
      <c r="Y25" s="12" t="s">
        <v>29</v>
      </c>
      <c r="Z25" s="12" t="s">
        <v>30</v>
      </c>
      <c r="AA25" s="12" t="s">
        <v>31</v>
      </c>
      <c r="AB25" s="12" t="s">
        <v>32</v>
      </c>
      <c r="AC25" s="12" t="s">
        <v>33</v>
      </c>
      <c r="AD25" s="12" t="s">
        <v>34</v>
      </c>
      <c r="AE25" s="12" t="s">
        <v>35</v>
      </c>
      <c r="AF25" s="12" t="s">
        <v>36</v>
      </c>
      <c r="AG25" s="12" t="s">
        <v>37</v>
      </c>
      <c r="AH25" s="12" t="s">
        <v>38</v>
      </c>
      <c r="AI25" s="12" t="s">
        <v>39</v>
      </c>
      <c r="AJ25" s="12" t="s">
        <v>40</v>
      </c>
      <c r="AK25" s="12" t="s">
        <v>41</v>
      </c>
      <c r="AL25" s="12" t="s">
        <v>42</v>
      </c>
      <c r="AM25" s="12" t="s">
        <v>43</v>
      </c>
      <c r="AN25" s="12" t="s">
        <v>44</v>
      </c>
      <c r="AO25" s="12" t="s">
        <v>45</v>
      </c>
      <c r="AP25" s="12" t="s">
        <v>46</v>
      </c>
      <c r="AQ25" s="12" t="s">
        <v>47</v>
      </c>
      <c r="AR25" s="12" t="s">
        <v>48</v>
      </c>
      <c r="AS25" s="12" t="s">
        <v>49</v>
      </c>
      <c r="AT25" s="12" t="s">
        <v>50</v>
      </c>
      <c r="AU25" s="12" t="s">
        <v>51</v>
      </c>
      <c r="AV25" s="12" t="s">
        <v>52</v>
      </c>
      <c r="AW25" s="12" t="s">
        <v>53</v>
      </c>
      <c r="AX25" s="12" t="s">
        <v>54</v>
      </c>
      <c r="AY25" s="12" t="s">
        <v>55</v>
      </c>
      <c r="AZ25" s="12" t="s">
        <v>56</v>
      </c>
      <c r="BE25" s="24"/>
      <c r="BF25" s="25"/>
      <c r="BG25" s="25"/>
    </row>
    <row r="26" spans="1:59" x14ac:dyDescent="0.25">
      <c r="A26" s="12" t="s">
        <v>57</v>
      </c>
      <c r="B26" s="12">
        <v>2019</v>
      </c>
      <c r="C26" s="12" t="s">
        <v>61</v>
      </c>
      <c r="D26" s="12" t="s">
        <v>58</v>
      </c>
      <c r="E26" s="12" t="s">
        <v>58</v>
      </c>
      <c r="F26" s="12" t="s">
        <v>59</v>
      </c>
      <c r="G26" s="12">
        <v>226.351794310309</v>
      </c>
      <c r="H26" s="12">
        <v>12067.2425574558</v>
      </c>
      <c r="I26" s="12">
        <v>3304.7361969305198</v>
      </c>
      <c r="J26" s="8">
        <f>I26/G26</f>
        <v>14.600000000000037</v>
      </c>
      <c r="K26" s="15">
        <v>9.4523591961651401E-2</v>
      </c>
      <c r="L26" s="15">
        <v>8.7456562867881504E-2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0.107607914190708</v>
      </c>
      <c r="S26" s="15">
        <v>9.9562639518813001E-2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0.34507187857559901</v>
      </c>
      <c r="Z26" s="15">
        <v>2.06474620068186</v>
      </c>
      <c r="AA26" s="15">
        <v>0</v>
      </c>
      <c r="AB26" s="15">
        <v>2.0909814932521198</v>
      </c>
      <c r="AC26" s="15">
        <v>5.2993265057597601</v>
      </c>
      <c r="AD26" s="15">
        <v>0.94816973421569595</v>
      </c>
      <c r="AE26" s="15">
        <v>981.56628589460399</v>
      </c>
      <c r="AF26" s="15">
        <v>652.69266895807402</v>
      </c>
      <c r="AG26" s="15">
        <v>0</v>
      </c>
      <c r="AH26" s="15">
        <v>4.3903760287241703E-3</v>
      </c>
      <c r="AI26" s="15">
        <v>4.0621308310578403E-3</v>
      </c>
      <c r="AJ26" s="15">
        <v>0</v>
      </c>
      <c r="AK26" s="15">
        <v>5.9637168131903298E-2</v>
      </c>
      <c r="AL26" s="15">
        <v>1.7684223303714001E-2</v>
      </c>
      <c r="AM26" s="15">
        <v>0</v>
      </c>
      <c r="AN26" s="15">
        <v>1.2000003439211201E-2</v>
      </c>
      <c r="AO26" s="15">
        <v>0.13034003735556601</v>
      </c>
      <c r="AP26" s="15">
        <v>5.70572906372636E-2</v>
      </c>
      <c r="AQ26" s="15">
        <v>1.6919211631621699E-2</v>
      </c>
      <c r="AR26" s="15">
        <v>0</v>
      </c>
      <c r="AS26" s="15">
        <v>3.0000008598028102E-3</v>
      </c>
      <c r="AT26" s="15">
        <v>5.5860016009528501E-2</v>
      </c>
      <c r="AU26" s="15">
        <v>9.2733515638209509E-3</v>
      </c>
      <c r="AV26" s="15">
        <v>6.1663167015362699E-3</v>
      </c>
      <c r="AW26" s="15">
        <v>0</v>
      </c>
      <c r="AX26" s="15">
        <v>0.154288551027285</v>
      </c>
      <c r="AY26" s="15">
        <v>0.102594198279632</v>
      </c>
      <c r="AZ26" s="15">
        <v>0</v>
      </c>
      <c r="BE26" s="24"/>
      <c r="BF26" s="25"/>
      <c r="BG26" s="25"/>
    </row>
    <row r="27" spans="1:59" x14ac:dyDescent="0.25">
      <c r="A27" s="12" t="s">
        <v>57</v>
      </c>
      <c r="B27" s="12">
        <v>2019</v>
      </c>
      <c r="C27" s="12" t="s">
        <v>63</v>
      </c>
      <c r="D27" s="12" t="s">
        <v>58</v>
      </c>
      <c r="E27" s="12" t="s">
        <v>58</v>
      </c>
      <c r="F27" s="12" t="s">
        <v>59</v>
      </c>
      <c r="G27" s="12">
        <v>68990.240962936703</v>
      </c>
      <c r="H27" s="12">
        <v>3455107.2948320899</v>
      </c>
      <c r="I27" s="12">
        <v>796137.81557940005</v>
      </c>
      <c r="J27" s="122">
        <f t="shared" ref="J27:J33" si="0">I27/G27</f>
        <v>11.539861355276399</v>
      </c>
      <c r="K27" s="15">
        <v>0.19109411804651899</v>
      </c>
      <c r="L27" s="15">
        <v>0.124185553824044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0.21754610706543501</v>
      </c>
      <c r="S27" s="15">
        <v>0.141375799864281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0.65819355193208495</v>
      </c>
      <c r="Z27" s="15">
        <v>2.1714182440109302</v>
      </c>
      <c r="AA27" s="15">
        <v>0</v>
      </c>
      <c r="AB27" s="15">
        <v>3.3206533890929602</v>
      </c>
      <c r="AC27" s="15">
        <v>7.12017382362344</v>
      </c>
      <c r="AD27" s="15">
        <v>1.14988182459891</v>
      </c>
      <c r="AE27" s="15">
        <v>1018.78524702763</v>
      </c>
      <c r="AF27" s="15">
        <v>675.94784718565904</v>
      </c>
      <c r="AG27" s="15">
        <v>0</v>
      </c>
      <c r="AH27" s="15">
        <v>8.8758268458736002E-3</v>
      </c>
      <c r="AI27" s="15">
        <v>5.7680973321889897E-3</v>
      </c>
      <c r="AJ27" s="15">
        <v>0</v>
      </c>
      <c r="AK27" s="15">
        <v>0.117457901755678</v>
      </c>
      <c r="AL27" s="15">
        <v>3.4377896219747801E-2</v>
      </c>
      <c r="AM27" s="15">
        <v>0</v>
      </c>
      <c r="AN27" s="15">
        <v>1.2000003439211201E-2</v>
      </c>
      <c r="AO27" s="15">
        <v>0.13034003735556601</v>
      </c>
      <c r="AP27" s="15">
        <v>0.11237672491916401</v>
      </c>
      <c r="AQ27" s="15">
        <v>3.2890723646861297E-2</v>
      </c>
      <c r="AR27" s="15">
        <v>0</v>
      </c>
      <c r="AS27" s="15">
        <v>3.0000008598028201E-3</v>
      </c>
      <c r="AT27" s="15">
        <v>5.5860016009528501E-2</v>
      </c>
      <c r="AU27" s="15">
        <v>9.6249778537481605E-3</v>
      </c>
      <c r="AV27" s="15">
        <v>6.3860200944529898E-3</v>
      </c>
      <c r="AW27" s="15">
        <v>0</v>
      </c>
      <c r="AX27" s="15">
        <v>0.16013885341284601</v>
      </c>
      <c r="AY27" s="15">
        <v>0.106249588449583</v>
      </c>
      <c r="AZ27" s="15">
        <v>0</v>
      </c>
      <c r="BE27" s="24"/>
      <c r="BF27" s="25"/>
      <c r="BG27" s="25"/>
    </row>
    <row r="28" spans="1:59" x14ac:dyDescent="0.25">
      <c r="A28" s="12" t="s">
        <v>57</v>
      </c>
      <c r="B28" s="12">
        <v>2019</v>
      </c>
      <c r="C28" s="12" t="s">
        <v>65</v>
      </c>
      <c r="D28" s="12" t="s">
        <v>58</v>
      </c>
      <c r="E28" s="12" t="s">
        <v>58</v>
      </c>
      <c r="F28" s="12" t="s">
        <v>59</v>
      </c>
      <c r="G28" s="12">
        <v>130.69643938237701</v>
      </c>
      <c r="H28" s="12">
        <v>6924.1911821363601</v>
      </c>
      <c r="I28" s="12">
        <v>1908.1680149827</v>
      </c>
      <c r="J28" s="8">
        <f t="shared" si="0"/>
        <v>14.599999999999968</v>
      </c>
      <c r="K28" s="8">
        <v>9.6855995116958304E-2</v>
      </c>
      <c r="L28" s="8">
        <v>8.8398550610287702E-2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0.11026317763749099</v>
      </c>
      <c r="S28" s="8">
        <v>0.100635020858221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0.35356308517898</v>
      </c>
      <c r="Z28" s="8">
        <v>2.06897221049188</v>
      </c>
      <c r="AA28" s="8">
        <v>0</v>
      </c>
      <c r="AB28" s="8">
        <v>2.1136673901396099</v>
      </c>
      <c r="AC28" s="8">
        <v>5.3468575711054998</v>
      </c>
      <c r="AD28" s="8">
        <v>0.94261944465468295</v>
      </c>
      <c r="AE28" s="8">
        <v>982.38848669438198</v>
      </c>
      <c r="AF28" s="8">
        <v>653.21486444674304</v>
      </c>
      <c r="AG28" s="8">
        <v>0</v>
      </c>
      <c r="AH28" s="8">
        <v>4.4987101143197997E-3</v>
      </c>
      <c r="AI28" s="8">
        <v>4.1058837219265102E-3</v>
      </c>
      <c r="AJ28" s="8">
        <v>0</v>
      </c>
      <c r="AK28" s="8">
        <v>6.1282545199241499E-2</v>
      </c>
      <c r="AL28" s="8">
        <v>1.8128406621834601E-2</v>
      </c>
      <c r="AM28" s="8">
        <v>0</v>
      </c>
      <c r="AN28" s="8">
        <v>1.2000003439211201E-2</v>
      </c>
      <c r="AO28" s="8">
        <v>0.13034003735556601</v>
      </c>
      <c r="AP28" s="8">
        <v>5.8631489421004698E-2</v>
      </c>
      <c r="AQ28" s="8">
        <v>1.7344179776020902E-2</v>
      </c>
      <c r="AR28" s="8">
        <v>0</v>
      </c>
      <c r="AS28" s="8">
        <v>3.0000008598028201E-3</v>
      </c>
      <c r="AT28" s="8">
        <v>5.5860016009528501E-2</v>
      </c>
      <c r="AU28" s="8">
        <v>9.2811193092925993E-3</v>
      </c>
      <c r="AV28" s="8">
        <v>6.1712501455848797E-3</v>
      </c>
      <c r="AW28" s="8">
        <v>0</v>
      </c>
      <c r="AX28" s="8">
        <v>0.15441778954318999</v>
      </c>
      <c r="AY28" s="8">
        <v>0.10267628013845</v>
      </c>
      <c r="AZ28" s="8">
        <v>0</v>
      </c>
      <c r="BE28" s="24"/>
      <c r="BF28" s="25"/>
      <c r="BG28" s="25"/>
    </row>
    <row r="29" spans="1:59" x14ac:dyDescent="0.25">
      <c r="A29" s="12" t="s">
        <v>57</v>
      </c>
      <c r="B29" s="12">
        <v>2019</v>
      </c>
      <c r="C29" s="12" t="s">
        <v>60</v>
      </c>
      <c r="D29" s="12" t="s">
        <v>58</v>
      </c>
      <c r="E29" s="12" t="s">
        <v>58</v>
      </c>
      <c r="F29" s="12" t="s">
        <v>59</v>
      </c>
      <c r="G29" s="12">
        <v>431.90159999904</v>
      </c>
      <c r="H29" s="12">
        <v>86845.374095292704</v>
      </c>
      <c r="I29" s="12">
        <v>6305.7633599859801</v>
      </c>
      <c r="J29" s="12">
        <f t="shared" si="0"/>
        <v>14.599999999999991</v>
      </c>
      <c r="K29" s="12">
        <v>5.19872427189585E-2</v>
      </c>
      <c r="L29" s="12">
        <v>7.4731468989985297E-2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5.9183518499623E-2</v>
      </c>
      <c r="S29" s="12">
        <v>8.5076088789373006E-2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0.205216777773611</v>
      </c>
      <c r="Z29" s="12">
        <v>1.98915893663421</v>
      </c>
      <c r="AA29" s="12">
        <v>0</v>
      </c>
      <c r="AB29" s="12">
        <v>1.6953102561289899</v>
      </c>
      <c r="AC29" s="12">
        <v>4.6988089893797396</v>
      </c>
      <c r="AD29" s="12">
        <v>1.01171348980136</v>
      </c>
      <c r="AE29" s="12">
        <v>934.72046510725295</v>
      </c>
      <c r="AF29" s="12">
        <v>647.38900531551496</v>
      </c>
      <c r="AG29" s="12">
        <v>0</v>
      </c>
      <c r="AH29" s="12">
        <v>2.4146727763517499E-3</v>
      </c>
      <c r="AI29" s="12">
        <v>3.47108317866387E-3</v>
      </c>
      <c r="AJ29" s="12">
        <v>0</v>
      </c>
      <c r="AK29" s="12">
        <v>3.2419617191001199E-2</v>
      </c>
      <c r="AL29" s="12">
        <v>1.2233204021202501E-2</v>
      </c>
      <c r="AM29" s="12">
        <v>0</v>
      </c>
      <c r="AN29" s="12">
        <v>1.2000003439211201E-2</v>
      </c>
      <c r="AO29" s="12">
        <v>0.13034003735556601</v>
      </c>
      <c r="AP29" s="12">
        <v>3.1017158902054399E-2</v>
      </c>
      <c r="AQ29" s="12">
        <v>1.17040010303457E-2</v>
      </c>
      <c r="AR29" s="12">
        <v>0</v>
      </c>
      <c r="AS29" s="12">
        <v>3.0000008598028201E-3</v>
      </c>
      <c r="AT29" s="12">
        <v>5.5860016009528501E-2</v>
      </c>
      <c r="AU29" s="12">
        <v>8.8307754773155507E-3</v>
      </c>
      <c r="AV29" s="12">
        <v>6.1162103172395701E-3</v>
      </c>
      <c r="AW29" s="12">
        <v>0</v>
      </c>
      <c r="AX29" s="12">
        <v>0.146925040365978</v>
      </c>
      <c r="AY29" s="12">
        <v>0.101760536212886</v>
      </c>
      <c r="AZ29" s="12">
        <v>0</v>
      </c>
      <c r="BE29" s="24"/>
      <c r="BF29" s="25"/>
      <c r="BG29" s="25"/>
    </row>
    <row r="30" spans="1:59" x14ac:dyDescent="0.25">
      <c r="A30" s="12" t="s">
        <v>57</v>
      </c>
      <c r="B30" s="12">
        <v>2019</v>
      </c>
      <c r="C30" s="12" t="s">
        <v>62</v>
      </c>
      <c r="D30" s="12" t="s">
        <v>58</v>
      </c>
      <c r="E30" s="12" t="s">
        <v>58</v>
      </c>
      <c r="F30" s="12" t="s">
        <v>59</v>
      </c>
      <c r="G30" s="12">
        <v>17793.750067909099</v>
      </c>
      <c r="H30" s="12">
        <v>2422320.78352331</v>
      </c>
      <c r="I30" s="12">
        <v>205337.40877411101</v>
      </c>
      <c r="J30" s="130">
        <f t="shared" si="0"/>
        <v>11.539861355276399</v>
      </c>
      <c r="K30" s="12">
        <v>0.16631098171057199</v>
      </c>
      <c r="L30" s="12">
        <v>0.12601815868383501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0.18933239287123499</v>
      </c>
      <c r="S30" s="12">
        <v>0.14346208099690799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0.54750815135673703</v>
      </c>
      <c r="Z30" s="12">
        <v>2.0214625843784</v>
      </c>
      <c r="AA30" s="12">
        <v>0</v>
      </c>
      <c r="AB30" s="12">
        <v>3.55795021159931</v>
      </c>
      <c r="AC30" s="12">
        <v>6.8787933860984998</v>
      </c>
      <c r="AD30" s="12">
        <v>1.12286365819914</v>
      </c>
      <c r="AE30" s="12">
        <v>980.03918083956705</v>
      </c>
      <c r="AF30" s="12">
        <v>672.48317837707896</v>
      </c>
      <c r="AG30" s="12">
        <v>0</v>
      </c>
      <c r="AH30" s="12">
        <v>7.7247143518616498E-3</v>
      </c>
      <c r="AI30" s="12">
        <v>5.8532170814449298E-3</v>
      </c>
      <c r="AJ30" s="12">
        <v>0</v>
      </c>
      <c r="AK30" s="12">
        <v>9.4807467858963504E-2</v>
      </c>
      <c r="AL30" s="12">
        <v>3.3524368311356301E-2</v>
      </c>
      <c r="AM30" s="12">
        <v>0</v>
      </c>
      <c r="AN30" s="12">
        <v>1.2000003439211201E-2</v>
      </c>
      <c r="AO30" s="12">
        <v>0.13034003735556601</v>
      </c>
      <c r="AP30" s="12">
        <v>9.0706138766473099E-2</v>
      </c>
      <c r="AQ30" s="12">
        <v>3.2074118977967601E-2</v>
      </c>
      <c r="AR30" s="12">
        <v>0</v>
      </c>
      <c r="AS30" s="12">
        <v>3.0000008598028201E-3</v>
      </c>
      <c r="AT30" s="12">
        <v>5.5860016009528501E-2</v>
      </c>
      <c r="AU30" s="12">
        <v>9.2589242324692504E-3</v>
      </c>
      <c r="AV30" s="12">
        <v>6.3532876214902603E-3</v>
      </c>
      <c r="AW30" s="12">
        <v>0</v>
      </c>
      <c r="AX30" s="12">
        <v>0.154048511378823</v>
      </c>
      <c r="AY30" s="12">
        <v>0.105704990761228</v>
      </c>
      <c r="AZ30" s="12">
        <v>0</v>
      </c>
      <c r="BE30" s="24"/>
      <c r="BF30" s="25"/>
      <c r="BG30" s="25"/>
    </row>
    <row r="31" spans="1:59" x14ac:dyDescent="0.25">
      <c r="A31" s="158" t="s">
        <v>57</v>
      </c>
      <c r="B31" s="158">
        <v>2019</v>
      </c>
      <c r="C31" s="158" t="s">
        <v>64</v>
      </c>
      <c r="D31" s="158" t="s">
        <v>58</v>
      </c>
      <c r="E31" s="158" t="s">
        <v>58</v>
      </c>
      <c r="F31" s="158" t="s">
        <v>59</v>
      </c>
      <c r="G31" s="158">
        <v>247.36188116565501</v>
      </c>
      <c r="H31" s="158">
        <v>49818.355564421603</v>
      </c>
      <c r="I31" s="158">
        <v>3611.4834650185699</v>
      </c>
      <c r="J31" s="158">
        <f t="shared" si="0"/>
        <v>14.600000000000028</v>
      </c>
      <c r="K31" s="158">
        <v>5.3072610961741602E-2</v>
      </c>
      <c r="L31" s="158">
        <v>7.4832265164705897E-2</v>
      </c>
      <c r="M31" s="158">
        <v>0</v>
      </c>
      <c r="N31" s="158">
        <v>0</v>
      </c>
      <c r="O31" s="158">
        <v>0</v>
      </c>
      <c r="P31" s="158">
        <v>0</v>
      </c>
      <c r="Q31" s="158">
        <v>0</v>
      </c>
      <c r="R31" s="158">
        <v>6.0419127624402102E-2</v>
      </c>
      <c r="S31" s="158">
        <v>8.5190837561557597E-2</v>
      </c>
      <c r="T31" s="158">
        <v>0</v>
      </c>
      <c r="U31" s="158">
        <v>0</v>
      </c>
      <c r="V31" s="158">
        <v>0</v>
      </c>
      <c r="W31" s="158">
        <v>0</v>
      </c>
      <c r="X31" s="158">
        <v>0</v>
      </c>
      <c r="Y31" s="158">
        <v>0.210416182072938</v>
      </c>
      <c r="Z31" s="158">
        <v>2.0093432338330199</v>
      </c>
      <c r="AA31" s="158">
        <v>0</v>
      </c>
      <c r="AB31" s="158">
        <v>1.6686077948011799</v>
      </c>
      <c r="AC31" s="158">
        <v>4.6539627592870296</v>
      </c>
      <c r="AD31" s="158">
        <v>1.0188094095939999</v>
      </c>
      <c r="AE31" s="158">
        <v>934.64690697331696</v>
      </c>
      <c r="AF31" s="158">
        <v>647.16417089101503</v>
      </c>
      <c r="AG31" s="158">
        <v>0</v>
      </c>
      <c r="AH31" s="158">
        <v>2.4650853201046998E-3</v>
      </c>
      <c r="AI31" s="158">
        <v>3.4757648999156399E-3</v>
      </c>
      <c r="AJ31" s="158">
        <v>0</v>
      </c>
      <c r="AK31" s="158">
        <v>3.3361631149645299E-2</v>
      </c>
      <c r="AL31" s="158">
        <v>1.2258999252442801E-2</v>
      </c>
      <c r="AM31" s="158">
        <v>0</v>
      </c>
      <c r="AN31" s="158">
        <v>1.2000003439211201E-2</v>
      </c>
      <c r="AO31" s="158">
        <v>0.13034003735556601</v>
      </c>
      <c r="AP31" s="158">
        <v>3.1918421753835698E-2</v>
      </c>
      <c r="AQ31" s="158">
        <v>1.17286803713009E-2</v>
      </c>
      <c r="AR31" s="158">
        <v>0</v>
      </c>
      <c r="AS31" s="158">
        <v>3.0000008598028201E-3</v>
      </c>
      <c r="AT31" s="158">
        <v>5.5860016009528501E-2</v>
      </c>
      <c r="AU31" s="158">
        <v>8.8300805365396102E-3</v>
      </c>
      <c r="AV31" s="158">
        <v>6.1140861930800601E-3</v>
      </c>
      <c r="AW31" s="158">
        <v>0</v>
      </c>
      <c r="AX31" s="158">
        <v>0.14691347805168101</v>
      </c>
      <c r="AY31" s="158">
        <v>0.101725195372358</v>
      </c>
      <c r="AZ31" s="158">
        <v>0</v>
      </c>
      <c r="BE31" s="24"/>
      <c r="BF31" s="25"/>
      <c r="BG31" s="25"/>
    </row>
    <row r="32" spans="1:59" x14ac:dyDescent="0.25">
      <c r="A32" s="12" t="s">
        <v>57</v>
      </c>
      <c r="B32" s="12">
        <v>2019</v>
      </c>
      <c r="C32" s="12" t="s">
        <v>66</v>
      </c>
      <c r="D32" s="12" t="s">
        <v>58</v>
      </c>
      <c r="E32" s="12" t="s">
        <v>58</v>
      </c>
      <c r="F32" s="12" t="s">
        <v>59</v>
      </c>
      <c r="G32" s="12">
        <v>9065.0181376041892</v>
      </c>
      <c r="H32" s="12">
        <v>1702450.22254756</v>
      </c>
      <c r="I32" s="12">
        <v>132349.264809021</v>
      </c>
      <c r="J32" s="12">
        <f t="shared" si="0"/>
        <v>14.599999999999982</v>
      </c>
      <c r="K32" s="12">
        <v>8.8269649312980994E-2</v>
      </c>
      <c r="L32" s="12">
        <v>10.767172115572301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0.10048827654337</v>
      </c>
      <c r="S32" s="12">
        <v>12.257605842562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0.38953415812717301</v>
      </c>
      <c r="Z32" s="12">
        <v>128.27270508203</v>
      </c>
      <c r="AA32" s="12">
        <v>0</v>
      </c>
      <c r="AB32" s="12">
        <v>3.4435493663904402</v>
      </c>
      <c r="AC32" s="12">
        <v>133.647564011322</v>
      </c>
      <c r="AD32" s="12">
        <v>1.72737858812514</v>
      </c>
      <c r="AE32" s="12">
        <v>1395.19341302916</v>
      </c>
      <c r="AF32" s="12">
        <v>25993.709250641601</v>
      </c>
      <c r="AG32" s="12">
        <v>0</v>
      </c>
      <c r="AH32" s="12">
        <v>4.0998965905234197E-3</v>
      </c>
      <c r="AI32" s="12">
        <v>0.50010725758850205</v>
      </c>
      <c r="AJ32" s="12">
        <v>0</v>
      </c>
      <c r="AK32" s="12">
        <v>4.6449908276388001E-2</v>
      </c>
      <c r="AL32" s="12">
        <v>0.31997027117096299</v>
      </c>
      <c r="AM32" s="12">
        <v>0</v>
      </c>
      <c r="AN32" s="12">
        <v>3.60000103176338E-2</v>
      </c>
      <c r="AO32" s="12">
        <v>6.1740017694742001E-2</v>
      </c>
      <c r="AP32" s="12">
        <v>4.4440505805679001E-2</v>
      </c>
      <c r="AQ32" s="12">
        <v>0.30612849887684601</v>
      </c>
      <c r="AR32" s="12">
        <v>0</v>
      </c>
      <c r="AS32" s="12">
        <v>9.0000025794084604E-3</v>
      </c>
      <c r="AT32" s="12">
        <v>2.6460007583460801E-2</v>
      </c>
      <c r="AU32" s="12">
        <v>1.3181095565802501E-2</v>
      </c>
      <c r="AV32" s="12">
        <v>0.245575676134038</v>
      </c>
      <c r="AW32" s="12">
        <v>0</v>
      </c>
      <c r="AX32" s="12">
        <v>0.219304975315946</v>
      </c>
      <c r="AY32" s="12">
        <v>4.0858491104865298</v>
      </c>
      <c r="AZ32" s="12">
        <v>0</v>
      </c>
      <c r="BE32" s="24"/>
      <c r="BF32" s="25"/>
      <c r="BG32" s="25"/>
    </row>
    <row r="33" spans="1:59" x14ac:dyDescent="0.25">
      <c r="A33" s="12" t="s">
        <v>57</v>
      </c>
      <c r="B33" s="12">
        <v>2019</v>
      </c>
      <c r="C33" s="12" t="s">
        <v>67</v>
      </c>
      <c r="D33" s="12" t="s">
        <v>58</v>
      </c>
      <c r="E33" s="12" t="s">
        <v>58</v>
      </c>
      <c r="F33" s="12" t="s">
        <v>59</v>
      </c>
      <c r="G33" s="12">
        <v>10171.826562828501</v>
      </c>
      <c r="H33" s="12">
        <v>2075413.09512422</v>
      </c>
      <c r="I33" s="12">
        <v>148508.66781729599</v>
      </c>
      <c r="J33" s="12">
        <f t="shared" si="0"/>
        <v>14.599999999999989</v>
      </c>
      <c r="K33" s="12">
        <v>9.3413836176967704E-2</v>
      </c>
      <c r="L33" s="12">
        <v>13.8461457148205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0.106344541705886</v>
      </c>
      <c r="S33" s="12">
        <v>15.7627829098679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0.42129465791840098</v>
      </c>
      <c r="Z33" s="12">
        <v>161.88151793889</v>
      </c>
      <c r="AA33" s="12">
        <v>0</v>
      </c>
      <c r="AB33" s="12">
        <v>3.0181846401188999</v>
      </c>
      <c r="AC33" s="12">
        <v>151.69477462660899</v>
      </c>
      <c r="AD33" s="12">
        <v>1.78873791374209</v>
      </c>
      <c r="AE33" s="12">
        <v>1341.21532549327</v>
      </c>
      <c r="AF33" s="12">
        <v>30043.943324505399</v>
      </c>
      <c r="AG33" s="12">
        <v>0</v>
      </c>
      <c r="AH33" s="12">
        <v>4.3388307468141298E-3</v>
      </c>
      <c r="AI33" s="12">
        <v>0.64311760667360995</v>
      </c>
      <c r="AJ33" s="12">
        <v>0</v>
      </c>
      <c r="AK33" s="12">
        <v>5.5215433820820198E-2</v>
      </c>
      <c r="AL33" s="12">
        <v>0.62429183480956596</v>
      </c>
      <c r="AM33" s="12">
        <v>0</v>
      </c>
      <c r="AN33" s="12">
        <v>3.60000103176338E-2</v>
      </c>
      <c r="AO33" s="12">
        <v>6.1740017694742001E-2</v>
      </c>
      <c r="AP33" s="12">
        <v>5.2826838595171101E-2</v>
      </c>
      <c r="AQ33" s="12">
        <v>0.59728524638219005</v>
      </c>
      <c r="AR33" s="12">
        <v>0</v>
      </c>
      <c r="AS33" s="12">
        <v>9.0000025794084604E-3</v>
      </c>
      <c r="AT33" s="12">
        <v>2.6460007583460898E-2</v>
      </c>
      <c r="AU33" s="12">
        <v>1.2671137359560001E-2</v>
      </c>
      <c r="AV33" s="12">
        <v>0.28384027937321099</v>
      </c>
      <c r="AW33" s="12">
        <v>0</v>
      </c>
      <c r="AX33" s="12">
        <v>0.21082037164443301</v>
      </c>
      <c r="AY33" s="12">
        <v>4.7224895040675401</v>
      </c>
      <c r="AZ33" s="12">
        <v>0</v>
      </c>
      <c r="BE33" s="24"/>
      <c r="BF33" s="25"/>
      <c r="BG33" s="25"/>
    </row>
    <row r="34" spans="1:59" x14ac:dyDescent="0.25">
      <c r="A34" s="12" t="s">
        <v>57</v>
      </c>
      <c r="B34" s="12">
        <v>2019</v>
      </c>
      <c r="C34" s="12" t="s">
        <v>68</v>
      </c>
      <c r="D34" s="12" t="s">
        <v>58</v>
      </c>
      <c r="E34" s="12" t="s">
        <v>58</v>
      </c>
      <c r="F34" s="12" t="s">
        <v>59</v>
      </c>
      <c r="G34" s="12">
        <v>3571.0468178061401</v>
      </c>
      <c r="H34" s="12">
        <v>668884.05044225499</v>
      </c>
      <c r="I34" s="12">
        <v>52137.283539969598</v>
      </c>
      <c r="J34" s="12">
        <f t="shared" ref="J34:J36" si="1">I34/G34</f>
        <v>14.599999999999987</v>
      </c>
      <c r="K34" s="12">
        <v>9.0044259637927698E-2</v>
      </c>
      <c r="L34" s="12">
        <v>13.435220781209701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0.10250853531269701</v>
      </c>
      <c r="S34" s="12">
        <v>15.2949761530875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0.39460753846214902</v>
      </c>
      <c r="Z34" s="12">
        <v>158.95381707809699</v>
      </c>
      <c r="AA34" s="12">
        <v>0</v>
      </c>
      <c r="AB34" s="12">
        <v>3.4583002762205699</v>
      </c>
      <c r="AC34" s="12">
        <v>165.79247067429799</v>
      </c>
      <c r="AD34" s="12">
        <v>1.72290702777675</v>
      </c>
      <c r="AE34" s="12">
        <v>1396.8076347387801</v>
      </c>
      <c r="AF34" s="12">
        <v>32311.877303477999</v>
      </c>
      <c r="AG34" s="12">
        <v>0</v>
      </c>
      <c r="AH34" s="12">
        <v>4.1823226438428103E-3</v>
      </c>
      <c r="AI34" s="12">
        <v>0.62403120781075405</v>
      </c>
      <c r="AJ34" s="12">
        <v>0</v>
      </c>
      <c r="AK34" s="12">
        <v>4.7160748448518003E-2</v>
      </c>
      <c r="AL34" s="12">
        <v>0.41333554144988799</v>
      </c>
      <c r="AM34" s="12">
        <v>0</v>
      </c>
      <c r="AN34" s="12">
        <v>3.6000010317633897E-2</v>
      </c>
      <c r="AO34" s="12">
        <v>6.1740017694742098E-2</v>
      </c>
      <c r="AP34" s="12">
        <v>4.5120595346620301E-2</v>
      </c>
      <c r="AQ34" s="12">
        <v>0.39545482889219602</v>
      </c>
      <c r="AR34" s="12">
        <v>0</v>
      </c>
      <c r="AS34" s="12">
        <v>9.0000025794084709E-3</v>
      </c>
      <c r="AT34" s="12">
        <v>2.6460007583460898E-2</v>
      </c>
      <c r="AU34" s="12">
        <v>1.31963459321103E-2</v>
      </c>
      <c r="AV34" s="12">
        <v>0.30526659506148901</v>
      </c>
      <c r="AW34" s="12">
        <v>0</v>
      </c>
      <c r="AX34" s="12">
        <v>0.21955870848933801</v>
      </c>
      <c r="AY34" s="12">
        <v>5.07897714272183</v>
      </c>
      <c r="AZ34" s="12">
        <v>0</v>
      </c>
    </row>
    <row r="35" spans="1:59" x14ac:dyDescent="0.25">
      <c r="A35" s="12" t="s">
        <v>57</v>
      </c>
      <c r="B35" s="12">
        <v>2019</v>
      </c>
      <c r="C35" s="12" t="s">
        <v>69</v>
      </c>
      <c r="D35" s="12" t="s">
        <v>58</v>
      </c>
      <c r="E35" s="12" t="s">
        <v>58</v>
      </c>
      <c r="F35" s="12" t="s">
        <v>59</v>
      </c>
      <c r="G35" s="12">
        <v>12820.405027463899</v>
      </c>
      <c r="H35" s="12">
        <v>1533947.63556449</v>
      </c>
      <c r="I35" s="12">
        <v>97435.078208726205</v>
      </c>
      <c r="J35" s="12">
        <f t="shared" si="1"/>
        <v>7.6000000000000441</v>
      </c>
      <c r="K35" s="12">
        <v>0.21144685616384701</v>
      </c>
      <c r="L35" s="12">
        <v>3.2711773472168901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0.24071615013535899</v>
      </c>
      <c r="S35" s="12">
        <v>3.72398640357122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0.68106339763368995</v>
      </c>
      <c r="Z35" s="12">
        <v>32.9490455561548</v>
      </c>
      <c r="AA35" s="12">
        <v>0</v>
      </c>
      <c r="AB35" s="12">
        <v>5.7665949748531897</v>
      </c>
      <c r="AC35" s="12">
        <v>58.758272636812002</v>
      </c>
      <c r="AD35" s="12">
        <v>0.98052852109689304</v>
      </c>
      <c r="AE35" s="12">
        <v>1727.73196962772</v>
      </c>
      <c r="AF35" s="12">
        <v>9493.2811525898996</v>
      </c>
      <c r="AG35" s="12">
        <v>0</v>
      </c>
      <c r="AH35" s="12">
        <v>9.8211588174460605E-3</v>
      </c>
      <c r="AI35" s="12">
        <v>0.15193771536690201</v>
      </c>
      <c r="AJ35" s="12">
        <v>0</v>
      </c>
      <c r="AK35" s="12">
        <v>4.03505911875673E-2</v>
      </c>
      <c r="AL35" s="12">
        <v>1.97615746406751E-2</v>
      </c>
      <c r="AM35" s="12">
        <v>0</v>
      </c>
      <c r="AN35" s="12">
        <v>3.60000103176338E-2</v>
      </c>
      <c r="AO35" s="12">
        <v>6.1740017694742001E-2</v>
      </c>
      <c r="AP35" s="12">
        <v>3.86050424742218E-2</v>
      </c>
      <c r="AQ35" s="12">
        <v>1.8906697669297701E-2</v>
      </c>
      <c r="AR35" s="12">
        <v>0</v>
      </c>
      <c r="AS35" s="12">
        <v>9.0000025794084604E-3</v>
      </c>
      <c r="AT35" s="12">
        <v>2.6460007583460801E-2</v>
      </c>
      <c r="AU35" s="12">
        <v>1.632275496077E-2</v>
      </c>
      <c r="AV35" s="12">
        <v>8.9687813128103103E-2</v>
      </c>
      <c r="AW35" s="12">
        <v>0</v>
      </c>
      <c r="AX35" s="12">
        <v>0.27157540554118298</v>
      </c>
      <c r="AY35" s="12">
        <v>1.49221159546325</v>
      </c>
      <c r="AZ35" s="12">
        <v>0</v>
      </c>
    </row>
    <row r="36" spans="1:59" x14ac:dyDescent="0.25">
      <c r="A36" s="12" t="s">
        <v>57</v>
      </c>
      <c r="B36" s="12">
        <v>2019</v>
      </c>
      <c r="C36" s="12" t="s">
        <v>70</v>
      </c>
      <c r="D36" s="12" t="s">
        <v>58</v>
      </c>
      <c r="E36" s="12" t="s">
        <v>58</v>
      </c>
      <c r="F36" s="12" t="s">
        <v>59</v>
      </c>
      <c r="G36" s="12">
        <v>18972.299799851698</v>
      </c>
      <c r="H36" s="12">
        <v>2655663.2170506702</v>
      </c>
      <c r="I36" s="12">
        <v>240948.20745811699</v>
      </c>
      <c r="J36" s="12">
        <f t="shared" si="1"/>
        <v>12.700000000000022</v>
      </c>
      <c r="K36" s="12">
        <v>0.227780917338685</v>
      </c>
      <c r="L36" s="12">
        <v>1.85091261547079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0.25931123541312501</v>
      </c>
      <c r="S36" s="12">
        <v>2.10712311885995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0.84815600144792902</v>
      </c>
      <c r="Z36" s="12">
        <v>19.755623698146501</v>
      </c>
      <c r="AA36" s="12">
        <v>0</v>
      </c>
      <c r="AB36" s="12">
        <v>5.5211025006191203</v>
      </c>
      <c r="AC36" s="12">
        <v>28.3255294570702</v>
      </c>
      <c r="AD36" s="12">
        <v>1.08635235233281</v>
      </c>
      <c r="AE36" s="12">
        <v>1482.06961207781</v>
      </c>
      <c r="AF36" s="12">
        <v>4360.0838171547603</v>
      </c>
      <c r="AG36" s="12">
        <v>0</v>
      </c>
      <c r="AH36" s="12">
        <v>1.0579833653489201E-2</v>
      </c>
      <c r="AI36" s="12">
        <v>8.5970097089866901E-2</v>
      </c>
      <c r="AJ36" s="12">
        <v>0</v>
      </c>
      <c r="AK36" s="12">
        <v>0.105416109388709</v>
      </c>
      <c r="AL36" s="12">
        <v>6.5856195755811697E-2</v>
      </c>
      <c r="AM36" s="12">
        <v>0</v>
      </c>
      <c r="AN36" s="12">
        <v>3.6000010317633897E-2</v>
      </c>
      <c r="AO36" s="12">
        <v>6.1740017694742098E-2</v>
      </c>
      <c r="AP36" s="12">
        <v>0.10085585515962001</v>
      </c>
      <c r="AQ36" s="12">
        <v>6.3007285879051203E-2</v>
      </c>
      <c r="AR36" s="12">
        <v>0</v>
      </c>
      <c r="AS36" s="12">
        <v>9.0000025794084795E-3</v>
      </c>
      <c r="AT36" s="12">
        <v>2.6460007583460801E-2</v>
      </c>
      <c r="AU36" s="12">
        <v>1.40018588172343E-2</v>
      </c>
      <c r="AV36" s="12">
        <v>4.1191909976158202E-2</v>
      </c>
      <c r="AW36" s="12">
        <v>0</v>
      </c>
      <c r="AX36" s="12">
        <v>0.23296070398409099</v>
      </c>
      <c r="AY36" s="12">
        <v>0.68534445831461199</v>
      </c>
      <c r="AZ36" s="12">
        <v>0</v>
      </c>
    </row>
    <row r="38" spans="1:59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</row>
    <row r="39" spans="1:59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</row>
    <row r="40" spans="1:59" x14ac:dyDescent="0.25">
      <c r="B40" s="12"/>
      <c r="C40" s="12" t="s">
        <v>97</v>
      </c>
      <c r="D40" s="12" t="s">
        <v>32</v>
      </c>
      <c r="E40" s="12" t="s">
        <v>33</v>
      </c>
      <c r="F40" s="15" t="s">
        <v>34</v>
      </c>
      <c r="G40" s="12" t="s">
        <v>41</v>
      </c>
      <c r="H40" s="12" t="s">
        <v>42</v>
      </c>
      <c r="I40" s="12" t="s">
        <v>43</v>
      </c>
      <c r="J40" s="12" t="s">
        <v>121</v>
      </c>
      <c r="K40" s="12" t="s">
        <v>124</v>
      </c>
      <c r="L40" s="12" t="s">
        <v>125</v>
      </c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</row>
    <row r="41" spans="1:59" x14ac:dyDescent="0.25">
      <c r="B41" s="12"/>
      <c r="C41" s="12" t="s">
        <v>104</v>
      </c>
      <c r="D41" s="12">
        <f>SUMPRODUCT(H26:H28,AB26:AB28)/SUM(H26:H28)</f>
        <v>3.3139765060633151</v>
      </c>
      <c r="E41" s="12">
        <f>SUMPRODUCT(G26:G28,AC26:AC28)/SUM(G26:G28)</f>
        <v>7.1108884112428532</v>
      </c>
      <c r="F41" s="12">
        <f>SUMPRODUCT(I26:I28,AD26:AD28)/SUM(I26:I28)</f>
        <v>1.1485564415121594</v>
      </c>
      <c r="G41" s="12">
        <f>SUMPRODUCT(H26:H28,AK26:AK28)/SUM(H26:H28)</f>
        <v>0.11714509955547789</v>
      </c>
      <c r="H41" s="12">
        <f>SUMPRODUCT(G26:G28,AL26:AL28)/SUM(G26:G28)</f>
        <v>3.4292782680072645E-2</v>
      </c>
      <c r="I41" s="12">
        <f>SUMPRODUCT(I26:I28,AM26:AM28)/SUM(I26:I28)</f>
        <v>0</v>
      </c>
      <c r="J41" s="130">
        <f>AVERAGE(J26:J28)</f>
        <v>13.579953785092135</v>
      </c>
      <c r="K41" s="12">
        <f>SUM(G26:G28)</f>
        <v>69347.289196629383</v>
      </c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</row>
    <row r="42" spans="1:59" x14ac:dyDescent="0.25">
      <c r="B42" s="12"/>
      <c r="C42" s="12" t="s">
        <v>105</v>
      </c>
      <c r="D42" s="12">
        <f>SUMPRODUCT(H29:H36,AB29:AB36)/SUM(H29:H36)</f>
        <v>4.1799837458244982</v>
      </c>
      <c r="E42" s="12">
        <f>SUMPRODUCT(G29:G36,AC29:AC36)/SUM(G29:G36)</f>
        <v>65.17905258322341</v>
      </c>
      <c r="F42" s="12">
        <f>SUMPRODUCT(I29:I36,AD29:AD36)/SUM(I29:I36)</f>
        <v>1.3331393388748856</v>
      </c>
      <c r="G42" s="12">
        <f>SUMPRODUCT(H29:H36,AK29:AK36)/SUM(H29:H36)</f>
        <v>7.1565076293030022E-2</v>
      </c>
      <c r="H42" s="12">
        <f>SUMPRODUCT(G29:G36,AL29:AL36)/SUM(G29:G36)</f>
        <v>0.1756365975250655</v>
      </c>
      <c r="I42" s="12">
        <f>SUMPRODUCT(I29:I36,AM29:AM36)/SUM(I29:I36)</f>
        <v>0</v>
      </c>
      <c r="J42" s="130">
        <f>AVERAGE(J29:J36)</f>
        <v>13.104982669409555</v>
      </c>
      <c r="K42" s="12">
        <f>SUM(G29:G36)</f>
        <v>73073.609894628229</v>
      </c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</row>
    <row r="43" spans="1:59" x14ac:dyDescent="0.25">
      <c r="B43" s="12"/>
      <c r="C43" s="12" t="s">
        <v>113</v>
      </c>
      <c r="D43" s="12">
        <f>SUMPRODUCT(H29:H31,AB29:AB31)/SUM(H29:H31)</f>
        <v>3.4579552351848704</v>
      </c>
      <c r="E43" s="12">
        <f>SUMPRODUCT(G29:G31,AC29:AC31)/SUM(G29:G31)</f>
        <v>6.7980335775228369</v>
      </c>
      <c r="F43" s="12">
        <f>SUMPRODUCT(I29:I31,AD29:AD31)/SUM(I29:I31)</f>
        <v>1.1178617833052165</v>
      </c>
      <c r="G43" s="12">
        <f>SUMPRODUCT(H29:H31,AK29:AK31)/SUM(H29:H31)</f>
        <v>9.1493955515408273E-2</v>
      </c>
      <c r="H43" s="12">
        <f>SUMPRODUCT(G29:G31,AL29:AL31)/SUM(G29:G31)</f>
        <v>3.2741825193610387E-2</v>
      </c>
      <c r="I43" s="12">
        <f>SUMPRODUCT(I29:I31,AM29:AM31)/SUM(I29:I31)</f>
        <v>0</v>
      </c>
      <c r="J43" s="130">
        <f>AVERAGE(J29:J31)</f>
        <v>13.579953785092139</v>
      </c>
      <c r="K43" s="12">
        <f>SUM(G29:G31)</f>
        <v>18473.013549073796</v>
      </c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</row>
    <row r="44" spans="1:59" x14ac:dyDescent="0.25">
      <c r="B44" s="12"/>
      <c r="C44" s="12" t="s">
        <v>112</v>
      </c>
      <c r="D44" s="12">
        <f>SUMPRODUCT(H32:H36,AB32:AB36)/SUM(H32:H36)</f>
        <v>4.3939234330839518</v>
      </c>
      <c r="E44" s="12">
        <f>SUMPRODUCT(G32:G36,AC32:AC36)/SUM(G32:G36)</f>
        <v>84.931096100763682</v>
      </c>
      <c r="F44" s="12">
        <f>SUMPRODUCT(I32:I36,AD32:AD36)/SUM(I32:I36)</f>
        <v>1.4021607566829382</v>
      </c>
      <c r="G44" s="12">
        <f>SUMPRODUCT(H32:H36,AK32:AK36)/SUM(H32:H36)</f>
        <v>6.5660076524405919E-2</v>
      </c>
      <c r="H44" s="12">
        <f>SUMPRODUCT(G32:G36,AL32:AL36)/SUM(G32:G36)</f>
        <v>0.22398216958923786</v>
      </c>
      <c r="I44" s="12">
        <f>SUMPRODUCT(I32:I36,AM32:AM36)/SUM(I32:I36)</f>
        <v>0</v>
      </c>
      <c r="J44" s="130">
        <f>AVERAGE(J32:J36)</f>
        <v>12.820000000000004</v>
      </c>
      <c r="K44" s="12">
        <f>SUM(G32:G36)</f>
        <v>54600.596345554426</v>
      </c>
      <c r="L44" s="130">
        <f>302000/K44</f>
        <v>5.5310751202919564</v>
      </c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</row>
    <row r="45" spans="1:59" x14ac:dyDescent="0.25">
      <c r="B45" s="12"/>
      <c r="C45" s="12" t="s">
        <v>123</v>
      </c>
      <c r="D45" s="129">
        <f>SUMPRODUCT(H26:H31,AB26:AB31)/SUM(H26:H31)</f>
        <v>3.3750463311073124</v>
      </c>
      <c r="E45" s="12">
        <f>SUMPRODUCT(G26:G31,AC26:AC31)/SUM(G26:G31)</f>
        <v>7.0450793511336203</v>
      </c>
      <c r="F45" s="12">
        <f>SUMPRODUCT(I26:I31,AD26:AD31)/SUM(I26:I31)</f>
        <v>1.1420571958451469</v>
      </c>
      <c r="G45" s="12">
        <f>SUMPRODUCT(H26:H31,AK26:AK31)/SUM(H26:H31)</f>
        <v>0.10626494463076748</v>
      </c>
      <c r="H45" s="12">
        <f>SUMPRODUCT(G26:G31,AL26:AL31)/SUM(G26:G31)</f>
        <v>3.3966538545565188E-2</v>
      </c>
      <c r="I45" s="12">
        <f>SUMPRODUCT(I26:I31,AM26:AM31)/SUM(I26:I31)</f>
        <v>0</v>
      </c>
      <c r="J45" s="130">
        <f>AVERAGE(J26:J31)</f>
        <v>13.579953785092137</v>
      </c>
      <c r="K45" s="12">
        <f>SUM(G26:G31)</f>
        <v>87820.302745703171</v>
      </c>
      <c r="L45" s="130">
        <f>544000/K45</f>
        <v>6.1944673724848505</v>
      </c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</row>
    <row r="46" spans="1:59" x14ac:dyDescent="0.25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</row>
    <row r="47" spans="1:59" x14ac:dyDescent="0.2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</row>
    <row r="48" spans="1:59" x14ac:dyDescent="0.25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</row>
    <row r="49" spans="2:52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</row>
    <row r="50" spans="2:52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</row>
    <row r="51" spans="2:52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</row>
    <row r="52" spans="2:52" x14ac:dyDescent="0.25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</row>
    <row r="53" spans="2:52" x14ac:dyDescent="0.25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</row>
    <row r="54" spans="2:52" x14ac:dyDescent="0.25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</row>
    <row r="55" spans="2:52" x14ac:dyDescent="0.2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</row>
    <row r="56" spans="2:52" x14ac:dyDescent="0.2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</row>
    <row r="57" spans="2:52" x14ac:dyDescent="0.25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</row>
    <row r="58" spans="2:52" x14ac:dyDescent="0.25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</row>
    <row r="59" spans="2:52" x14ac:dyDescent="0.25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</row>
    <row r="60" spans="2:52" x14ac:dyDescent="0.25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</row>
    <row r="61" spans="2:52" x14ac:dyDescent="0.25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</row>
    <row r="62" spans="2:52" x14ac:dyDescent="0.25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</row>
    <row r="63" spans="2:52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</row>
    <row r="64" spans="2:52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</row>
    <row r="65" spans="1:59" x14ac:dyDescent="0.25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</row>
    <row r="66" spans="1:59" x14ac:dyDescent="0.25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</row>
    <row r="67" spans="1:59" x14ac:dyDescent="0.2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</row>
    <row r="68" spans="1:59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</row>
    <row r="69" spans="1:59" x14ac:dyDescent="0.2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</row>
    <row r="70" spans="1:59" x14ac:dyDescent="0.2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</row>
    <row r="71" spans="1:59" x14ac:dyDescent="0.2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</row>
    <row r="72" spans="1:59" x14ac:dyDescent="0.2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</row>
    <row r="73" spans="1:59" x14ac:dyDescent="0.2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</row>
    <row r="74" spans="1:59" ht="18.75" customHeight="1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E74" s="191"/>
      <c r="BF74" s="191"/>
      <c r="BG74" s="191"/>
    </row>
    <row r="75" spans="1:59" ht="18.75" customHeight="1" x14ac:dyDescent="0.25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E75" s="191"/>
      <c r="BF75" s="191"/>
      <c r="BG75" s="191"/>
    </row>
    <row r="76" spans="1:59" x14ac:dyDescent="0.25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</row>
    <row r="77" spans="1:59" ht="15" customHeight="1" x14ac:dyDescent="0.25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E77" s="24"/>
      <c r="BF77" s="25"/>
      <c r="BG77" s="25"/>
    </row>
    <row r="78" spans="1:59" ht="15.75" customHeight="1" thickBot="1" x14ac:dyDescent="0.3">
      <c r="A78" s="26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E78" s="24"/>
      <c r="BF78" s="25"/>
      <c r="BG78" s="25"/>
    </row>
    <row r="79" spans="1:59" ht="15.75" thickTop="1" x14ac:dyDescent="0.25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E79" s="24"/>
      <c r="BF79" s="25"/>
      <c r="BG79" s="25"/>
    </row>
    <row r="80" spans="1:59" x14ac:dyDescent="0.25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E80" s="24"/>
      <c r="BF80" s="25"/>
      <c r="BG80" s="25"/>
    </row>
    <row r="81" spans="2:59" x14ac:dyDescent="0.25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E81" s="24"/>
      <c r="BF81" s="25"/>
      <c r="BG81" s="25"/>
    </row>
    <row r="82" spans="2:59" x14ac:dyDescent="0.25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E82" s="24"/>
      <c r="BF82" s="25"/>
      <c r="BG82" s="25"/>
    </row>
    <row r="83" spans="2:59" x14ac:dyDescent="0.25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E83" s="24"/>
      <c r="BF83" s="25"/>
      <c r="BG83" s="25"/>
    </row>
    <row r="84" spans="2:59" x14ac:dyDescent="0.25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E84" s="24"/>
      <c r="BF84" s="25"/>
      <c r="BG84" s="25"/>
    </row>
    <row r="85" spans="2:59" x14ac:dyDescent="0.25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E85" s="24"/>
      <c r="BF85" s="25"/>
      <c r="BG85" s="25"/>
    </row>
    <row r="86" spans="2:59" x14ac:dyDescent="0.25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E86" s="24"/>
      <c r="BF86" s="25"/>
      <c r="BG86" s="25"/>
    </row>
    <row r="87" spans="2:59" x14ac:dyDescent="0.25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E87" s="24"/>
      <c r="BF87" s="25"/>
      <c r="BG87" s="25"/>
    </row>
    <row r="88" spans="2:59" x14ac:dyDescent="0.25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E88" s="24"/>
      <c r="BF88" s="25"/>
      <c r="BG88" s="25"/>
    </row>
    <row r="89" spans="2:59" x14ac:dyDescent="0.25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E89" s="24"/>
      <c r="BF89" s="25"/>
      <c r="BG89" s="25"/>
    </row>
    <row r="90" spans="2:59" x14ac:dyDescent="0.25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E90" s="24"/>
      <c r="BF90" s="25"/>
      <c r="BG90" s="25"/>
    </row>
    <row r="91" spans="2:59" x14ac:dyDescent="0.25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E91" s="24"/>
      <c r="BF91" s="25"/>
      <c r="BG91" s="25"/>
    </row>
    <row r="92" spans="2:59" x14ac:dyDescent="0.25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E92" s="24"/>
      <c r="BF92" s="25"/>
      <c r="BG92" s="25"/>
    </row>
    <row r="93" spans="2:59" x14ac:dyDescent="0.25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E93" s="24"/>
      <c r="BF93" s="25"/>
      <c r="BG93" s="25"/>
    </row>
    <row r="94" spans="2:59" x14ac:dyDescent="0.25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E94" s="24"/>
      <c r="BF94" s="25"/>
      <c r="BG94" s="25"/>
    </row>
    <row r="95" spans="2:59" x14ac:dyDescent="0.25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E95" s="24"/>
      <c r="BF95" s="25"/>
      <c r="BG95" s="25"/>
    </row>
    <row r="96" spans="2:59" x14ac:dyDescent="0.25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E96" s="24"/>
      <c r="BF96" s="25"/>
      <c r="BG96" s="25"/>
    </row>
    <row r="97" spans="2:59" x14ac:dyDescent="0.25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E97" s="24"/>
      <c r="BF97" s="25"/>
      <c r="BG97" s="25"/>
    </row>
    <row r="98" spans="2:59" x14ac:dyDescent="0.25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E98" s="24"/>
      <c r="BF98" s="25"/>
      <c r="BG98" s="25"/>
    </row>
    <row r="99" spans="2:59" x14ac:dyDescent="0.25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E99" s="24"/>
      <c r="BF99" s="25"/>
      <c r="BG99" s="25"/>
    </row>
    <row r="100" spans="2:59" x14ac:dyDescent="0.25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E100" s="24"/>
      <c r="BF100" s="25"/>
      <c r="BG100" s="25"/>
    </row>
    <row r="101" spans="2:59" x14ac:dyDescent="0.25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E101" s="24"/>
      <c r="BF101" s="25"/>
      <c r="BG101" s="25"/>
    </row>
    <row r="102" spans="2:59" x14ac:dyDescent="0.25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E102" s="24"/>
      <c r="BF102" s="25"/>
      <c r="BG102" s="25"/>
    </row>
    <row r="103" spans="2:59" x14ac:dyDescent="0.25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E103" s="24"/>
      <c r="BF103" s="25"/>
      <c r="BG103" s="25"/>
    </row>
    <row r="104" spans="2:59" x14ac:dyDescent="0.25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E104" s="24"/>
      <c r="BF104" s="25"/>
      <c r="BG104" s="25"/>
    </row>
    <row r="105" spans="2:59" x14ac:dyDescent="0.25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E105" s="24"/>
      <c r="BF105" s="25"/>
      <c r="BG105" s="25"/>
    </row>
    <row r="106" spans="2:59" x14ac:dyDescent="0.25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E106" s="24"/>
      <c r="BF106" s="25"/>
      <c r="BG106" s="25"/>
    </row>
    <row r="107" spans="2:59" x14ac:dyDescent="0.25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E107" s="24"/>
      <c r="BF107" s="25"/>
      <c r="BG107" s="25"/>
    </row>
    <row r="108" spans="2:59" x14ac:dyDescent="0.25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E108" s="24"/>
      <c r="BF108" s="25"/>
      <c r="BG108" s="25"/>
    </row>
    <row r="109" spans="2:59" x14ac:dyDescent="0.25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E109" s="24"/>
      <c r="BF109" s="25"/>
      <c r="BG109" s="25"/>
    </row>
    <row r="110" spans="2:59" x14ac:dyDescent="0.25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E110" s="24"/>
      <c r="BF110" s="25"/>
      <c r="BG110" s="25"/>
    </row>
    <row r="111" spans="2:59" x14ac:dyDescent="0.25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E111" s="24"/>
      <c r="BF111" s="25"/>
      <c r="BG111" s="25"/>
    </row>
    <row r="112" spans="2:59" x14ac:dyDescent="0.25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E112" s="24"/>
      <c r="BF112" s="25"/>
      <c r="BG112" s="25"/>
    </row>
    <row r="113" spans="2:59" x14ac:dyDescent="0.25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E113" s="24"/>
      <c r="BF113" s="25"/>
      <c r="BG113" s="25"/>
    </row>
    <row r="114" spans="2:59" x14ac:dyDescent="0.25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E114" s="24"/>
      <c r="BF114" s="25"/>
      <c r="BG114" s="25"/>
    </row>
    <row r="115" spans="2:59" x14ac:dyDescent="0.25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E115" s="24"/>
      <c r="BF115" s="25"/>
      <c r="BG115" s="25"/>
    </row>
    <row r="116" spans="2:59" x14ac:dyDescent="0.25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E116" s="24"/>
      <c r="BF116" s="25"/>
      <c r="BG116" s="25"/>
    </row>
    <row r="117" spans="2:59" x14ac:dyDescent="0.25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E117" s="24"/>
      <c r="BF117" s="25"/>
      <c r="BG117" s="25"/>
    </row>
    <row r="118" spans="2:59" x14ac:dyDescent="0.25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E118" s="24"/>
      <c r="BF118" s="25"/>
      <c r="BG118" s="25"/>
    </row>
    <row r="119" spans="2:59" x14ac:dyDescent="0.25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E119" s="24"/>
      <c r="BF119" s="25"/>
      <c r="BG119" s="25"/>
    </row>
    <row r="120" spans="2:59" x14ac:dyDescent="0.25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E120" s="24"/>
      <c r="BF120" s="25"/>
      <c r="BG120" s="25"/>
    </row>
    <row r="121" spans="2:59" x14ac:dyDescent="0.25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E121" s="24"/>
      <c r="BF121" s="25"/>
      <c r="BG121" s="25"/>
    </row>
    <row r="122" spans="2:59" x14ac:dyDescent="0.25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E122" s="24"/>
      <c r="BF122" s="25"/>
      <c r="BG122" s="25"/>
    </row>
    <row r="123" spans="2:59" x14ac:dyDescent="0.25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E123" s="24"/>
      <c r="BF123" s="25"/>
      <c r="BG123" s="25"/>
    </row>
    <row r="124" spans="2:59" x14ac:dyDescent="0.25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</row>
    <row r="125" spans="2:59" x14ac:dyDescent="0.25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</row>
    <row r="126" spans="2:59" x14ac:dyDescent="0.25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</row>
    <row r="127" spans="2:59" x14ac:dyDescent="0.25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</row>
    <row r="128" spans="2:59" x14ac:dyDescent="0.25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</row>
    <row r="129" spans="2:52" x14ac:dyDescent="0.25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</row>
    <row r="130" spans="2:52" x14ac:dyDescent="0.25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</row>
    <row r="131" spans="2:52" x14ac:dyDescent="0.25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</row>
    <row r="132" spans="2:52" x14ac:dyDescent="0.25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</row>
    <row r="133" spans="2:52" x14ac:dyDescent="0.25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</row>
    <row r="134" spans="2:52" x14ac:dyDescent="0.25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</row>
    <row r="135" spans="2:52" x14ac:dyDescent="0.25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</row>
    <row r="136" spans="2:52" x14ac:dyDescent="0.25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</row>
    <row r="137" spans="2:52" x14ac:dyDescent="0.25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</row>
    <row r="138" spans="2:52" x14ac:dyDescent="0.25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</row>
    <row r="139" spans="2:52" x14ac:dyDescent="0.25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</row>
    <row r="140" spans="2:52" x14ac:dyDescent="0.25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</row>
    <row r="141" spans="2:52" x14ac:dyDescent="0.25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</row>
    <row r="142" spans="2:52" x14ac:dyDescent="0.25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</row>
    <row r="143" spans="2:52" x14ac:dyDescent="0.25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</row>
    <row r="144" spans="2:52" x14ac:dyDescent="0.25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</row>
    <row r="145" spans="2:52" x14ac:dyDescent="0.25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</row>
    <row r="146" spans="2:52" x14ac:dyDescent="0.25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</row>
    <row r="147" spans="2:52" x14ac:dyDescent="0.25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</row>
    <row r="148" spans="2:52" x14ac:dyDescent="0.25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</row>
    <row r="149" spans="2:52" x14ac:dyDescent="0.25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</row>
    <row r="150" spans="2:52" x14ac:dyDescent="0.25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</row>
    <row r="151" spans="2:52" x14ac:dyDescent="0.25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</row>
    <row r="152" spans="2:52" x14ac:dyDescent="0.25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</row>
    <row r="153" spans="2:52" x14ac:dyDescent="0.25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</row>
    <row r="154" spans="2:52" x14ac:dyDescent="0.25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</row>
    <row r="155" spans="2:52" x14ac:dyDescent="0.25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</row>
    <row r="156" spans="2:52" x14ac:dyDescent="0.25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</row>
    <row r="157" spans="2:52" x14ac:dyDescent="0.25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</row>
    <row r="158" spans="2:52" x14ac:dyDescent="0.25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</row>
    <row r="159" spans="2:52" x14ac:dyDescent="0.25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</row>
    <row r="160" spans="2:52" x14ac:dyDescent="0.25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</row>
    <row r="161" spans="2:52" x14ac:dyDescent="0.25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</row>
    <row r="162" spans="2:52" x14ac:dyDescent="0.25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</row>
    <row r="163" spans="2:52" x14ac:dyDescent="0.25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</row>
    <row r="164" spans="2:52" x14ac:dyDescent="0.25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</row>
    <row r="165" spans="2:52" x14ac:dyDescent="0.25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</row>
    <row r="166" spans="2:52" x14ac:dyDescent="0.25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</row>
    <row r="167" spans="2:52" x14ac:dyDescent="0.25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</row>
    <row r="168" spans="2:52" x14ac:dyDescent="0.25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</row>
    <row r="169" spans="2:52" x14ac:dyDescent="0.25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</row>
    <row r="170" spans="2:52" x14ac:dyDescent="0.25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</row>
    <row r="171" spans="2:52" x14ac:dyDescent="0.25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</row>
    <row r="172" spans="2:52" x14ac:dyDescent="0.25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</row>
    <row r="173" spans="2:52" x14ac:dyDescent="0.25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</row>
    <row r="174" spans="2:52" x14ac:dyDescent="0.25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</row>
    <row r="175" spans="2:52" x14ac:dyDescent="0.25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</row>
    <row r="176" spans="2:52" x14ac:dyDescent="0.25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</row>
    <row r="177" spans="2:52" x14ac:dyDescent="0.25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</row>
    <row r="178" spans="2:52" x14ac:dyDescent="0.25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</row>
    <row r="179" spans="2:52" x14ac:dyDescent="0.25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</row>
    <row r="180" spans="2:52" x14ac:dyDescent="0.25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</row>
    <row r="181" spans="2:52" x14ac:dyDescent="0.25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</row>
    <row r="182" spans="2:52" x14ac:dyDescent="0.25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</row>
    <row r="183" spans="2:52" x14ac:dyDescent="0.25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</row>
    <row r="184" spans="2:52" x14ac:dyDescent="0.25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</row>
    <row r="185" spans="2:52" x14ac:dyDescent="0.25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</row>
    <row r="186" spans="2:52" x14ac:dyDescent="0.25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</row>
    <row r="187" spans="2:52" x14ac:dyDescent="0.25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</row>
    <row r="188" spans="2:52" x14ac:dyDescent="0.25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</row>
    <row r="189" spans="2:52" x14ac:dyDescent="0.25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</row>
    <row r="190" spans="2:52" x14ac:dyDescent="0.25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</row>
    <row r="191" spans="2:52" x14ac:dyDescent="0.25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</row>
    <row r="192" spans="2:52" x14ac:dyDescent="0.25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</row>
    <row r="193" spans="2:52" x14ac:dyDescent="0.25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</row>
    <row r="194" spans="2:52" x14ac:dyDescent="0.25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</row>
    <row r="195" spans="2:52" x14ac:dyDescent="0.25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</row>
    <row r="196" spans="2:52" x14ac:dyDescent="0.25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</row>
    <row r="197" spans="2:52" x14ac:dyDescent="0.25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</row>
    <row r="198" spans="2:52" x14ac:dyDescent="0.25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</row>
    <row r="199" spans="2:52" x14ac:dyDescent="0.25"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</row>
    <row r="200" spans="2:52" x14ac:dyDescent="0.25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</row>
    <row r="201" spans="2:52" x14ac:dyDescent="0.25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</row>
    <row r="202" spans="2:52" x14ac:dyDescent="0.25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</row>
    <row r="203" spans="2:52" x14ac:dyDescent="0.25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</row>
    <row r="204" spans="2:52" x14ac:dyDescent="0.25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</row>
    <row r="205" spans="2:52" x14ac:dyDescent="0.25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</row>
    <row r="206" spans="2:52" x14ac:dyDescent="0.25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</row>
    <row r="207" spans="2:52" x14ac:dyDescent="0.25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</row>
    <row r="208" spans="2:52" x14ac:dyDescent="0.25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</row>
    <row r="209" spans="2:52" x14ac:dyDescent="0.25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</row>
    <row r="210" spans="2:52" x14ac:dyDescent="0.25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</row>
    <row r="211" spans="2:52" x14ac:dyDescent="0.25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</row>
    <row r="212" spans="2:52" x14ac:dyDescent="0.25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</row>
    <row r="213" spans="2:52" x14ac:dyDescent="0.25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</row>
    <row r="214" spans="2:52" x14ac:dyDescent="0.25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</row>
    <row r="215" spans="2:52" x14ac:dyDescent="0.25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</row>
    <row r="216" spans="2:52" x14ac:dyDescent="0.25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</row>
    <row r="217" spans="2:52" x14ac:dyDescent="0.25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</row>
    <row r="218" spans="2:52" x14ac:dyDescent="0.25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</row>
    <row r="219" spans="2:52" x14ac:dyDescent="0.25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</row>
    <row r="220" spans="2:52" x14ac:dyDescent="0.25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</row>
    <row r="221" spans="2:52" x14ac:dyDescent="0.25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</row>
    <row r="222" spans="2:52" x14ac:dyDescent="0.25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</row>
    <row r="223" spans="2:52" x14ac:dyDescent="0.25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</row>
    <row r="224" spans="2:52" x14ac:dyDescent="0.25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</row>
    <row r="225" spans="2:52" x14ac:dyDescent="0.25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</row>
    <row r="226" spans="2:52" x14ac:dyDescent="0.25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</row>
    <row r="227" spans="2:52" x14ac:dyDescent="0.25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</row>
    <row r="228" spans="2:52" x14ac:dyDescent="0.25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</row>
    <row r="229" spans="2:52" x14ac:dyDescent="0.25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</row>
    <row r="230" spans="2:52" x14ac:dyDescent="0.25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</row>
    <row r="231" spans="2:52" x14ac:dyDescent="0.25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</row>
    <row r="232" spans="2:52" x14ac:dyDescent="0.25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</row>
    <row r="233" spans="2:52" x14ac:dyDescent="0.25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</row>
    <row r="234" spans="2:52" x14ac:dyDescent="0.25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</row>
    <row r="235" spans="2:52" x14ac:dyDescent="0.25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</row>
    <row r="236" spans="2:52" x14ac:dyDescent="0.25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</row>
    <row r="237" spans="2:52" x14ac:dyDescent="0.25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</row>
    <row r="238" spans="2:52" x14ac:dyDescent="0.25"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</row>
    <row r="239" spans="2:52" x14ac:dyDescent="0.25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</row>
    <row r="240" spans="2:52" x14ac:dyDescent="0.25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</row>
    <row r="241" spans="2:52" x14ac:dyDescent="0.25"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</row>
    <row r="242" spans="2:52" x14ac:dyDescent="0.25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</row>
    <row r="243" spans="2:52" x14ac:dyDescent="0.25"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</row>
    <row r="244" spans="2:52" x14ac:dyDescent="0.25"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</row>
    <row r="245" spans="2:52" x14ac:dyDescent="0.25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</row>
    <row r="246" spans="2:52" x14ac:dyDescent="0.25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</row>
    <row r="247" spans="2:52" x14ac:dyDescent="0.25"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</row>
    <row r="248" spans="2:52" x14ac:dyDescent="0.25"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</row>
    <row r="249" spans="2:52" x14ac:dyDescent="0.25"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</row>
    <row r="250" spans="2:52" x14ac:dyDescent="0.25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</row>
    <row r="251" spans="2:52" x14ac:dyDescent="0.25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</row>
    <row r="252" spans="2:52" x14ac:dyDescent="0.25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</row>
    <row r="253" spans="2:52" x14ac:dyDescent="0.25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</row>
    <row r="254" spans="2:52" x14ac:dyDescent="0.25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</row>
    <row r="255" spans="2:52" x14ac:dyDescent="0.25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</row>
    <row r="256" spans="2:52" x14ac:dyDescent="0.25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</row>
    <row r="257" spans="2:52" x14ac:dyDescent="0.25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</row>
    <row r="258" spans="2:52" x14ac:dyDescent="0.25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</row>
    <row r="259" spans="2:52" x14ac:dyDescent="0.25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</row>
    <row r="260" spans="2:52" x14ac:dyDescent="0.25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</row>
    <row r="261" spans="2:52" x14ac:dyDescent="0.25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</row>
    <row r="262" spans="2:52" x14ac:dyDescent="0.25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</row>
    <row r="263" spans="2:52" x14ac:dyDescent="0.25"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</row>
    <row r="264" spans="2:52" x14ac:dyDescent="0.25"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</row>
    <row r="265" spans="2:52" x14ac:dyDescent="0.25"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</row>
    <row r="266" spans="2:52" x14ac:dyDescent="0.25"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</row>
    <row r="267" spans="2:52" x14ac:dyDescent="0.25"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</row>
    <row r="268" spans="2:52" x14ac:dyDescent="0.25"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</row>
    <row r="269" spans="2:52" x14ac:dyDescent="0.25"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</row>
    <row r="270" spans="2:52" x14ac:dyDescent="0.25"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</row>
    <row r="271" spans="2:52" x14ac:dyDescent="0.25"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</row>
    <row r="272" spans="2:52" x14ac:dyDescent="0.25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</row>
    <row r="273" spans="2:52" x14ac:dyDescent="0.25"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</row>
    <row r="274" spans="2:52" x14ac:dyDescent="0.25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</row>
    <row r="275" spans="2:52" x14ac:dyDescent="0.25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</row>
    <row r="276" spans="2:52" x14ac:dyDescent="0.25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</row>
    <row r="277" spans="2:52" x14ac:dyDescent="0.25"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</row>
    <row r="278" spans="2:52" x14ac:dyDescent="0.25"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</row>
    <row r="279" spans="2:52" x14ac:dyDescent="0.25"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</row>
    <row r="280" spans="2:52" x14ac:dyDescent="0.25"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</row>
    <row r="281" spans="2:52" x14ac:dyDescent="0.25"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</row>
    <row r="282" spans="2:52" x14ac:dyDescent="0.25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</row>
    <row r="283" spans="2:52" x14ac:dyDescent="0.25"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</row>
    <row r="284" spans="2:52" x14ac:dyDescent="0.25"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</row>
    <row r="285" spans="2:52" x14ac:dyDescent="0.25"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</row>
    <row r="286" spans="2:52" x14ac:dyDescent="0.25"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</row>
    <row r="287" spans="2:52" x14ac:dyDescent="0.25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</row>
    <row r="288" spans="2:52" x14ac:dyDescent="0.25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</row>
    <row r="289" spans="2:52" x14ac:dyDescent="0.25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</row>
    <row r="290" spans="2:52" x14ac:dyDescent="0.25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</row>
    <row r="291" spans="2:52" x14ac:dyDescent="0.25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</row>
    <row r="292" spans="2:52" x14ac:dyDescent="0.25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</row>
    <row r="293" spans="2:52" x14ac:dyDescent="0.25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</row>
    <row r="294" spans="2:52" x14ac:dyDescent="0.25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</row>
    <row r="295" spans="2:52" x14ac:dyDescent="0.25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</row>
    <row r="296" spans="2:52" x14ac:dyDescent="0.25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</row>
    <row r="297" spans="2:52" x14ac:dyDescent="0.25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</row>
    <row r="298" spans="2:52" x14ac:dyDescent="0.25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</row>
    <row r="299" spans="2:52" x14ac:dyDescent="0.25"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</row>
    <row r="300" spans="2:52" x14ac:dyDescent="0.25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</row>
    <row r="301" spans="2:52" x14ac:dyDescent="0.25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</row>
    <row r="302" spans="2:52" x14ac:dyDescent="0.25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</row>
    <row r="303" spans="2:52" x14ac:dyDescent="0.25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</row>
    <row r="304" spans="2:52" x14ac:dyDescent="0.25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</row>
    <row r="305" spans="1:52" x14ac:dyDescent="0.25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</row>
    <row r="306" spans="1:52" x14ac:dyDescent="0.25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</row>
    <row r="307" spans="1:52" x14ac:dyDescent="0.25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</row>
    <row r="308" spans="1:52" x14ac:dyDescent="0.25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</row>
    <row r="309" spans="1:52" ht="15.75" thickBot="1" x14ac:dyDescent="0.3">
      <c r="A309" s="27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</row>
    <row r="310" spans="1:52" x14ac:dyDescent="0.25">
      <c r="A310" s="7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</row>
    <row r="311" spans="1:52" x14ac:dyDescent="0.25">
      <c r="A311" s="7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</row>
    <row r="312" spans="1:52" x14ac:dyDescent="0.25">
      <c r="A312" s="7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</row>
    <row r="313" spans="1:52" x14ac:dyDescent="0.25">
      <c r="A313" s="7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</row>
    <row r="314" spans="1:52" x14ac:dyDescent="0.25"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</row>
    <row r="315" spans="1:52" x14ac:dyDescent="0.25"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</row>
    <row r="316" spans="1:52" x14ac:dyDescent="0.25"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</row>
    <row r="317" spans="1:52" x14ac:dyDescent="0.25"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</row>
    <row r="318" spans="1:52" x14ac:dyDescent="0.25"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</row>
    <row r="319" spans="1:52" x14ac:dyDescent="0.25"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</row>
    <row r="320" spans="1:52" x14ac:dyDescent="0.25"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</row>
    <row r="321" spans="2:52" x14ac:dyDescent="0.25"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</row>
    <row r="322" spans="2:52" x14ac:dyDescent="0.25"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</row>
    <row r="323" spans="2:52" x14ac:dyDescent="0.25"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</row>
    <row r="324" spans="2:52" x14ac:dyDescent="0.25"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</row>
    <row r="325" spans="2:52" x14ac:dyDescent="0.25"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</row>
    <row r="326" spans="2:52" x14ac:dyDescent="0.25"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</row>
    <row r="327" spans="2:52" x14ac:dyDescent="0.25"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</row>
    <row r="328" spans="2:52" x14ac:dyDescent="0.25"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</row>
    <row r="329" spans="2:52" x14ac:dyDescent="0.25"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</row>
    <row r="330" spans="2:52" x14ac:dyDescent="0.25"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</row>
    <row r="331" spans="2:52" x14ac:dyDescent="0.25"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</row>
    <row r="332" spans="2:52" x14ac:dyDescent="0.25"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</row>
    <row r="333" spans="2:52" x14ac:dyDescent="0.25"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</row>
    <row r="334" spans="2:52" x14ac:dyDescent="0.25"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</row>
    <row r="335" spans="2:52" x14ac:dyDescent="0.25"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</row>
    <row r="336" spans="2:52" x14ac:dyDescent="0.25"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</row>
    <row r="337" spans="2:52" x14ac:dyDescent="0.25"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</row>
    <row r="338" spans="2:52" x14ac:dyDescent="0.25"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</row>
    <row r="339" spans="2:52" x14ac:dyDescent="0.25"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</row>
    <row r="340" spans="2:52" x14ac:dyDescent="0.25"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</row>
    <row r="341" spans="2:52" x14ac:dyDescent="0.25"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</row>
    <row r="342" spans="2:52" x14ac:dyDescent="0.25"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</row>
    <row r="343" spans="2:52" x14ac:dyDescent="0.25"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</row>
    <row r="344" spans="2:52" x14ac:dyDescent="0.25"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</row>
    <row r="345" spans="2:52" x14ac:dyDescent="0.25"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</row>
    <row r="346" spans="2:52" x14ac:dyDescent="0.25"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</row>
    <row r="347" spans="2:52" x14ac:dyDescent="0.25"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</row>
    <row r="348" spans="2:52" x14ac:dyDescent="0.25"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</row>
    <row r="349" spans="2:52" x14ac:dyDescent="0.25"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</row>
    <row r="350" spans="2:52" x14ac:dyDescent="0.25"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</row>
    <row r="351" spans="2:52" x14ac:dyDescent="0.25"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</row>
    <row r="352" spans="2:52" x14ac:dyDescent="0.25"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</row>
    <row r="353" spans="2:52" x14ac:dyDescent="0.25"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</row>
    <row r="354" spans="2:52" x14ac:dyDescent="0.25"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</row>
    <row r="355" spans="2:52" x14ac:dyDescent="0.25"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</row>
    <row r="356" spans="2:52" x14ac:dyDescent="0.25"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</row>
    <row r="357" spans="2:52" x14ac:dyDescent="0.25"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</row>
    <row r="358" spans="2:52" x14ac:dyDescent="0.25"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</row>
    <row r="359" spans="2:52" x14ac:dyDescent="0.25"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</row>
    <row r="360" spans="2:52" x14ac:dyDescent="0.25"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</row>
    <row r="361" spans="2:52" x14ac:dyDescent="0.25"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</row>
    <row r="362" spans="2:52" x14ac:dyDescent="0.25"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</row>
    <row r="363" spans="2:52" x14ac:dyDescent="0.25"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</row>
    <row r="364" spans="2:52" x14ac:dyDescent="0.25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</row>
    <row r="365" spans="2:52" x14ac:dyDescent="0.25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</row>
    <row r="366" spans="2:52" x14ac:dyDescent="0.25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</row>
    <row r="367" spans="2:52" x14ac:dyDescent="0.25"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</row>
    <row r="368" spans="2:52" x14ac:dyDescent="0.25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</row>
    <row r="369" spans="2:52" x14ac:dyDescent="0.25"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</row>
    <row r="370" spans="2:52" x14ac:dyDescent="0.25"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</row>
    <row r="371" spans="2:52" x14ac:dyDescent="0.25"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</row>
    <row r="372" spans="2:52" x14ac:dyDescent="0.25"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</row>
    <row r="373" spans="2:52" x14ac:dyDescent="0.25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</row>
    <row r="374" spans="2:52" x14ac:dyDescent="0.25"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</row>
    <row r="375" spans="2:52" x14ac:dyDescent="0.25"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</row>
    <row r="376" spans="2:52" x14ac:dyDescent="0.25"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</row>
    <row r="377" spans="2:52" x14ac:dyDescent="0.25"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</row>
    <row r="378" spans="2:52" x14ac:dyDescent="0.25"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</row>
    <row r="379" spans="2:52" x14ac:dyDescent="0.25"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</row>
    <row r="380" spans="2:52" x14ac:dyDescent="0.25"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</row>
    <row r="381" spans="2:52" x14ac:dyDescent="0.25"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</row>
    <row r="382" spans="2:52" x14ac:dyDescent="0.25"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</row>
    <row r="383" spans="2:52" x14ac:dyDescent="0.25"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</row>
    <row r="384" spans="2:52" x14ac:dyDescent="0.25"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</row>
    <row r="385" spans="2:52" x14ac:dyDescent="0.25"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</row>
    <row r="386" spans="2:52" x14ac:dyDescent="0.25"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</row>
    <row r="387" spans="2:52" x14ac:dyDescent="0.25"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</row>
    <row r="388" spans="2:52" x14ac:dyDescent="0.25"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</row>
    <row r="389" spans="2:52" x14ac:dyDescent="0.25"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</row>
    <row r="390" spans="2:52" x14ac:dyDescent="0.25"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</row>
    <row r="391" spans="2:52" x14ac:dyDescent="0.25"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</row>
    <row r="392" spans="2:52" x14ac:dyDescent="0.25"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</row>
    <row r="393" spans="2:52" x14ac:dyDescent="0.25"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</row>
    <row r="394" spans="2:52" x14ac:dyDescent="0.25"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</row>
    <row r="395" spans="2:52" x14ac:dyDescent="0.25"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</row>
    <row r="396" spans="2:52" x14ac:dyDescent="0.25"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</row>
    <row r="397" spans="2:52" x14ac:dyDescent="0.25"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</row>
    <row r="398" spans="2:52" x14ac:dyDescent="0.25"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</row>
    <row r="399" spans="2:52" x14ac:dyDescent="0.25"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</row>
    <row r="400" spans="2:52" x14ac:dyDescent="0.25"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</row>
    <row r="401" spans="2:52" x14ac:dyDescent="0.25"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</row>
    <row r="402" spans="2:52" x14ac:dyDescent="0.25"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</row>
    <row r="403" spans="2:52" x14ac:dyDescent="0.25"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</row>
    <row r="404" spans="2:52" x14ac:dyDescent="0.25"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</row>
    <row r="405" spans="2:52" x14ac:dyDescent="0.25"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</row>
    <row r="406" spans="2:52" x14ac:dyDescent="0.25"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</row>
    <row r="407" spans="2:52" x14ac:dyDescent="0.25"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</row>
    <row r="408" spans="2:52" x14ac:dyDescent="0.25"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</row>
    <row r="409" spans="2:52" x14ac:dyDescent="0.25"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</row>
    <row r="410" spans="2:52" x14ac:dyDescent="0.25"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</row>
    <row r="411" spans="2:52" x14ac:dyDescent="0.25"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</row>
    <row r="412" spans="2:52" x14ac:dyDescent="0.25"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</row>
    <row r="413" spans="2:52" x14ac:dyDescent="0.25"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</row>
    <row r="414" spans="2:52" x14ac:dyDescent="0.25"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</row>
    <row r="415" spans="2:52" x14ac:dyDescent="0.25"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</row>
    <row r="416" spans="2:52" x14ac:dyDescent="0.25"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</row>
    <row r="417" spans="2:52" x14ac:dyDescent="0.25"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</row>
    <row r="418" spans="2:52" x14ac:dyDescent="0.25"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</row>
    <row r="419" spans="2:52" x14ac:dyDescent="0.25"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</row>
    <row r="420" spans="2:52" x14ac:dyDescent="0.25"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</row>
    <row r="421" spans="2:52" x14ac:dyDescent="0.25"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</row>
    <row r="422" spans="2:52" x14ac:dyDescent="0.25"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</row>
    <row r="423" spans="2:52" x14ac:dyDescent="0.25"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</row>
    <row r="424" spans="2:52" x14ac:dyDescent="0.25"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</row>
    <row r="425" spans="2:52" x14ac:dyDescent="0.25"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</row>
    <row r="426" spans="2:52" x14ac:dyDescent="0.25"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</row>
    <row r="427" spans="2:52" x14ac:dyDescent="0.25"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12"/>
      <c r="AY427" s="12"/>
      <c r="AZ427" s="12"/>
    </row>
    <row r="428" spans="2:52" x14ac:dyDescent="0.25"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2"/>
      <c r="AY428" s="12"/>
      <c r="AZ428" s="12"/>
    </row>
    <row r="429" spans="2:52" x14ac:dyDescent="0.25"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12"/>
      <c r="AY429" s="12"/>
      <c r="AZ429" s="12"/>
    </row>
    <row r="430" spans="2:52" x14ac:dyDescent="0.25"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12"/>
      <c r="AY430" s="12"/>
      <c r="AZ430" s="12"/>
    </row>
    <row r="431" spans="2:52" x14ac:dyDescent="0.25"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12"/>
      <c r="AY431" s="12"/>
      <c r="AZ431" s="12"/>
    </row>
    <row r="432" spans="2:52" x14ac:dyDescent="0.25"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12"/>
      <c r="AY432" s="12"/>
      <c r="AZ432" s="12"/>
    </row>
    <row r="433" spans="2:52" x14ac:dyDescent="0.25"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2"/>
      <c r="AY433" s="12"/>
      <c r="AZ433" s="12"/>
    </row>
    <row r="434" spans="2:52" x14ac:dyDescent="0.25"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2"/>
      <c r="AY434" s="12"/>
      <c r="AZ434" s="12"/>
    </row>
    <row r="435" spans="2:52" x14ac:dyDescent="0.25"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12"/>
      <c r="AY435" s="12"/>
      <c r="AZ435" s="12"/>
    </row>
    <row r="436" spans="2:52" x14ac:dyDescent="0.25"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2"/>
      <c r="AY436" s="12"/>
      <c r="AZ436" s="12"/>
    </row>
    <row r="437" spans="2:52" x14ac:dyDescent="0.25"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2"/>
      <c r="AY437" s="12"/>
      <c r="AZ437" s="12"/>
    </row>
    <row r="438" spans="2:52" x14ac:dyDescent="0.25"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12"/>
      <c r="AY438" s="12"/>
      <c r="AZ438" s="12"/>
    </row>
    <row r="439" spans="2:52" x14ac:dyDescent="0.25"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2"/>
      <c r="AY439" s="12"/>
      <c r="AZ439" s="12"/>
    </row>
    <row r="440" spans="2:52" x14ac:dyDescent="0.25"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12"/>
      <c r="AY440" s="12"/>
      <c r="AZ440" s="12"/>
    </row>
    <row r="441" spans="2:52" x14ac:dyDescent="0.25"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2"/>
      <c r="AY441" s="12"/>
      <c r="AZ441" s="12"/>
    </row>
    <row r="442" spans="2:52" x14ac:dyDescent="0.25"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12"/>
      <c r="AY442" s="12"/>
      <c r="AZ442" s="12"/>
    </row>
    <row r="443" spans="2:52" x14ac:dyDescent="0.25"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2"/>
      <c r="AY443" s="12"/>
      <c r="AZ443" s="12"/>
    </row>
    <row r="444" spans="2:52" x14ac:dyDescent="0.25"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12"/>
      <c r="AY444" s="12"/>
      <c r="AZ444" s="12"/>
    </row>
    <row r="445" spans="2:52" x14ac:dyDescent="0.25"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2"/>
      <c r="AY445" s="12"/>
      <c r="AZ445" s="12"/>
    </row>
    <row r="446" spans="2:52" x14ac:dyDescent="0.25"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12"/>
      <c r="AY446" s="12"/>
      <c r="AZ446" s="12"/>
    </row>
    <row r="447" spans="2:52" x14ac:dyDescent="0.25">
      <c r="D447" s="12"/>
    </row>
    <row r="448" spans="2:52" x14ac:dyDescent="0.25">
      <c r="D448" s="12"/>
    </row>
    <row r="449" spans="2:52" x14ac:dyDescent="0.25">
      <c r="D449" s="12"/>
    </row>
    <row r="450" spans="2:52" x14ac:dyDescent="0.25">
      <c r="D450" s="12"/>
    </row>
    <row r="451" spans="2:52" x14ac:dyDescent="0.25">
      <c r="D451" s="12"/>
    </row>
    <row r="452" spans="2:52" x14ac:dyDescent="0.25">
      <c r="D452" s="12"/>
    </row>
    <row r="453" spans="2:52" x14ac:dyDescent="0.25">
      <c r="D453" s="12"/>
    </row>
    <row r="454" spans="2:52" x14ac:dyDescent="0.25"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2"/>
      <c r="AY454" s="12"/>
      <c r="AZ454" s="12"/>
    </row>
    <row r="455" spans="2:52" x14ac:dyDescent="0.25"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2"/>
      <c r="AY455" s="12"/>
      <c r="AZ455" s="12"/>
    </row>
    <row r="456" spans="2:52" x14ac:dyDescent="0.25"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12"/>
      <c r="AY456" s="12"/>
      <c r="AZ456" s="12"/>
    </row>
    <row r="457" spans="2:52" x14ac:dyDescent="0.25"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12"/>
      <c r="AY457" s="12"/>
      <c r="AZ457" s="12"/>
    </row>
    <row r="458" spans="2:52" x14ac:dyDescent="0.25"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12"/>
      <c r="AY458" s="12"/>
      <c r="AZ458" s="12"/>
    </row>
    <row r="459" spans="2:52" x14ac:dyDescent="0.25"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2"/>
      <c r="AY459" s="12"/>
      <c r="AZ459" s="12"/>
    </row>
    <row r="460" spans="2:52" x14ac:dyDescent="0.25"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12"/>
      <c r="AY460" s="12"/>
      <c r="AZ460" s="12"/>
    </row>
    <row r="461" spans="2:52" x14ac:dyDescent="0.25"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12"/>
      <c r="AY461" s="12"/>
      <c r="AZ461" s="12"/>
    </row>
    <row r="462" spans="2:52" x14ac:dyDescent="0.25"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12"/>
      <c r="AY462" s="12"/>
      <c r="AZ462" s="12"/>
    </row>
    <row r="463" spans="2:52" x14ac:dyDescent="0.25"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2"/>
      <c r="AY463" s="12"/>
      <c r="AZ463" s="12"/>
    </row>
    <row r="464" spans="2:52" x14ac:dyDescent="0.25"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2"/>
      <c r="AY464" s="12"/>
      <c r="AZ464" s="12"/>
    </row>
    <row r="465" spans="2:52" x14ac:dyDescent="0.25"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12"/>
      <c r="AY465" s="12"/>
      <c r="AZ465" s="12"/>
    </row>
    <row r="466" spans="2:52" x14ac:dyDescent="0.25"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12"/>
      <c r="AY466" s="12"/>
      <c r="AZ466" s="12"/>
    </row>
    <row r="467" spans="2:52" x14ac:dyDescent="0.25"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12"/>
      <c r="AY467" s="12"/>
      <c r="AZ467" s="12"/>
    </row>
    <row r="468" spans="2:52" x14ac:dyDescent="0.25"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12"/>
      <c r="AY468" s="12"/>
      <c r="AZ468" s="12"/>
    </row>
    <row r="469" spans="2:52" x14ac:dyDescent="0.25"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2"/>
      <c r="AY469" s="12"/>
      <c r="AZ469" s="12"/>
    </row>
    <row r="470" spans="2:52" x14ac:dyDescent="0.25"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12"/>
      <c r="AY470" s="12"/>
      <c r="AZ470" s="12"/>
    </row>
    <row r="471" spans="2:52" x14ac:dyDescent="0.25"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2"/>
      <c r="AY471" s="12"/>
      <c r="AZ471" s="12"/>
    </row>
    <row r="472" spans="2:52" x14ac:dyDescent="0.25"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2"/>
      <c r="AY472" s="12"/>
      <c r="AZ472" s="12"/>
    </row>
    <row r="473" spans="2:52" x14ac:dyDescent="0.25"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12"/>
      <c r="AY473" s="12"/>
      <c r="AZ473" s="12"/>
    </row>
    <row r="474" spans="2:52" x14ac:dyDescent="0.25"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2"/>
      <c r="AY474" s="12"/>
      <c r="AZ474" s="12"/>
    </row>
    <row r="475" spans="2:52" x14ac:dyDescent="0.25"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12"/>
      <c r="AY475" s="12"/>
      <c r="AZ475" s="12"/>
    </row>
    <row r="476" spans="2:52" x14ac:dyDescent="0.25"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12"/>
      <c r="AY476" s="12"/>
      <c r="AZ476" s="12"/>
    </row>
    <row r="477" spans="2:52" x14ac:dyDescent="0.25"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2"/>
      <c r="AY477" s="12"/>
      <c r="AZ477" s="12"/>
    </row>
    <row r="478" spans="2:52" x14ac:dyDescent="0.25"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2"/>
      <c r="AY478" s="12"/>
      <c r="AZ478" s="12"/>
    </row>
    <row r="479" spans="2:52" x14ac:dyDescent="0.25"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2"/>
      <c r="AY479" s="12"/>
      <c r="AZ479" s="12"/>
    </row>
    <row r="480" spans="2:52" x14ac:dyDescent="0.25"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12"/>
      <c r="AY480" s="12"/>
      <c r="AZ480" s="12"/>
    </row>
    <row r="481" spans="2:52" x14ac:dyDescent="0.25"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12"/>
      <c r="AY481" s="12"/>
      <c r="AZ481" s="12"/>
    </row>
    <row r="482" spans="2:52" x14ac:dyDescent="0.25"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12"/>
      <c r="AY482" s="12"/>
      <c r="AZ482" s="12"/>
    </row>
    <row r="483" spans="2:52" x14ac:dyDescent="0.25"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2"/>
      <c r="AY483" s="12"/>
      <c r="AZ483" s="12"/>
    </row>
    <row r="484" spans="2:52" x14ac:dyDescent="0.25"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12"/>
      <c r="AY484" s="12"/>
      <c r="AZ484" s="12"/>
    </row>
    <row r="485" spans="2:52" x14ac:dyDescent="0.25"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12"/>
      <c r="AY485" s="12"/>
      <c r="AZ485" s="12"/>
    </row>
    <row r="486" spans="2:52" x14ac:dyDescent="0.25"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12"/>
      <c r="AY486" s="12"/>
      <c r="AZ486" s="12"/>
    </row>
    <row r="487" spans="2:52" x14ac:dyDescent="0.25"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12"/>
      <c r="AY487" s="12"/>
      <c r="AZ487" s="12"/>
    </row>
    <row r="488" spans="2:52" x14ac:dyDescent="0.25"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12"/>
      <c r="AY488" s="12"/>
      <c r="AZ488" s="12"/>
    </row>
    <row r="489" spans="2:52" x14ac:dyDescent="0.25"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2"/>
      <c r="AY489" s="12"/>
      <c r="AZ489" s="12"/>
    </row>
    <row r="490" spans="2:52" x14ac:dyDescent="0.25"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2"/>
      <c r="AY490" s="12"/>
      <c r="AZ490" s="12"/>
    </row>
    <row r="491" spans="2:52" x14ac:dyDescent="0.25"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12"/>
      <c r="AY491" s="12"/>
      <c r="AZ491" s="12"/>
    </row>
    <row r="492" spans="2:52" x14ac:dyDescent="0.25"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2"/>
      <c r="AY492" s="12"/>
      <c r="AZ492" s="12"/>
    </row>
    <row r="493" spans="2:52" x14ac:dyDescent="0.25"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12"/>
      <c r="AY493" s="12"/>
      <c r="AZ493" s="12"/>
    </row>
    <row r="494" spans="2:52" x14ac:dyDescent="0.25"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2"/>
      <c r="AY494" s="12"/>
      <c r="AZ494" s="12"/>
    </row>
    <row r="495" spans="2:52" x14ac:dyDescent="0.25"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2"/>
      <c r="AY495" s="12"/>
      <c r="AZ495" s="12"/>
    </row>
    <row r="496" spans="2:52" x14ac:dyDescent="0.25"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12"/>
      <c r="AY496" s="12"/>
      <c r="AZ496" s="12"/>
    </row>
    <row r="497" spans="2:52" x14ac:dyDescent="0.25"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2"/>
      <c r="AY497" s="12"/>
      <c r="AZ497" s="12"/>
    </row>
    <row r="498" spans="2:52" x14ac:dyDescent="0.25"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12"/>
      <c r="AY498" s="12"/>
      <c r="AZ498" s="12"/>
    </row>
    <row r="499" spans="2:52" x14ac:dyDescent="0.25"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2"/>
      <c r="AY499" s="12"/>
      <c r="AZ499" s="12"/>
    </row>
  </sheetData>
  <mergeCells count="1">
    <mergeCell ref="BE74:BG75"/>
  </mergeCells>
  <pageMargins left="0.7" right="0.7" top="0.75" bottom="0.75" header="0.3" footer="0.3"/>
  <pageSetup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A1:O52"/>
  <sheetViews>
    <sheetView workbookViewId="0">
      <selection activeCell="D26" sqref="D26"/>
    </sheetView>
  </sheetViews>
  <sheetFormatPr defaultRowHeight="15" x14ac:dyDescent="0.25"/>
  <cols>
    <col min="1" max="1" width="14.28515625" customWidth="1"/>
    <col min="2" max="2" width="12.7109375" customWidth="1"/>
    <col min="3" max="3" width="12.5703125" customWidth="1"/>
    <col min="4" max="4" width="12.85546875" bestFit="1" customWidth="1"/>
    <col min="5" max="6" width="12" bestFit="1" customWidth="1"/>
    <col min="7" max="7" width="12.140625" bestFit="1" customWidth="1"/>
    <col min="14" max="14" width="7.7109375" customWidth="1"/>
  </cols>
  <sheetData>
    <row r="1" spans="1:15" ht="15.75" thickBot="1" x14ac:dyDescent="0.3">
      <c r="B1" s="192" t="s">
        <v>119</v>
      </c>
      <c r="C1" s="192"/>
      <c r="D1" s="192"/>
      <c r="E1" s="192"/>
      <c r="F1" s="192"/>
      <c r="G1" s="192"/>
    </row>
    <row r="2" spans="1:15" x14ac:dyDescent="0.25">
      <c r="A2" s="7" t="str">
        <f>'2019'!C40</f>
        <v>Class</v>
      </c>
      <c r="B2" s="8" t="str">
        <f>'2019'!D40</f>
        <v>NOx_RUNEX</v>
      </c>
      <c r="C2" t="str">
        <f>'2019'!E40</f>
        <v>NOx_IDLEX</v>
      </c>
      <c r="D2" t="str">
        <f>'2019'!F40</f>
        <v>NOx_STREX</v>
      </c>
      <c r="E2" s="8" t="str">
        <f>'2019'!G40</f>
        <v>PM10_RUNEX</v>
      </c>
      <c r="F2" s="7" t="str">
        <f>'2019'!H40</f>
        <v>PM10_IDLEX</v>
      </c>
      <c r="G2" s="8" t="str">
        <f>'2019'!I40</f>
        <v>PM10_STREX</v>
      </c>
      <c r="H2" s="7"/>
      <c r="I2" s="7"/>
      <c r="J2" s="7"/>
      <c r="K2" s="7"/>
      <c r="L2" s="7"/>
      <c r="M2" s="7"/>
      <c r="N2" s="7"/>
      <c r="O2" s="7"/>
    </row>
    <row r="3" spans="1:15" x14ac:dyDescent="0.25">
      <c r="A3" s="7" t="str">
        <f>'2019'!C41</f>
        <v>Class 4-6</v>
      </c>
      <c r="B3" s="18">
        <f>'2019'!D41</f>
        <v>3.3139765060633151</v>
      </c>
      <c r="C3" s="40">
        <f>'2019'!E41</f>
        <v>7.1108884112428532</v>
      </c>
      <c r="D3" s="40">
        <f>'2019'!F41</f>
        <v>1.1485564415121594</v>
      </c>
      <c r="E3" s="18">
        <f>'2019'!G41</f>
        <v>0.11714509955547789</v>
      </c>
      <c r="F3" s="18">
        <f>'2019'!H41</f>
        <v>3.4292782680072645E-2</v>
      </c>
      <c r="G3" s="8">
        <f>'2019'!I41</f>
        <v>0</v>
      </c>
      <c r="H3" s="7"/>
      <c r="I3" s="7"/>
      <c r="J3" s="7"/>
      <c r="K3" s="7"/>
      <c r="L3" s="7"/>
      <c r="M3" s="7"/>
      <c r="N3" s="7"/>
      <c r="O3" s="7"/>
    </row>
    <row r="4" spans="1:15" x14ac:dyDescent="0.25">
      <c r="A4" s="7" t="str">
        <f>'2019'!C42</f>
        <v>Class 7-8</v>
      </c>
      <c r="B4" s="18">
        <f>'2019'!D42</f>
        <v>4.1799837458244982</v>
      </c>
      <c r="C4" s="40">
        <f>'2019'!E42</f>
        <v>65.17905258322341</v>
      </c>
      <c r="D4" s="40">
        <f>'2019'!F42</f>
        <v>1.3331393388748856</v>
      </c>
      <c r="E4" s="18">
        <f>'2019'!G42</f>
        <v>7.1565076293030022E-2</v>
      </c>
      <c r="F4" s="18">
        <f>'2019'!H42</f>
        <v>0.1756365975250655</v>
      </c>
      <c r="G4" s="8">
        <f>'2019'!I42</f>
        <v>0</v>
      </c>
      <c r="H4" s="7"/>
      <c r="I4" s="7"/>
      <c r="J4" s="7"/>
      <c r="K4" s="7"/>
      <c r="L4" s="7"/>
      <c r="M4" s="7"/>
      <c r="N4" s="7"/>
      <c r="O4" s="7"/>
    </row>
    <row r="5" spans="1:15" x14ac:dyDescent="0.25">
      <c r="A5" s="7" t="s">
        <v>113</v>
      </c>
      <c r="B5" s="18">
        <f>'2019'!D43</f>
        <v>3.4579552351848704</v>
      </c>
      <c r="C5" s="40">
        <f>'2019'!E43</f>
        <v>6.7980335775228369</v>
      </c>
      <c r="D5" s="40">
        <f>'2019'!F43</f>
        <v>1.1178617833052165</v>
      </c>
      <c r="E5" s="18">
        <f>'2019'!G43</f>
        <v>9.1493955515408273E-2</v>
      </c>
      <c r="F5" s="18">
        <f>'2019'!H43</f>
        <v>3.2741825193610387E-2</v>
      </c>
      <c r="G5" s="8">
        <f>'2019'!I43</f>
        <v>0</v>
      </c>
      <c r="H5" s="7"/>
      <c r="I5" s="7"/>
      <c r="J5" s="7"/>
      <c r="K5" s="7"/>
      <c r="L5" s="7"/>
      <c r="M5" s="7"/>
      <c r="N5" s="7"/>
      <c r="O5" s="7"/>
    </row>
    <row r="6" spans="1:15" x14ac:dyDescent="0.25">
      <c r="A6" s="7" t="s">
        <v>112</v>
      </c>
      <c r="B6" s="18">
        <f>'2019'!D44</f>
        <v>4.3939234330839518</v>
      </c>
      <c r="C6" s="40">
        <f>'2019'!E44</f>
        <v>84.931096100763682</v>
      </c>
      <c r="D6" s="40">
        <f>'2019'!F44</f>
        <v>1.4021607566829382</v>
      </c>
      <c r="E6" s="18">
        <f>'2019'!G44</f>
        <v>6.5660076524405919E-2</v>
      </c>
      <c r="F6" s="18">
        <f>'2019'!H44</f>
        <v>0.22398216958923786</v>
      </c>
      <c r="G6" s="8">
        <f>'2019'!I44</f>
        <v>0</v>
      </c>
      <c r="H6" s="7"/>
      <c r="I6" s="7"/>
      <c r="J6" s="7"/>
      <c r="K6" s="7"/>
      <c r="L6" s="7"/>
      <c r="M6" s="7"/>
      <c r="N6" s="7"/>
      <c r="O6" s="7"/>
    </row>
    <row r="7" spans="1:15" x14ac:dyDescent="0.25">
      <c r="A7" s="7" t="s">
        <v>123</v>
      </c>
      <c r="B7" s="18">
        <f>'2019'!D45</f>
        <v>3.3750463311073124</v>
      </c>
      <c r="C7" s="40">
        <f>'2019'!E45</f>
        <v>7.0450793511336203</v>
      </c>
      <c r="D7" s="40">
        <f>'2019'!F45</f>
        <v>1.1420571958451469</v>
      </c>
      <c r="E7" s="18">
        <f>'2019'!G45</f>
        <v>0.10626494463076748</v>
      </c>
      <c r="F7" s="18">
        <f>'2019'!H45</f>
        <v>3.3966538545565188E-2</v>
      </c>
      <c r="G7" s="8">
        <f>'2019'!I45</f>
        <v>0</v>
      </c>
      <c r="H7" s="7"/>
      <c r="I7" s="7"/>
      <c r="J7" s="7"/>
      <c r="K7" s="7"/>
      <c r="L7" s="7"/>
      <c r="M7" s="7"/>
      <c r="N7" s="7"/>
      <c r="O7" s="7"/>
    </row>
    <row r="8" spans="1:15" x14ac:dyDescent="0.25">
      <c r="A8" s="15"/>
      <c r="B8" s="15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25">
      <c r="A9" s="7"/>
      <c r="B9" s="8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25">
      <c r="A10" s="17"/>
      <c r="B10" s="23" t="s">
        <v>103</v>
      </c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25">
      <c r="A11" s="17"/>
      <c r="B11" s="9" t="s">
        <v>122</v>
      </c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x14ac:dyDescent="0.25">
      <c r="A12" s="19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x14ac:dyDescent="0.25">
      <c r="A13" s="20" t="s">
        <v>97</v>
      </c>
      <c r="B13" s="21" t="s">
        <v>115</v>
      </c>
      <c r="C13" s="21" t="s">
        <v>116</v>
      </c>
      <c r="D13" s="21" t="s">
        <v>117</v>
      </c>
      <c r="E13" s="21" t="s">
        <v>118</v>
      </c>
    </row>
    <row r="14" spans="1:15" x14ac:dyDescent="0.25">
      <c r="A14" s="47" t="s">
        <v>112</v>
      </c>
      <c r="B14" s="48">
        <f>(Trips!$C$4*B6)+(D6+(C6/'2019'!$L$44))</f>
        <v>192.0749656552203</v>
      </c>
      <c r="C14" s="48">
        <f>(Trips!$C$4*E6)+(G6+(F6/'2019'!$L$44))</f>
        <v>2.6603322852123505</v>
      </c>
      <c r="D14" s="48">
        <f>B14/453.592</f>
        <v>0.42345315978945902</v>
      </c>
      <c r="E14" s="48">
        <f>C14/453.592</f>
        <v>5.8650335217824623E-3</v>
      </c>
    </row>
    <row r="15" spans="1:15" x14ac:dyDescent="0.25">
      <c r="A15" s="47" t="s">
        <v>123</v>
      </c>
      <c r="B15" s="48">
        <f>(Trips!$C$3*B7)+(D7+(C7/'2019'!$L$45))</f>
        <v>50.205033115002905</v>
      </c>
      <c r="C15" s="48">
        <f>(Trips!$C$3*E7)+(G7+(F7/'2019'!$L$45))</f>
        <v>1.5144455808493524</v>
      </c>
      <c r="D15" s="48">
        <f>B15/453.592</f>
        <v>0.11068324202147063</v>
      </c>
      <c r="E15" s="49">
        <f>C15/453.592</f>
        <v>3.338783710579888E-3</v>
      </c>
    </row>
    <row r="16" spans="1:15" s="6" customFormat="1" x14ac:dyDescent="0.25">
      <c r="A16" s="7"/>
      <c r="B16" s="18"/>
      <c r="C16" s="18"/>
      <c r="D16" s="39"/>
      <c r="E16" s="39"/>
    </row>
    <row r="17" spans="1:13" s="6" customFormat="1" x14ac:dyDescent="0.25">
      <c r="A17" s="7"/>
      <c r="B17" s="18"/>
      <c r="C17" s="18"/>
      <c r="D17" s="39"/>
      <c r="E17" s="39"/>
    </row>
    <row r="18" spans="1:13" s="7" customFormat="1" x14ac:dyDescent="0.25"/>
    <row r="19" spans="1:13" s="7" customFormat="1" x14ac:dyDescent="0.25"/>
    <row r="20" spans="1:13" s="7" customFormat="1" x14ac:dyDescent="0.25"/>
    <row r="21" spans="1:13" s="7" customFormat="1" x14ac:dyDescent="0.25"/>
    <row r="22" spans="1:13" s="7" customFormat="1" x14ac:dyDescent="0.25"/>
    <row r="23" spans="1:13" s="7" customFormat="1" x14ac:dyDescent="0.25"/>
    <row r="24" spans="1:13" s="7" customFormat="1" x14ac:dyDescent="0.25"/>
    <row r="25" spans="1:13" s="7" customFormat="1" x14ac:dyDescent="0.25">
      <c r="A25" s="154"/>
    </row>
    <row r="26" spans="1:13" s="7" customFormat="1" x14ac:dyDescent="0.25">
      <c r="M26" s="155"/>
    </row>
    <row r="27" spans="1:13" s="7" customFormat="1" x14ac:dyDescent="0.25"/>
    <row r="28" spans="1:13" s="7" customFormat="1" x14ac:dyDescent="0.25">
      <c r="M28" s="134"/>
    </row>
    <row r="29" spans="1:13" s="7" customFormat="1" x14ac:dyDescent="0.25">
      <c r="B29" s="44"/>
      <c r="M29" s="134"/>
    </row>
    <row r="30" spans="1:13" s="7" customFormat="1" x14ac:dyDescent="0.25"/>
    <row r="31" spans="1:13" s="7" customFormat="1" x14ac:dyDescent="0.25">
      <c r="B31" s="8"/>
      <c r="C31" s="8"/>
    </row>
    <row r="32" spans="1:13" s="7" customFormat="1" x14ac:dyDescent="0.25">
      <c r="B32" s="18"/>
      <c r="C32" s="18"/>
    </row>
    <row r="33" spans="1:3" s="7" customFormat="1" x14ac:dyDescent="0.25">
      <c r="B33" s="18"/>
      <c r="C33" s="18"/>
    </row>
    <row r="34" spans="1:3" s="7" customFormat="1" x14ac:dyDescent="0.25"/>
    <row r="35" spans="1:3" s="7" customFormat="1" x14ac:dyDescent="0.25"/>
    <row r="36" spans="1:3" s="7" customFormat="1" x14ac:dyDescent="0.25">
      <c r="B36" s="44"/>
    </row>
    <row r="37" spans="1:3" s="7" customFormat="1" x14ac:dyDescent="0.25">
      <c r="B37" s="44"/>
    </row>
    <row r="38" spans="1:3" s="7" customFormat="1" x14ac:dyDescent="0.25">
      <c r="B38" s="8"/>
      <c r="C38" s="8"/>
    </row>
    <row r="39" spans="1:3" s="7" customFormat="1" x14ac:dyDescent="0.25">
      <c r="B39" s="18"/>
      <c r="C39" s="18"/>
    </row>
    <row r="40" spans="1:3" s="7" customFormat="1" x14ac:dyDescent="0.25">
      <c r="B40" s="18"/>
      <c r="C40" s="18"/>
    </row>
    <row r="41" spans="1:3" s="7" customFormat="1" x14ac:dyDescent="0.25"/>
    <row r="42" spans="1:3" s="7" customFormat="1" x14ac:dyDescent="0.25">
      <c r="A42" s="134"/>
    </row>
    <row r="43" spans="1:3" s="7" customFormat="1" x14ac:dyDescent="0.25">
      <c r="A43" s="134"/>
    </row>
    <row r="44" spans="1:3" x14ac:dyDescent="0.25">
      <c r="A44" s="10"/>
    </row>
    <row r="45" spans="1:3" x14ac:dyDescent="0.25">
      <c r="A45" s="10"/>
    </row>
    <row r="47" spans="1:3" x14ac:dyDescent="0.25">
      <c r="A47" s="10"/>
    </row>
    <row r="48" spans="1:3" x14ac:dyDescent="0.25">
      <c r="A48" s="10"/>
    </row>
    <row r="49" spans="1:1" x14ac:dyDescent="0.25">
      <c r="A49" s="10"/>
    </row>
    <row r="50" spans="1:1" x14ac:dyDescent="0.25">
      <c r="A50" s="10"/>
    </row>
    <row r="51" spans="1:1" x14ac:dyDescent="0.25">
      <c r="A51" s="10"/>
    </row>
    <row r="52" spans="1:1" x14ac:dyDescent="0.25">
      <c r="A52" s="11"/>
    </row>
  </sheetData>
  <mergeCells count="1">
    <mergeCell ref="B1:G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299"/>
  <sheetViews>
    <sheetView zoomScale="50" zoomScaleNormal="50" workbookViewId="0">
      <selection activeCell="C47" sqref="C47:L54"/>
    </sheetView>
  </sheetViews>
  <sheetFormatPr defaultColWidth="8.7109375" defaultRowHeight="15" x14ac:dyDescent="0.25"/>
  <cols>
    <col min="1" max="1" width="12" style="15" customWidth="1"/>
    <col min="2" max="2" width="8.7109375" style="15"/>
    <col min="3" max="4" width="20.85546875" style="15" customWidth="1"/>
    <col min="5" max="5" width="14.85546875" style="15" customWidth="1"/>
    <col min="6" max="6" width="15.42578125" style="15" customWidth="1"/>
    <col min="7" max="7" width="14" style="15" customWidth="1"/>
    <col min="8" max="9" width="14.85546875" style="15" bestFit="1" customWidth="1"/>
    <col min="10" max="10" width="20.7109375" style="15" bestFit="1" customWidth="1"/>
    <col min="11" max="12" width="14.85546875" style="15" bestFit="1" customWidth="1"/>
    <col min="13" max="27" width="8.7109375" style="15"/>
    <col min="28" max="39" width="9.140625" style="15"/>
    <col min="40" max="55" width="8.7109375" style="15"/>
    <col min="56" max="71" width="21.7109375" style="15" bestFit="1" customWidth="1"/>
    <col min="72" max="72" width="15" style="15" bestFit="1" customWidth="1"/>
    <col min="73" max="16384" width="8.7109375" style="15"/>
  </cols>
  <sheetData>
    <row r="1" spans="1:52" x14ac:dyDescent="0.25">
      <c r="A1" s="15" t="s">
        <v>0</v>
      </c>
    </row>
    <row r="2" spans="1:52" x14ac:dyDescent="0.25">
      <c r="A2" s="15" t="s">
        <v>1</v>
      </c>
    </row>
    <row r="3" spans="1:52" x14ac:dyDescent="0.25">
      <c r="A3" s="15" t="s">
        <v>2</v>
      </c>
    </row>
    <row r="4" spans="1:52" x14ac:dyDescent="0.25">
      <c r="A4" s="15" t="s">
        <v>98</v>
      </c>
    </row>
    <row r="5" spans="1:52" x14ac:dyDescent="0.25">
      <c r="A5" s="15" t="s">
        <v>3</v>
      </c>
    </row>
    <row r="6" spans="1:52" x14ac:dyDescent="0.25">
      <c r="A6" s="15" t="s">
        <v>4</v>
      </c>
    </row>
    <row r="7" spans="1:52" x14ac:dyDescent="0.25">
      <c r="A7" s="15" t="s">
        <v>5</v>
      </c>
    </row>
    <row r="9" spans="1:52" x14ac:dyDescent="0.25">
      <c r="A9" s="15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2" t="s">
        <v>12</v>
      </c>
      <c r="H9" s="12" t="s">
        <v>13</v>
      </c>
      <c r="I9" s="12" t="s">
        <v>14</v>
      </c>
      <c r="J9" s="12"/>
      <c r="K9" s="12" t="s">
        <v>15</v>
      </c>
      <c r="L9" s="12" t="s">
        <v>16</v>
      </c>
      <c r="M9" s="12" t="s">
        <v>17</v>
      </c>
      <c r="N9" s="12" t="s">
        <v>18</v>
      </c>
      <c r="O9" s="12" t="s">
        <v>19</v>
      </c>
      <c r="P9" s="12" t="s">
        <v>20</v>
      </c>
      <c r="Q9" s="12" t="s">
        <v>21</v>
      </c>
      <c r="R9" s="12" t="s">
        <v>22</v>
      </c>
      <c r="S9" s="12" t="s">
        <v>23</v>
      </c>
      <c r="T9" s="12" t="s">
        <v>24</v>
      </c>
      <c r="U9" s="12" t="s">
        <v>25</v>
      </c>
      <c r="V9" s="12" t="s">
        <v>26</v>
      </c>
      <c r="W9" s="12" t="s">
        <v>27</v>
      </c>
      <c r="X9" s="12" t="s">
        <v>28</v>
      </c>
      <c r="Y9" s="12" t="s">
        <v>29</v>
      </c>
      <c r="Z9" s="12" t="s">
        <v>30</v>
      </c>
      <c r="AA9" s="12" t="s">
        <v>31</v>
      </c>
      <c r="AB9" s="12" t="s">
        <v>32</v>
      </c>
      <c r="AC9" s="12" t="s">
        <v>33</v>
      </c>
      <c r="AD9" s="12" t="s">
        <v>34</v>
      </c>
      <c r="AE9" s="12" t="s">
        <v>35</v>
      </c>
      <c r="AF9" s="12" t="s">
        <v>36</v>
      </c>
      <c r="AG9" s="12" t="s">
        <v>37</v>
      </c>
      <c r="AH9" s="12" t="s">
        <v>38</v>
      </c>
      <c r="AI9" s="12" t="s">
        <v>39</v>
      </c>
      <c r="AJ9" s="12" t="s">
        <v>40</v>
      </c>
      <c r="AK9" s="12" t="s">
        <v>41</v>
      </c>
      <c r="AL9" s="12" t="s">
        <v>42</v>
      </c>
      <c r="AM9" s="12" t="s">
        <v>43</v>
      </c>
      <c r="AN9" s="12" t="s">
        <v>44</v>
      </c>
      <c r="AO9" s="12" t="s">
        <v>45</v>
      </c>
      <c r="AP9" s="12" t="s">
        <v>46</v>
      </c>
      <c r="AQ9" s="12" t="s">
        <v>47</v>
      </c>
      <c r="AR9" s="12" t="s">
        <v>48</v>
      </c>
      <c r="AS9" s="12" t="s">
        <v>49</v>
      </c>
      <c r="AT9" s="12" t="s">
        <v>50</v>
      </c>
      <c r="AU9" s="12" t="s">
        <v>51</v>
      </c>
      <c r="AV9" s="12" t="s">
        <v>52</v>
      </c>
      <c r="AW9" s="12" t="s">
        <v>53</v>
      </c>
      <c r="AX9" s="12" t="s">
        <v>54</v>
      </c>
      <c r="AY9" s="12" t="s">
        <v>55</v>
      </c>
      <c r="AZ9" s="12" t="s">
        <v>56</v>
      </c>
    </row>
    <row r="10" spans="1:52" x14ac:dyDescent="0.25">
      <c r="A10" s="15" t="s">
        <v>57</v>
      </c>
      <c r="B10" s="12">
        <v>2020</v>
      </c>
      <c r="C10" s="12" t="s">
        <v>60</v>
      </c>
      <c r="D10" s="12" t="s">
        <v>58</v>
      </c>
      <c r="E10" s="12" t="s">
        <v>58</v>
      </c>
      <c r="F10" s="12" t="s">
        <v>59</v>
      </c>
      <c r="G10" s="12">
        <v>446.06954193533699</v>
      </c>
      <c r="H10" s="12">
        <v>88799.310899836593</v>
      </c>
      <c r="I10" s="12">
        <v>6512.6153122559199</v>
      </c>
      <c r="J10" s="12"/>
      <c r="K10" s="12">
        <v>3.9718524070545602E-2</v>
      </c>
      <c r="L10" s="12">
        <v>6.7384887874848698E-2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4.5216516229078997E-2</v>
      </c>
      <c r="S10" s="12">
        <v>7.6712565421011902E-2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0.16808992030014799</v>
      </c>
      <c r="Z10" s="12">
        <v>2.0026304823682901</v>
      </c>
      <c r="AA10" s="12">
        <v>0</v>
      </c>
      <c r="AB10" s="12">
        <v>1.49060644903138</v>
      </c>
      <c r="AC10" s="12">
        <v>4.27374333274369</v>
      </c>
      <c r="AD10" s="12">
        <v>1.07901023686486</v>
      </c>
      <c r="AE10" s="12">
        <v>916.02897390642204</v>
      </c>
      <c r="AF10" s="12">
        <v>637.37034941028696</v>
      </c>
      <c r="AG10" s="12">
        <v>0</v>
      </c>
      <c r="AH10" s="12">
        <v>1.8448225713467801E-3</v>
      </c>
      <c r="AI10" s="12">
        <v>3.1298535136500901E-3</v>
      </c>
      <c r="AJ10" s="12">
        <v>0</v>
      </c>
      <c r="AK10" s="12">
        <v>2.52212270770573E-2</v>
      </c>
      <c r="AL10" s="12">
        <v>9.0114906612131004E-3</v>
      </c>
      <c r="AM10" s="12">
        <v>0</v>
      </c>
      <c r="AN10" s="12">
        <v>1.2000003439211201E-2</v>
      </c>
      <c r="AO10" s="12">
        <v>0.13034003735556601</v>
      </c>
      <c r="AP10" s="12">
        <v>2.4130167958029702E-2</v>
      </c>
      <c r="AQ10" s="12">
        <v>8.6216575641988504E-3</v>
      </c>
      <c r="AR10" s="12">
        <v>0</v>
      </c>
      <c r="AS10" s="12">
        <v>3.0000008598028201E-3</v>
      </c>
      <c r="AT10" s="12">
        <v>5.5860016009528501E-2</v>
      </c>
      <c r="AU10" s="12">
        <v>8.6541875365435308E-3</v>
      </c>
      <c r="AV10" s="12">
        <v>6.0215590239533004E-3</v>
      </c>
      <c r="AW10" s="12">
        <v>0</v>
      </c>
      <c r="AX10" s="12">
        <v>0.14398699824354799</v>
      </c>
      <c r="AY10" s="12">
        <v>0.100185743022582</v>
      </c>
      <c r="AZ10" s="12">
        <v>0</v>
      </c>
    </row>
    <row r="11" spans="1:52" x14ac:dyDescent="0.25">
      <c r="A11" s="15" t="s">
        <v>57</v>
      </c>
      <c r="B11" s="12">
        <v>2020</v>
      </c>
      <c r="C11" s="12" t="s">
        <v>61</v>
      </c>
      <c r="D11" s="12" t="s">
        <v>58</v>
      </c>
      <c r="E11" s="12" t="s">
        <v>58</v>
      </c>
      <c r="F11" s="12" t="s">
        <v>59</v>
      </c>
      <c r="G11" s="12">
        <v>233.43508528697299</v>
      </c>
      <c r="H11" s="12">
        <v>12340.847570740199</v>
      </c>
      <c r="I11" s="12">
        <v>3408.1522451898099</v>
      </c>
      <c r="J11" s="12"/>
      <c r="K11" s="12">
        <v>7.0608507359619405E-2</v>
      </c>
      <c r="L11" s="12">
        <v>7.7931609985963393E-2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8.0382410818353803E-2</v>
      </c>
      <c r="S11" s="12">
        <v>8.8719205714437394E-2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0.26709879419685401</v>
      </c>
      <c r="Z11" s="12">
        <v>2.0556766116439902</v>
      </c>
      <c r="AA11" s="12">
        <v>0</v>
      </c>
      <c r="AB11" s="12">
        <v>1.79194863658769</v>
      </c>
      <c r="AC11" s="12">
        <v>4.7367092792322198</v>
      </c>
      <c r="AD11" s="12">
        <v>1.0272676614793801</v>
      </c>
      <c r="AE11" s="12">
        <v>962.89945532733805</v>
      </c>
      <c r="AF11" s="12">
        <v>641.25738475055698</v>
      </c>
      <c r="AG11" s="12">
        <v>0</v>
      </c>
      <c r="AH11" s="12">
        <v>3.2795822894821302E-3</v>
      </c>
      <c r="AI11" s="12">
        <v>3.6197214395012299E-3</v>
      </c>
      <c r="AJ11" s="12">
        <v>0</v>
      </c>
      <c r="AK11" s="12">
        <v>4.4325567664383302E-2</v>
      </c>
      <c r="AL11" s="12">
        <v>1.33741237524322E-2</v>
      </c>
      <c r="AM11" s="12">
        <v>0</v>
      </c>
      <c r="AN11" s="12">
        <v>1.2000003439211201E-2</v>
      </c>
      <c r="AO11" s="12">
        <v>0.13034003735556601</v>
      </c>
      <c r="AP11" s="12">
        <v>4.24080632281977E-2</v>
      </c>
      <c r="AQ11" s="12">
        <v>1.2795565079037299E-2</v>
      </c>
      <c r="AR11" s="12">
        <v>0</v>
      </c>
      <c r="AS11" s="12">
        <v>3.0000008598028201E-3</v>
      </c>
      <c r="AT11" s="12">
        <v>5.5860016009528501E-2</v>
      </c>
      <c r="AU11" s="12">
        <v>9.0969966044869705E-3</v>
      </c>
      <c r="AV11" s="12">
        <v>6.0582818064788598E-3</v>
      </c>
      <c r="AW11" s="12">
        <v>0</v>
      </c>
      <c r="AX11" s="12">
        <v>0.15135438521303199</v>
      </c>
      <c r="AY11" s="12">
        <v>0.100796730847918</v>
      </c>
      <c r="AZ11" s="12">
        <v>0</v>
      </c>
    </row>
    <row r="12" spans="1:52" x14ac:dyDescent="0.25">
      <c r="A12" s="15" t="s">
        <v>57</v>
      </c>
      <c r="B12" s="12">
        <v>2020</v>
      </c>
      <c r="C12" s="12" t="s">
        <v>62</v>
      </c>
      <c r="D12" s="12" t="s">
        <v>58</v>
      </c>
      <c r="E12" s="12" t="s">
        <v>58</v>
      </c>
      <c r="F12" s="12" t="s">
        <v>59</v>
      </c>
      <c r="G12" s="12">
        <v>18502.832978492101</v>
      </c>
      <c r="H12" s="12">
        <v>2507593.3129819799</v>
      </c>
      <c r="I12" s="12">
        <v>213520.127251634</v>
      </c>
      <c r="J12" s="12"/>
      <c r="K12" s="12">
        <v>0.13081956619965199</v>
      </c>
      <c r="L12" s="12">
        <v>9.9065435957804898E-2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0.148928117964339</v>
      </c>
      <c r="S12" s="12">
        <v>0.112778457849311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0.44852862879005501</v>
      </c>
      <c r="Z12" s="12">
        <v>1.9670409971806799</v>
      </c>
      <c r="AA12" s="12">
        <v>0</v>
      </c>
      <c r="AB12" s="12">
        <v>2.9988196888626399</v>
      </c>
      <c r="AC12" s="12">
        <v>6.3205693226983399</v>
      </c>
      <c r="AD12" s="12">
        <v>1.2729443282776001</v>
      </c>
      <c r="AE12" s="12">
        <v>961.942903968716</v>
      </c>
      <c r="AF12" s="12">
        <v>667.47790953058302</v>
      </c>
      <c r="AG12" s="12">
        <v>0</v>
      </c>
      <c r="AH12" s="12">
        <v>6.0762300248181902E-3</v>
      </c>
      <c r="AI12" s="12">
        <v>4.6013329188834802E-3</v>
      </c>
      <c r="AJ12" s="12">
        <v>0</v>
      </c>
      <c r="AK12" s="12">
        <v>7.4586912505852601E-2</v>
      </c>
      <c r="AL12" s="12">
        <v>2.3444931442934101E-2</v>
      </c>
      <c r="AM12" s="12">
        <v>0</v>
      </c>
      <c r="AN12" s="12">
        <v>1.2000003439211201E-2</v>
      </c>
      <c r="AO12" s="12">
        <v>0.13034003735556601</v>
      </c>
      <c r="AP12" s="12">
        <v>7.1360315687188994E-2</v>
      </c>
      <c r="AQ12" s="12">
        <v>2.2430714086750798E-2</v>
      </c>
      <c r="AR12" s="12">
        <v>0</v>
      </c>
      <c r="AS12" s="12">
        <v>3.0000008598028201E-3</v>
      </c>
      <c r="AT12" s="12">
        <v>5.5860016009528501E-2</v>
      </c>
      <c r="AU12" s="12">
        <v>9.0879595815524794E-3</v>
      </c>
      <c r="AV12" s="12">
        <v>6.30600032326904E-3</v>
      </c>
      <c r="AW12" s="12">
        <v>0</v>
      </c>
      <c r="AX12" s="12">
        <v>0.15120402866021801</v>
      </c>
      <c r="AY12" s="12">
        <v>0.104918232201032</v>
      </c>
      <c r="AZ12" s="12">
        <v>0</v>
      </c>
    </row>
    <row r="13" spans="1:52" x14ac:dyDescent="0.25">
      <c r="A13" s="15" t="s">
        <v>57</v>
      </c>
      <c r="B13" s="12">
        <v>2020</v>
      </c>
      <c r="C13" s="12" t="s">
        <v>63</v>
      </c>
      <c r="D13" s="12" t="s">
        <v>58</v>
      </c>
      <c r="E13" s="12" t="s">
        <v>58</v>
      </c>
      <c r="F13" s="12" t="s">
        <v>59</v>
      </c>
      <c r="G13" s="12">
        <v>70646.468961241</v>
      </c>
      <c r="H13" s="12">
        <v>3544993.3136633202</v>
      </c>
      <c r="I13" s="12">
        <v>815250.45705255901</v>
      </c>
      <c r="J13" s="12"/>
      <c r="K13" s="12">
        <v>0.159529879373838</v>
      </c>
      <c r="L13" s="12">
        <v>0.112353699493283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0.18161262404711201</v>
      </c>
      <c r="S13" s="12">
        <v>0.12790613436470799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0.55563159497161296</v>
      </c>
      <c r="Z13" s="12">
        <v>2.14329383602028</v>
      </c>
      <c r="AA13" s="12">
        <v>0</v>
      </c>
      <c r="AB13" s="12">
        <v>2.9207964052248498</v>
      </c>
      <c r="AC13" s="12">
        <v>6.5323683411069604</v>
      </c>
      <c r="AD13" s="12">
        <v>1.28063134103125</v>
      </c>
      <c r="AE13" s="12">
        <v>1003.34870262255</v>
      </c>
      <c r="AF13" s="12">
        <v>667.88559539530604</v>
      </c>
      <c r="AG13" s="12">
        <v>0</v>
      </c>
      <c r="AH13" s="12">
        <v>7.4097497115039298E-3</v>
      </c>
      <c r="AI13" s="12">
        <v>5.21853834325207E-3</v>
      </c>
      <c r="AJ13" s="12">
        <v>0</v>
      </c>
      <c r="AK13" s="12">
        <v>9.8345911501133407E-2</v>
      </c>
      <c r="AL13" s="12">
        <v>2.9087459545593299E-2</v>
      </c>
      <c r="AM13" s="12">
        <v>0</v>
      </c>
      <c r="AN13" s="12">
        <v>1.2000003439211201E-2</v>
      </c>
      <c r="AO13" s="12">
        <v>0.13034003735556601</v>
      </c>
      <c r="AP13" s="12">
        <v>9.4091510902995806E-2</v>
      </c>
      <c r="AQ13" s="12">
        <v>2.78291489213876E-2</v>
      </c>
      <c r="AR13" s="12">
        <v>0</v>
      </c>
      <c r="AS13" s="12">
        <v>3.0000008598028201E-3</v>
      </c>
      <c r="AT13" s="12">
        <v>5.5860016009528501E-2</v>
      </c>
      <c r="AU13" s="12">
        <v>9.4791410363514392E-3</v>
      </c>
      <c r="AV13" s="12">
        <v>6.3098519371697099E-3</v>
      </c>
      <c r="AW13" s="12">
        <v>0</v>
      </c>
      <c r="AX13" s="12">
        <v>0.15771244359890599</v>
      </c>
      <c r="AY13" s="12">
        <v>0.10498231474160701</v>
      </c>
      <c r="AZ13" s="12">
        <v>0</v>
      </c>
    </row>
    <row r="14" spans="1:52" x14ac:dyDescent="0.25">
      <c r="A14" s="15" t="s">
        <v>57</v>
      </c>
      <c r="B14" s="12">
        <v>2020</v>
      </c>
      <c r="C14" s="12" t="s">
        <v>64</v>
      </c>
      <c r="D14" s="12" t="s">
        <v>58</v>
      </c>
      <c r="E14" s="12" t="s">
        <v>58</v>
      </c>
      <c r="F14" s="12" t="s">
        <v>59</v>
      </c>
      <c r="G14" s="12">
        <v>254.96650902841401</v>
      </c>
      <c r="H14" s="12">
        <v>50953.532078015298</v>
      </c>
      <c r="I14" s="12">
        <v>3722.51103181485</v>
      </c>
      <c r="J14" s="12"/>
      <c r="K14" s="12">
        <v>3.7995831974471997E-2</v>
      </c>
      <c r="L14" s="12">
        <v>6.6384771046188798E-2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4.3255362411241602E-2</v>
      </c>
      <c r="S14" s="12">
        <v>7.5574008541764395E-2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0.16383886832699501</v>
      </c>
      <c r="Z14" s="12">
        <v>2.0133536706699</v>
      </c>
      <c r="AA14" s="12">
        <v>0</v>
      </c>
      <c r="AB14" s="12">
        <v>1.4349918798651999</v>
      </c>
      <c r="AC14" s="12">
        <v>4.1723667417964903</v>
      </c>
      <c r="AD14" s="12">
        <v>1.09343579389815</v>
      </c>
      <c r="AE14" s="12">
        <v>915.31812716934201</v>
      </c>
      <c r="AF14" s="12">
        <v>636.46016635404499</v>
      </c>
      <c r="AG14" s="12">
        <v>0</v>
      </c>
      <c r="AH14" s="12">
        <v>1.7648079852893299E-3</v>
      </c>
      <c r="AI14" s="12">
        <v>3.0834006772803798E-3</v>
      </c>
      <c r="AJ14" s="12">
        <v>0</v>
      </c>
      <c r="AK14" s="12">
        <v>2.4868423644028598E-2</v>
      </c>
      <c r="AL14" s="12">
        <v>8.4816140945174305E-3</v>
      </c>
      <c r="AM14" s="12">
        <v>0</v>
      </c>
      <c r="AN14" s="12">
        <v>1.2000003439211201E-2</v>
      </c>
      <c r="AO14" s="12">
        <v>0.13034003735556601</v>
      </c>
      <c r="AP14" s="12">
        <v>2.37926266453433E-2</v>
      </c>
      <c r="AQ14" s="12">
        <v>8.1147032232254199E-3</v>
      </c>
      <c r="AR14" s="12">
        <v>0</v>
      </c>
      <c r="AS14" s="12">
        <v>3.0000008598028201E-3</v>
      </c>
      <c r="AT14" s="12">
        <v>5.5860016009528501E-2</v>
      </c>
      <c r="AU14" s="12">
        <v>8.64747180904182E-3</v>
      </c>
      <c r="AV14" s="12">
        <v>6.0129600657481798E-3</v>
      </c>
      <c r="AW14" s="12">
        <v>0</v>
      </c>
      <c r="AX14" s="12">
        <v>0.143875263035603</v>
      </c>
      <c r="AY14" s="12">
        <v>0.100042674921186</v>
      </c>
      <c r="AZ14" s="12">
        <v>0</v>
      </c>
    </row>
    <row r="15" spans="1:52" x14ac:dyDescent="0.25">
      <c r="A15" s="15" t="s">
        <v>57</v>
      </c>
      <c r="B15" s="12">
        <v>2020</v>
      </c>
      <c r="C15" s="12" t="s">
        <v>65</v>
      </c>
      <c r="D15" s="12" t="s">
        <v>58</v>
      </c>
      <c r="E15" s="12" t="s">
        <v>58</v>
      </c>
      <c r="F15" s="12" t="s">
        <v>59</v>
      </c>
      <c r="G15" s="12">
        <v>135.07009813246299</v>
      </c>
      <c r="H15" s="12">
        <v>7080.8459354581501</v>
      </c>
      <c r="I15" s="12">
        <v>1972.0234327339599</v>
      </c>
      <c r="J15" s="12"/>
      <c r="K15" s="12">
        <v>7.3684131951755605E-2</v>
      </c>
      <c r="L15" s="12">
        <v>7.9241489696802697E-2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8.3883775295993404E-2</v>
      </c>
      <c r="S15" s="12">
        <v>9.0210404055496296E-2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0.27731354224562899</v>
      </c>
      <c r="Z15" s="12">
        <v>2.0605802803317301</v>
      </c>
      <c r="AA15" s="12">
        <v>0</v>
      </c>
      <c r="AB15" s="12">
        <v>1.82736295555938</v>
      </c>
      <c r="AC15" s="12">
        <v>4.8040083791272901</v>
      </c>
      <c r="AD15" s="12">
        <v>1.0191162867288199</v>
      </c>
      <c r="AE15" s="12">
        <v>964.13808205867599</v>
      </c>
      <c r="AF15" s="12">
        <v>642.07985085081395</v>
      </c>
      <c r="AG15" s="12">
        <v>0</v>
      </c>
      <c r="AH15" s="12">
        <v>3.42243708586087E-3</v>
      </c>
      <c r="AI15" s="12">
        <v>3.6805619594564398E-3</v>
      </c>
      <c r="AJ15" s="12">
        <v>0</v>
      </c>
      <c r="AK15" s="12">
        <v>4.6290091251807601E-2</v>
      </c>
      <c r="AL15" s="12">
        <v>1.3989596057181799E-2</v>
      </c>
      <c r="AM15" s="12">
        <v>0</v>
      </c>
      <c r="AN15" s="12">
        <v>1.2000003439211201E-2</v>
      </c>
      <c r="AO15" s="12">
        <v>0.13034003735556601</v>
      </c>
      <c r="AP15" s="12">
        <v>4.4287602394838102E-2</v>
      </c>
      <c r="AQ15" s="12">
        <v>1.33844123243259E-2</v>
      </c>
      <c r="AR15" s="12">
        <v>0</v>
      </c>
      <c r="AS15" s="12">
        <v>3.0000008598028201E-3</v>
      </c>
      <c r="AT15" s="12">
        <v>5.5860016009528501E-2</v>
      </c>
      <c r="AU15" s="12">
        <v>9.1086985356770497E-3</v>
      </c>
      <c r="AV15" s="12">
        <v>6.0660520583778899E-3</v>
      </c>
      <c r="AW15" s="12">
        <v>0</v>
      </c>
      <c r="AX15" s="12">
        <v>0.15154908008630499</v>
      </c>
      <c r="AY15" s="12">
        <v>0.100926011065364</v>
      </c>
      <c r="AZ15" s="12">
        <v>0</v>
      </c>
    </row>
    <row r="16" spans="1:52" x14ac:dyDescent="0.25">
      <c r="A16" s="15" t="s">
        <v>57</v>
      </c>
      <c r="B16" s="12">
        <v>2020</v>
      </c>
      <c r="C16" s="12" t="s">
        <v>66</v>
      </c>
      <c r="D16" s="12" t="s">
        <v>58</v>
      </c>
      <c r="E16" s="12" t="s">
        <v>58</v>
      </c>
      <c r="F16" s="12" t="s">
        <v>59</v>
      </c>
      <c r="G16" s="12">
        <v>9582.0891183798703</v>
      </c>
      <c r="H16" s="12">
        <v>1734645.98883283</v>
      </c>
      <c r="I16" s="12">
        <v>139898.50112834599</v>
      </c>
      <c r="J16" s="12"/>
      <c r="K16" s="12">
        <v>6.8771821198901503E-2</v>
      </c>
      <c r="L16" s="12">
        <v>10.695186951757499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7.8291483435293893E-2</v>
      </c>
      <c r="S16" s="12">
        <v>12.1756562131624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0.33326419779225802</v>
      </c>
      <c r="Z16" s="12">
        <v>134.712630806851</v>
      </c>
      <c r="AA16" s="12">
        <v>0</v>
      </c>
      <c r="AB16" s="12">
        <v>3.1237269114283799</v>
      </c>
      <c r="AC16" s="12">
        <v>131.86181940766701</v>
      </c>
      <c r="AD16" s="12">
        <v>1.8488909223333301</v>
      </c>
      <c r="AE16" s="12">
        <v>1363.8644119573901</v>
      </c>
      <c r="AF16" s="12">
        <v>26027.772833351901</v>
      </c>
      <c r="AG16" s="12">
        <v>0</v>
      </c>
      <c r="AH16" s="12">
        <v>3.1942729743687499E-3</v>
      </c>
      <c r="AI16" s="12">
        <v>0.49676373317224498</v>
      </c>
      <c r="AJ16" s="12">
        <v>0</v>
      </c>
      <c r="AK16" s="12">
        <v>3.9471643326261997E-2</v>
      </c>
      <c r="AL16" s="12">
        <v>0.24539971325371401</v>
      </c>
      <c r="AM16" s="12">
        <v>0</v>
      </c>
      <c r="AN16" s="12">
        <v>3.60000103176338E-2</v>
      </c>
      <c r="AO16" s="12">
        <v>6.1740017694742098E-2</v>
      </c>
      <c r="AP16" s="12">
        <v>3.7764117508325097E-2</v>
      </c>
      <c r="AQ16" s="12">
        <v>0.234783830285998</v>
      </c>
      <c r="AR16" s="12">
        <v>0</v>
      </c>
      <c r="AS16" s="12">
        <v>9.0000025794084709E-3</v>
      </c>
      <c r="AT16" s="12">
        <v>2.6460007583460898E-2</v>
      </c>
      <c r="AU16" s="12">
        <v>1.2885114698023401E-2</v>
      </c>
      <c r="AV16" s="12">
        <v>0.24589749197320801</v>
      </c>
      <c r="AW16" s="12">
        <v>0</v>
      </c>
      <c r="AX16" s="12">
        <v>0.21438049262949199</v>
      </c>
      <c r="AY16" s="12">
        <v>4.0912034313252699</v>
      </c>
      <c r="AZ16" s="12">
        <v>0</v>
      </c>
    </row>
    <row r="17" spans="1:52" x14ac:dyDescent="0.25">
      <c r="A17" s="15" t="s">
        <v>57</v>
      </c>
      <c r="B17" s="12">
        <v>2020</v>
      </c>
      <c r="C17" s="12" t="s">
        <v>67</v>
      </c>
      <c r="D17" s="12" t="s">
        <v>58</v>
      </c>
      <c r="E17" s="12" t="s">
        <v>58</v>
      </c>
      <c r="F17" s="12" t="s">
        <v>59</v>
      </c>
      <c r="G17" s="12">
        <v>10476.8461491487</v>
      </c>
      <c r="H17" s="12">
        <v>2114657.8536587702</v>
      </c>
      <c r="I17" s="12">
        <v>152961.95377757101</v>
      </c>
      <c r="J17" s="12"/>
      <c r="K17" s="12">
        <v>7.0189905782564802E-2</v>
      </c>
      <c r="L17" s="12">
        <v>13.606940492637399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7.9905864787368705E-2</v>
      </c>
      <c r="S17" s="12">
        <v>15.4904659730222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0.344217089909925</v>
      </c>
      <c r="Z17" s="12">
        <v>168.757748149121</v>
      </c>
      <c r="AA17" s="12">
        <v>0</v>
      </c>
      <c r="AB17" s="12">
        <v>2.6965009501305</v>
      </c>
      <c r="AC17" s="12">
        <v>152.93732297204301</v>
      </c>
      <c r="AD17" s="12">
        <v>1.8904532457649399</v>
      </c>
      <c r="AE17" s="12">
        <v>1309.8088875631099</v>
      </c>
      <c r="AF17" s="12">
        <v>30323.9789726046</v>
      </c>
      <c r="AG17" s="12">
        <v>0</v>
      </c>
      <c r="AH17" s="12">
        <v>3.2601393304139601E-3</v>
      </c>
      <c r="AI17" s="12">
        <v>0.63200714364926203</v>
      </c>
      <c r="AJ17" s="12">
        <v>0</v>
      </c>
      <c r="AK17" s="12">
        <v>4.4664437375916001E-2</v>
      </c>
      <c r="AL17" s="12">
        <v>0.47509468396423299</v>
      </c>
      <c r="AM17" s="12">
        <v>0</v>
      </c>
      <c r="AN17" s="12">
        <v>3.60000103176338E-2</v>
      </c>
      <c r="AO17" s="12">
        <v>6.1740017694742098E-2</v>
      </c>
      <c r="AP17" s="12">
        <v>4.2732273586012198E-2</v>
      </c>
      <c r="AQ17" s="12">
        <v>0.45454229823942299</v>
      </c>
      <c r="AR17" s="12">
        <v>0</v>
      </c>
      <c r="AS17" s="12">
        <v>9.0000025794084604E-3</v>
      </c>
      <c r="AT17" s="12">
        <v>2.6460007583460898E-2</v>
      </c>
      <c r="AU17" s="12">
        <v>1.2374424906739401E-2</v>
      </c>
      <c r="AV17" s="12">
        <v>0.28648591732201201</v>
      </c>
      <c r="AW17" s="12">
        <v>0</v>
      </c>
      <c r="AX17" s="12">
        <v>0.20588371696221</v>
      </c>
      <c r="AY17" s="12">
        <v>4.76650720822271</v>
      </c>
      <c r="AZ17" s="12">
        <v>0</v>
      </c>
    </row>
    <row r="18" spans="1:52" x14ac:dyDescent="0.25">
      <c r="A18" s="15" t="s">
        <v>57</v>
      </c>
      <c r="B18" s="12">
        <v>2020</v>
      </c>
      <c r="C18" s="12" t="s">
        <v>68</v>
      </c>
      <c r="D18" s="12" t="s">
        <v>58</v>
      </c>
      <c r="E18" s="12" t="s">
        <v>58</v>
      </c>
      <c r="F18" s="12" t="s">
        <v>59</v>
      </c>
      <c r="G18" s="12">
        <v>3766.5536597543201</v>
      </c>
      <c r="H18" s="12">
        <v>681535.17039733101</v>
      </c>
      <c r="I18" s="12">
        <v>54991.6834324132</v>
      </c>
      <c r="J18" s="12"/>
      <c r="K18" s="12">
        <v>6.5533840311394503E-2</v>
      </c>
      <c r="L18" s="12">
        <v>13.2556705671147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7.4605288674145301E-2</v>
      </c>
      <c r="S18" s="12">
        <v>15.0905719019341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0.32130107492674098</v>
      </c>
      <c r="Z18" s="12">
        <v>167.873248060837</v>
      </c>
      <c r="AA18" s="12">
        <v>0</v>
      </c>
      <c r="AB18" s="12">
        <v>3.0804549406777899</v>
      </c>
      <c r="AC18" s="12">
        <v>164.12946193727001</v>
      </c>
      <c r="AD18" s="12">
        <v>1.8583980900607999</v>
      </c>
      <c r="AE18" s="12">
        <v>1364.06039534654</v>
      </c>
      <c r="AF18" s="12">
        <v>32472.1238147699</v>
      </c>
      <c r="AG18" s="12">
        <v>0</v>
      </c>
      <c r="AH18" s="12">
        <v>3.0438771485759102E-3</v>
      </c>
      <c r="AI18" s="12">
        <v>0.61569156540449999</v>
      </c>
      <c r="AJ18" s="12">
        <v>0</v>
      </c>
      <c r="AK18" s="12">
        <v>3.8432383060434602E-2</v>
      </c>
      <c r="AL18" s="12">
        <v>0.28464670743876402</v>
      </c>
      <c r="AM18" s="12">
        <v>0</v>
      </c>
      <c r="AN18" s="12">
        <v>3.60000103176338E-2</v>
      </c>
      <c r="AO18" s="12">
        <v>6.1740017694742098E-2</v>
      </c>
      <c r="AP18" s="12">
        <v>3.67698151815627E-2</v>
      </c>
      <c r="AQ18" s="12">
        <v>0.27233301687551797</v>
      </c>
      <c r="AR18" s="12">
        <v>0</v>
      </c>
      <c r="AS18" s="12">
        <v>9.0000025794084604E-3</v>
      </c>
      <c r="AT18" s="12">
        <v>2.6460007583460898E-2</v>
      </c>
      <c r="AU18" s="12">
        <v>1.2886966251906599E-2</v>
      </c>
      <c r="AV18" s="12">
        <v>0.30678052464264899</v>
      </c>
      <c r="AW18" s="12">
        <v>0</v>
      </c>
      <c r="AX18" s="12">
        <v>0.214411298489038</v>
      </c>
      <c r="AY18" s="12">
        <v>5.1041656627328402</v>
      </c>
      <c r="AZ18" s="12">
        <v>0</v>
      </c>
    </row>
    <row r="19" spans="1:52" x14ac:dyDescent="0.25">
      <c r="A19" s="15" t="s">
        <v>57</v>
      </c>
      <c r="B19" s="12">
        <v>2020</v>
      </c>
      <c r="C19" s="12" t="s">
        <v>69</v>
      </c>
      <c r="D19" s="12" t="s">
        <v>58</v>
      </c>
      <c r="E19" s="12" t="s">
        <v>58</v>
      </c>
      <c r="F19" s="12" t="s">
        <v>59</v>
      </c>
      <c r="G19" s="12">
        <v>13120.485317902199</v>
      </c>
      <c r="H19" s="12">
        <v>1606065.9375370301</v>
      </c>
      <c r="I19" s="12">
        <v>99715.688416057106</v>
      </c>
      <c r="J19" s="12"/>
      <c r="K19" s="12">
        <v>0.20296116471425499</v>
      </c>
      <c r="L19" s="12">
        <v>3.2699512783028299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0.23105583636176699</v>
      </c>
      <c r="S19" s="12">
        <v>3.7225906174425099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0.66870339695929504</v>
      </c>
      <c r="Z19" s="12">
        <v>34.051742481538298</v>
      </c>
      <c r="AA19" s="12">
        <v>0</v>
      </c>
      <c r="AB19" s="12">
        <v>5.6974437160084301</v>
      </c>
      <c r="AC19" s="12">
        <v>56.941186268347103</v>
      </c>
      <c r="AD19" s="12">
        <v>1.0359671819608001</v>
      </c>
      <c r="AE19" s="12">
        <v>1714.1198353820701</v>
      </c>
      <c r="AF19" s="12">
        <v>9415.2868807737905</v>
      </c>
      <c r="AG19" s="12">
        <v>0</v>
      </c>
      <c r="AH19" s="12">
        <v>9.4270204277141691E-3</v>
      </c>
      <c r="AI19" s="12">
        <v>0.151880767641385</v>
      </c>
      <c r="AJ19" s="12">
        <v>0</v>
      </c>
      <c r="AK19" s="12">
        <v>4.0658344057414801E-2</v>
      </c>
      <c r="AL19" s="12">
        <v>1.9114663442853501E-2</v>
      </c>
      <c r="AM19" s="12">
        <v>0</v>
      </c>
      <c r="AN19" s="12">
        <v>3.60000103176338E-2</v>
      </c>
      <c r="AO19" s="12">
        <v>6.1740017694742001E-2</v>
      </c>
      <c r="AP19" s="12">
        <v>3.88994820911484E-2</v>
      </c>
      <c r="AQ19" s="12">
        <v>1.8287771563534901E-2</v>
      </c>
      <c r="AR19" s="12">
        <v>0</v>
      </c>
      <c r="AS19" s="12">
        <v>9.0000025794084604E-3</v>
      </c>
      <c r="AT19" s="12">
        <v>2.6460007583460801E-2</v>
      </c>
      <c r="AU19" s="12">
        <v>1.6194154265933701E-2</v>
      </c>
      <c r="AV19" s="12">
        <v>8.89509619210999E-2</v>
      </c>
      <c r="AW19" s="12">
        <v>0</v>
      </c>
      <c r="AX19" s="12">
        <v>0.269435767597897</v>
      </c>
      <c r="AY19" s="12">
        <v>1.4799519820679501</v>
      </c>
      <c r="AZ19" s="12">
        <v>0</v>
      </c>
    </row>
    <row r="20" spans="1:52" x14ac:dyDescent="0.25">
      <c r="A20" s="15" t="s">
        <v>57</v>
      </c>
      <c r="B20" s="12">
        <v>2020</v>
      </c>
      <c r="C20" s="12" t="s">
        <v>70</v>
      </c>
      <c r="D20" s="12" t="s">
        <v>58</v>
      </c>
      <c r="E20" s="12" t="s">
        <v>58</v>
      </c>
      <c r="F20" s="12" t="s">
        <v>59</v>
      </c>
      <c r="G20" s="12">
        <v>19595.363038436801</v>
      </c>
      <c r="H20" s="12">
        <v>2696937.45438318</v>
      </c>
      <c r="I20" s="12">
        <v>248861.110588148</v>
      </c>
      <c r="J20" s="12"/>
      <c r="K20" s="12">
        <v>0.18311377881135599</v>
      </c>
      <c r="L20" s="12">
        <v>1.84922552894214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0.208461098319908</v>
      </c>
      <c r="S20" s="12">
        <v>2.10520249927028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0.69613830364106399</v>
      </c>
      <c r="Z20" s="12">
        <v>21.121114160811601</v>
      </c>
      <c r="AA20" s="12">
        <v>0</v>
      </c>
      <c r="AB20" s="12">
        <v>4.83810127047626</v>
      </c>
      <c r="AC20" s="12">
        <v>27.6568089232156</v>
      </c>
      <c r="AD20" s="12">
        <v>1.21568557284255</v>
      </c>
      <c r="AE20" s="12">
        <v>1452.1996771408601</v>
      </c>
      <c r="AF20" s="12">
        <v>4507.6960665157503</v>
      </c>
      <c r="AG20" s="12">
        <v>0</v>
      </c>
      <c r="AH20" s="12">
        <v>8.50516075763013E-3</v>
      </c>
      <c r="AI20" s="12">
        <v>8.5891736290197002E-2</v>
      </c>
      <c r="AJ20" s="12">
        <v>0</v>
      </c>
      <c r="AK20" s="12">
        <v>8.6095444211125305E-2</v>
      </c>
      <c r="AL20" s="12">
        <v>4.9623297822595697E-2</v>
      </c>
      <c r="AM20" s="12">
        <v>0</v>
      </c>
      <c r="AN20" s="12">
        <v>3.60000103176338E-2</v>
      </c>
      <c r="AO20" s="12">
        <v>6.1740017694742098E-2</v>
      </c>
      <c r="AP20" s="12">
        <v>8.2370993405211396E-2</v>
      </c>
      <c r="AQ20" s="12">
        <v>4.7476615924837498E-2</v>
      </c>
      <c r="AR20" s="12">
        <v>0</v>
      </c>
      <c r="AS20" s="12">
        <v>9.0000025794084604E-3</v>
      </c>
      <c r="AT20" s="12">
        <v>2.6460007583460898E-2</v>
      </c>
      <c r="AU20" s="12">
        <v>1.37196624828254E-2</v>
      </c>
      <c r="AV20" s="12">
        <v>4.2586477315238402E-2</v>
      </c>
      <c r="AW20" s="12">
        <v>0</v>
      </c>
      <c r="AX20" s="12">
        <v>0.228265566175338</v>
      </c>
      <c r="AY20" s="12">
        <v>0.70854704829255599</v>
      </c>
      <c r="AZ20" s="12">
        <v>0</v>
      </c>
    </row>
    <row r="22" spans="1:52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</row>
    <row r="23" spans="1:52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</row>
    <row r="24" spans="1:52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</row>
    <row r="25" spans="1:52" x14ac:dyDescent="0.25">
      <c r="A25" s="15" t="s">
        <v>6</v>
      </c>
      <c r="B25" s="12" t="s">
        <v>7</v>
      </c>
      <c r="C25" s="12" t="s">
        <v>8</v>
      </c>
      <c r="D25" s="12" t="s">
        <v>9</v>
      </c>
      <c r="E25" s="12" t="s">
        <v>10</v>
      </c>
      <c r="F25" s="12" t="s">
        <v>11</v>
      </c>
      <c r="G25" s="12" t="s">
        <v>12</v>
      </c>
      <c r="H25" s="12" t="s">
        <v>13</v>
      </c>
      <c r="I25" s="12" t="s">
        <v>14</v>
      </c>
      <c r="J25" s="12" t="s">
        <v>120</v>
      </c>
      <c r="K25" s="12" t="s">
        <v>15</v>
      </c>
      <c r="L25" s="12" t="s">
        <v>16</v>
      </c>
      <c r="M25" s="12" t="s">
        <v>17</v>
      </c>
      <c r="N25" s="12" t="s">
        <v>18</v>
      </c>
      <c r="O25" s="12" t="s">
        <v>19</v>
      </c>
      <c r="P25" s="12" t="s">
        <v>20</v>
      </c>
      <c r="Q25" s="12" t="s">
        <v>21</v>
      </c>
      <c r="R25" s="12" t="s">
        <v>22</v>
      </c>
      <c r="S25" s="12" t="s">
        <v>23</v>
      </c>
      <c r="T25" s="12" t="s">
        <v>24</v>
      </c>
      <c r="U25" s="12" t="s">
        <v>25</v>
      </c>
      <c r="V25" s="12" t="s">
        <v>26</v>
      </c>
      <c r="W25" s="12" t="s">
        <v>27</v>
      </c>
      <c r="X25" s="12" t="s">
        <v>28</v>
      </c>
      <c r="Y25" s="12" t="s">
        <v>29</v>
      </c>
      <c r="Z25" s="12" t="s">
        <v>30</v>
      </c>
      <c r="AA25" s="12" t="s">
        <v>31</v>
      </c>
      <c r="AB25" s="12" t="s">
        <v>32</v>
      </c>
      <c r="AC25" s="12" t="s">
        <v>33</v>
      </c>
      <c r="AD25" s="12" t="s">
        <v>34</v>
      </c>
      <c r="AE25" s="12" t="s">
        <v>35</v>
      </c>
      <c r="AF25" s="12" t="s">
        <v>36</v>
      </c>
      <c r="AG25" s="12" t="s">
        <v>37</v>
      </c>
      <c r="AH25" s="12" t="s">
        <v>38</v>
      </c>
      <c r="AI25" s="12" t="s">
        <v>39</v>
      </c>
      <c r="AJ25" s="12" t="s">
        <v>40</v>
      </c>
      <c r="AK25" s="12" t="s">
        <v>41</v>
      </c>
      <c r="AL25" s="12" t="s">
        <v>42</v>
      </c>
      <c r="AM25" s="12" t="s">
        <v>43</v>
      </c>
      <c r="AN25" s="12" t="s">
        <v>44</v>
      </c>
      <c r="AO25" s="12" t="s">
        <v>45</v>
      </c>
      <c r="AP25" s="12" t="s">
        <v>46</v>
      </c>
      <c r="AQ25" s="12" t="s">
        <v>47</v>
      </c>
      <c r="AR25" s="12" t="s">
        <v>48</v>
      </c>
      <c r="AS25" s="12" t="s">
        <v>49</v>
      </c>
      <c r="AT25" s="12" t="s">
        <v>50</v>
      </c>
      <c r="AU25" s="12" t="s">
        <v>51</v>
      </c>
      <c r="AV25" s="12" t="s">
        <v>52</v>
      </c>
      <c r="AW25" s="12" t="s">
        <v>53</v>
      </c>
      <c r="AX25" s="12" t="s">
        <v>54</v>
      </c>
      <c r="AY25" s="12" t="s">
        <v>55</v>
      </c>
      <c r="AZ25" s="12" t="s">
        <v>56</v>
      </c>
    </row>
    <row r="26" spans="1:52" x14ac:dyDescent="0.25">
      <c r="A26" s="7" t="s">
        <v>57</v>
      </c>
      <c r="B26" s="8">
        <v>2020</v>
      </c>
      <c r="C26" s="8" t="s">
        <v>61</v>
      </c>
      <c r="D26" s="8" t="s">
        <v>58</v>
      </c>
      <c r="E26" s="8" t="s">
        <v>58</v>
      </c>
      <c r="F26" s="8" t="s">
        <v>59</v>
      </c>
      <c r="G26" s="8">
        <v>233.43508528697299</v>
      </c>
      <c r="H26" s="8">
        <v>12340.847570740199</v>
      </c>
      <c r="I26" s="8">
        <v>3408.1522451898099</v>
      </c>
      <c r="J26" s="8">
        <f t="shared" ref="J26:J33" si="0">I26/G26</f>
        <v>14.600000000000017</v>
      </c>
      <c r="K26" s="8">
        <v>7.0608507359619405E-2</v>
      </c>
      <c r="L26" s="8">
        <v>7.7931609985963393E-2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8.0382410818353803E-2</v>
      </c>
      <c r="S26" s="8">
        <v>8.8719205714437394E-2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0.26709879419685401</v>
      </c>
      <c r="Z26" s="8">
        <v>2.0556766116439902</v>
      </c>
      <c r="AA26" s="8">
        <v>0</v>
      </c>
      <c r="AB26" s="8">
        <v>1.79194863658769</v>
      </c>
      <c r="AC26" s="8">
        <v>4.7367092792322198</v>
      </c>
      <c r="AD26" s="8">
        <v>1.0272676614793801</v>
      </c>
      <c r="AE26" s="8">
        <v>962.89945532733805</v>
      </c>
      <c r="AF26" s="8">
        <v>641.25738475055698</v>
      </c>
      <c r="AG26" s="8">
        <v>0</v>
      </c>
      <c r="AH26" s="8">
        <v>3.2795822894821302E-3</v>
      </c>
      <c r="AI26" s="8">
        <v>3.6197214395012299E-3</v>
      </c>
      <c r="AJ26" s="8">
        <v>0</v>
      </c>
      <c r="AK26" s="8">
        <v>4.4325567664383302E-2</v>
      </c>
      <c r="AL26" s="8">
        <v>1.33741237524322E-2</v>
      </c>
      <c r="AM26" s="8">
        <v>0</v>
      </c>
      <c r="AN26" s="8">
        <v>1.2000003439211201E-2</v>
      </c>
      <c r="AO26" s="8">
        <v>0.13034003735556601</v>
      </c>
      <c r="AP26" s="8">
        <v>4.24080632281977E-2</v>
      </c>
      <c r="AQ26" s="8">
        <v>1.2795565079037299E-2</v>
      </c>
      <c r="AR26" s="8">
        <v>0</v>
      </c>
      <c r="AS26" s="8">
        <v>3.0000008598028201E-3</v>
      </c>
      <c r="AT26" s="8">
        <v>5.5860016009528501E-2</v>
      </c>
      <c r="AU26" s="8">
        <v>9.0969966044869705E-3</v>
      </c>
      <c r="AV26" s="8">
        <v>6.0582818064788598E-3</v>
      </c>
      <c r="AW26" s="8">
        <v>0</v>
      </c>
      <c r="AX26" s="8">
        <v>0.15135438521303199</v>
      </c>
      <c r="AY26" s="8">
        <v>0.100796730847918</v>
      </c>
      <c r="AZ26" s="8">
        <v>0</v>
      </c>
    </row>
    <row r="27" spans="1:52" x14ac:dyDescent="0.25">
      <c r="A27" s="7" t="s">
        <v>57</v>
      </c>
      <c r="B27" s="8">
        <v>2020</v>
      </c>
      <c r="C27" s="8" t="s">
        <v>63</v>
      </c>
      <c r="D27" s="8" t="s">
        <v>58</v>
      </c>
      <c r="E27" s="8" t="s">
        <v>58</v>
      </c>
      <c r="F27" s="8" t="s">
        <v>59</v>
      </c>
      <c r="G27" s="8">
        <v>70646.468961241</v>
      </c>
      <c r="H27" s="8">
        <v>3544993.3136633202</v>
      </c>
      <c r="I27" s="8">
        <v>815250.45705255901</v>
      </c>
      <c r="J27" s="122">
        <f t="shared" si="0"/>
        <v>11.539861355276404</v>
      </c>
      <c r="K27" s="8">
        <v>0.159529879373838</v>
      </c>
      <c r="L27" s="8">
        <v>0.112353699493283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0.18161262404711201</v>
      </c>
      <c r="S27" s="8">
        <v>0.12790613436470799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0.55563159497161296</v>
      </c>
      <c r="Z27" s="8">
        <v>2.14329383602028</v>
      </c>
      <c r="AA27" s="8">
        <v>0</v>
      </c>
      <c r="AB27" s="8">
        <v>2.9207964052248498</v>
      </c>
      <c r="AC27" s="8">
        <v>6.5323683411069604</v>
      </c>
      <c r="AD27" s="8">
        <v>1.28063134103125</v>
      </c>
      <c r="AE27" s="8">
        <v>1003.34870262255</v>
      </c>
      <c r="AF27" s="8">
        <v>667.88559539530604</v>
      </c>
      <c r="AG27" s="8">
        <v>0</v>
      </c>
      <c r="AH27" s="8">
        <v>7.4097497115039298E-3</v>
      </c>
      <c r="AI27" s="8">
        <v>5.21853834325207E-3</v>
      </c>
      <c r="AJ27" s="8">
        <v>0</v>
      </c>
      <c r="AK27" s="8">
        <v>9.8345911501133407E-2</v>
      </c>
      <c r="AL27" s="8">
        <v>2.9087459545593299E-2</v>
      </c>
      <c r="AM27" s="8">
        <v>0</v>
      </c>
      <c r="AN27" s="8">
        <v>1.2000003439211201E-2</v>
      </c>
      <c r="AO27" s="8">
        <v>0.13034003735556601</v>
      </c>
      <c r="AP27" s="8">
        <v>9.4091510902995806E-2</v>
      </c>
      <c r="AQ27" s="8">
        <v>2.78291489213876E-2</v>
      </c>
      <c r="AR27" s="8">
        <v>0</v>
      </c>
      <c r="AS27" s="8">
        <v>3.0000008598028201E-3</v>
      </c>
      <c r="AT27" s="8">
        <v>5.5860016009528501E-2</v>
      </c>
      <c r="AU27" s="8">
        <v>9.4791410363514392E-3</v>
      </c>
      <c r="AV27" s="8">
        <v>6.3098519371697099E-3</v>
      </c>
      <c r="AW27" s="8">
        <v>0</v>
      </c>
      <c r="AX27" s="8">
        <v>0.15771244359890599</v>
      </c>
      <c r="AY27" s="8">
        <v>0.10498231474160701</v>
      </c>
      <c r="AZ27" s="8">
        <v>0</v>
      </c>
    </row>
    <row r="28" spans="1:52" ht="15.75" thickBot="1" x14ac:dyDescent="0.3">
      <c r="A28" s="156" t="s">
        <v>57</v>
      </c>
      <c r="B28" s="157">
        <v>2020</v>
      </c>
      <c r="C28" s="157" t="s">
        <v>65</v>
      </c>
      <c r="D28" s="157" t="s">
        <v>58</v>
      </c>
      <c r="E28" s="157" t="s">
        <v>58</v>
      </c>
      <c r="F28" s="157" t="s">
        <v>59</v>
      </c>
      <c r="G28" s="157">
        <v>135.07009813246299</v>
      </c>
      <c r="H28" s="157">
        <v>7080.8459354581501</v>
      </c>
      <c r="I28" s="157">
        <v>1972.0234327339599</v>
      </c>
      <c r="J28" s="157">
        <f t="shared" si="0"/>
        <v>14.600000000000001</v>
      </c>
      <c r="K28" s="157">
        <v>7.3684131951755605E-2</v>
      </c>
      <c r="L28" s="157">
        <v>7.9241489696802697E-2</v>
      </c>
      <c r="M28" s="157">
        <v>0</v>
      </c>
      <c r="N28" s="157">
        <v>0</v>
      </c>
      <c r="O28" s="157">
        <v>0</v>
      </c>
      <c r="P28" s="157">
        <v>0</v>
      </c>
      <c r="Q28" s="157">
        <v>0</v>
      </c>
      <c r="R28" s="157">
        <v>8.3883775295993404E-2</v>
      </c>
      <c r="S28" s="157">
        <v>9.0210404055496296E-2</v>
      </c>
      <c r="T28" s="157">
        <v>0</v>
      </c>
      <c r="U28" s="157">
        <v>0</v>
      </c>
      <c r="V28" s="157">
        <v>0</v>
      </c>
      <c r="W28" s="157">
        <v>0</v>
      </c>
      <c r="X28" s="157">
        <v>0</v>
      </c>
      <c r="Y28" s="157">
        <v>0.27731354224562899</v>
      </c>
      <c r="Z28" s="157">
        <v>2.0605802803317301</v>
      </c>
      <c r="AA28" s="157">
        <v>0</v>
      </c>
      <c r="AB28" s="157">
        <v>1.82736295555938</v>
      </c>
      <c r="AC28" s="157">
        <v>4.8040083791272901</v>
      </c>
      <c r="AD28" s="157">
        <v>1.0191162867288199</v>
      </c>
      <c r="AE28" s="157">
        <v>964.13808205867599</v>
      </c>
      <c r="AF28" s="157">
        <v>642.07985085081395</v>
      </c>
      <c r="AG28" s="157">
        <v>0</v>
      </c>
      <c r="AH28" s="157">
        <v>3.42243708586087E-3</v>
      </c>
      <c r="AI28" s="157">
        <v>3.6805619594564398E-3</v>
      </c>
      <c r="AJ28" s="157">
        <v>0</v>
      </c>
      <c r="AK28" s="157">
        <v>4.6290091251807601E-2</v>
      </c>
      <c r="AL28" s="157">
        <v>1.3989596057181799E-2</v>
      </c>
      <c r="AM28" s="157">
        <v>0</v>
      </c>
      <c r="AN28" s="157">
        <v>1.2000003439211201E-2</v>
      </c>
      <c r="AO28" s="157">
        <v>0.13034003735556601</v>
      </c>
      <c r="AP28" s="157">
        <v>4.4287602394838102E-2</v>
      </c>
      <c r="AQ28" s="157">
        <v>1.33844123243259E-2</v>
      </c>
      <c r="AR28" s="157">
        <v>0</v>
      </c>
      <c r="AS28" s="157">
        <v>3.0000008598028201E-3</v>
      </c>
      <c r="AT28" s="157">
        <v>5.5860016009528501E-2</v>
      </c>
      <c r="AU28" s="157">
        <v>9.1086985356770497E-3</v>
      </c>
      <c r="AV28" s="157">
        <v>6.0660520583778899E-3</v>
      </c>
      <c r="AW28" s="157">
        <v>0</v>
      </c>
      <c r="AX28" s="157">
        <v>0.15154908008630499</v>
      </c>
      <c r="AY28" s="157">
        <v>0.100926011065364</v>
      </c>
      <c r="AZ28" s="157">
        <v>0</v>
      </c>
    </row>
    <row r="29" spans="1:52" x14ac:dyDescent="0.25">
      <c r="A29" s="15" t="s">
        <v>57</v>
      </c>
      <c r="B29" s="12">
        <v>2020</v>
      </c>
      <c r="C29" s="12" t="s">
        <v>60</v>
      </c>
      <c r="D29" s="12" t="s">
        <v>58</v>
      </c>
      <c r="E29" s="12" t="s">
        <v>58</v>
      </c>
      <c r="F29" s="12" t="s">
        <v>59</v>
      </c>
      <c r="G29" s="12">
        <v>446.06954193533699</v>
      </c>
      <c r="H29" s="12">
        <v>88799.310899836593</v>
      </c>
      <c r="I29" s="12">
        <v>6512.6153122559199</v>
      </c>
      <c r="J29" s="12">
        <f t="shared" si="0"/>
        <v>14.6</v>
      </c>
      <c r="K29" s="12">
        <v>3.9718524070545602E-2</v>
      </c>
      <c r="L29" s="12">
        <v>6.7384887874848698E-2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4.5216516229078997E-2</v>
      </c>
      <c r="S29" s="12">
        <v>7.6712565421011902E-2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0.16808992030014799</v>
      </c>
      <c r="Z29" s="12">
        <v>2.0026304823682901</v>
      </c>
      <c r="AA29" s="12">
        <v>0</v>
      </c>
      <c r="AB29" s="12">
        <v>1.49060644903138</v>
      </c>
      <c r="AC29" s="12">
        <v>4.27374333274369</v>
      </c>
      <c r="AD29" s="12">
        <v>1.07901023686486</v>
      </c>
      <c r="AE29" s="12">
        <v>916.02897390642204</v>
      </c>
      <c r="AF29" s="12">
        <v>637.37034941028696</v>
      </c>
      <c r="AG29" s="12">
        <v>0</v>
      </c>
      <c r="AH29" s="12">
        <v>1.8448225713467801E-3</v>
      </c>
      <c r="AI29" s="12">
        <v>3.1298535136500901E-3</v>
      </c>
      <c r="AJ29" s="12">
        <v>0</v>
      </c>
      <c r="AK29" s="12">
        <v>2.52212270770573E-2</v>
      </c>
      <c r="AL29" s="12">
        <v>9.0114906612131004E-3</v>
      </c>
      <c r="AM29" s="12">
        <v>0</v>
      </c>
      <c r="AN29" s="12">
        <v>1.2000003439211201E-2</v>
      </c>
      <c r="AO29" s="12">
        <v>0.13034003735556601</v>
      </c>
      <c r="AP29" s="12">
        <v>2.4130167958029702E-2</v>
      </c>
      <c r="AQ29" s="12">
        <v>8.6216575641988504E-3</v>
      </c>
      <c r="AR29" s="12">
        <v>0</v>
      </c>
      <c r="AS29" s="12">
        <v>3.0000008598028201E-3</v>
      </c>
      <c r="AT29" s="12">
        <v>5.5860016009528501E-2</v>
      </c>
      <c r="AU29" s="12">
        <v>8.6541875365435308E-3</v>
      </c>
      <c r="AV29" s="12">
        <v>6.0215590239533004E-3</v>
      </c>
      <c r="AW29" s="12">
        <v>0</v>
      </c>
      <c r="AX29" s="12">
        <v>0.14398699824354799</v>
      </c>
      <c r="AY29" s="12">
        <v>0.100185743022582</v>
      </c>
      <c r="AZ29" s="12">
        <v>0</v>
      </c>
    </row>
    <row r="30" spans="1:52" x14ac:dyDescent="0.25">
      <c r="A30" s="15" t="s">
        <v>57</v>
      </c>
      <c r="B30" s="12">
        <v>2020</v>
      </c>
      <c r="C30" s="12" t="s">
        <v>62</v>
      </c>
      <c r="D30" s="12" t="s">
        <v>58</v>
      </c>
      <c r="E30" s="12" t="s">
        <v>58</v>
      </c>
      <c r="F30" s="12" t="s">
        <v>59</v>
      </c>
      <c r="G30" s="12">
        <v>18502.832978492101</v>
      </c>
      <c r="H30" s="12">
        <v>2507593.3129819799</v>
      </c>
      <c r="I30" s="12">
        <v>213520.127251634</v>
      </c>
      <c r="J30" s="130">
        <f t="shared" si="0"/>
        <v>11.539861355276361</v>
      </c>
      <c r="K30" s="12">
        <v>0.13081956619965199</v>
      </c>
      <c r="L30" s="12">
        <v>9.9065435957804898E-2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0.148928117964339</v>
      </c>
      <c r="S30" s="12">
        <v>0.112778457849311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0.44852862879005501</v>
      </c>
      <c r="Z30" s="12">
        <v>1.9670409971806799</v>
      </c>
      <c r="AA30" s="12">
        <v>0</v>
      </c>
      <c r="AB30" s="12">
        <v>2.9988196888626399</v>
      </c>
      <c r="AC30" s="12">
        <v>6.3205693226983399</v>
      </c>
      <c r="AD30" s="12">
        <v>1.2729443282776001</v>
      </c>
      <c r="AE30" s="12">
        <v>961.942903968716</v>
      </c>
      <c r="AF30" s="12">
        <v>667.47790953058302</v>
      </c>
      <c r="AG30" s="12">
        <v>0</v>
      </c>
      <c r="AH30" s="12">
        <v>6.0762300248181902E-3</v>
      </c>
      <c r="AI30" s="12">
        <v>4.6013329188834802E-3</v>
      </c>
      <c r="AJ30" s="12">
        <v>0</v>
      </c>
      <c r="AK30" s="12">
        <v>7.4586912505852601E-2</v>
      </c>
      <c r="AL30" s="12">
        <v>2.3444931442934101E-2</v>
      </c>
      <c r="AM30" s="12">
        <v>0</v>
      </c>
      <c r="AN30" s="12">
        <v>1.2000003439211201E-2</v>
      </c>
      <c r="AO30" s="12">
        <v>0.13034003735556601</v>
      </c>
      <c r="AP30" s="12">
        <v>7.1360315687188994E-2</v>
      </c>
      <c r="AQ30" s="12">
        <v>2.2430714086750798E-2</v>
      </c>
      <c r="AR30" s="12">
        <v>0</v>
      </c>
      <c r="AS30" s="12">
        <v>3.0000008598028201E-3</v>
      </c>
      <c r="AT30" s="12">
        <v>5.5860016009528501E-2</v>
      </c>
      <c r="AU30" s="12">
        <v>9.0879595815524794E-3</v>
      </c>
      <c r="AV30" s="12">
        <v>6.30600032326904E-3</v>
      </c>
      <c r="AW30" s="12">
        <v>0</v>
      </c>
      <c r="AX30" s="12">
        <v>0.15120402866021801</v>
      </c>
      <c r="AY30" s="12">
        <v>0.104918232201032</v>
      </c>
      <c r="AZ30" s="12">
        <v>0</v>
      </c>
    </row>
    <row r="31" spans="1:52" x14ac:dyDescent="0.25">
      <c r="A31" s="153" t="s">
        <v>57</v>
      </c>
      <c r="B31" s="158">
        <v>2020</v>
      </c>
      <c r="C31" s="158" t="s">
        <v>64</v>
      </c>
      <c r="D31" s="158" t="s">
        <v>58</v>
      </c>
      <c r="E31" s="158" t="s">
        <v>58</v>
      </c>
      <c r="F31" s="158" t="s">
        <v>59</v>
      </c>
      <c r="G31" s="158">
        <v>254.96650902841401</v>
      </c>
      <c r="H31" s="158">
        <v>50953.532078015298</v>
      </c>
      <c r="I31" s="158">
        <v>3722.51103181485</v>
      </c>
      <c r="J31" s="158">
        <f t="shared" si="0"/>
        <v>14.600000000000021</v>
      </c>
      <c r="K31" s="158">
        <v>3.7995831974471997E-2</v>
      </c>
      <c r="L31" s="158">
        <v>6.6384771046188798E-2</v>
      </c>
      <c r="M31" s="158">
        <v>0</v>
      </c>
      <c r="N31" s="158">
        <v>0</v>
      </c>
      <c r="O31" s="158">
        <v>0</v>
      </c>
      <c r="P31" s="158">
        <v>0</v>
      </c>
      <c r="Q31" s="158">
        <v>0</v>
      </c>
      <c r="R31" s="158">
        <v>4.3255362411241602E-2</v>
      </c>
      <c r="S31" s="158">
        <v>7.5574008541764395E-2</v>
      </c>
      <c r="T31" s="158">
        <v>0</v>
      </c>
      <c r="U31" s="158">
        <v>0</v>
      </c>
      <c r="V31" s="158">
        <v>0</v>
      </c>
      <c r="W31" s="158">
        <v>0</v>
      </c>
      <c r="X31" s="158">
        <v>0</v>
      </c>
      <c r="Y31" s="158">
        <v>0.16383886832699501</v>
      </c>
      <c r="Z31" s="158">
        <v>2.0133536706699</v>
      </c>
      <c r="AA31" s="158">
        <v>0</v>
      </c>
      <c r="AB31" s="158">
        <v>1.4349918798651999</v>
      </c>
      <c r="AC31" s="158">
        <v>4.1723667417964903</v>
      </c>
      <c r="AD31" s="158">
        <v>1.09343579389815</v>
      </c>
      <c r="AE31" s="158">
        <v>915.31812716934201</v>
      </c>
      <c r="AF31" s="158">
        <v>636.46016635404499</v>
      </c>
      <c r="AG31" s="158">
        <v>0</v>
      </c>
      <c r="AH31" s="158">
        <v>1.7648079852893299E-3</v>
      </c>
      <c r="AI31" s="158">
        <v>3.0834006772803798E-3</v>
      </c>
      <c r="AJ31" s="158">
        <v>0</v>
      </c>
      <c r="AK31" s="158">
        <v>2.4868423644028598E-2</v>
      </c>
      <c r="AL31" s="158">
        <v>8.4816140945174305E-3</v>
      </c>
      <c r="AM31" s="158">
        <v>0</v>
      </c>
      <c r="AN31" s="158">
        <v>1.2000003439211201E-2</v>
      </c>
      <c r="AO31" s="158">
        <v>0.13034003735556601</v>
      </c>
      <c r="AP31" s="158">
        <v>2.37926266453433E-2</v>
      </c>
      <c r="AQ31" s="158">
        <v>8.1147032232254199E-3</v>
      </c>
      <c r="AR31" s="158">
        <v>0</v>
      </c>
      <c r="AS31" s="158">
        <v>3.0000008598028201E-3</v>
      </c>
      <c r="AT31" s="158">
        <v>5.5860016009528501E-2</v>
      </c>
      <c r="AU31" s="158">
        <v>8.64747180904182E-3</v>
      </c>
      <c r="AV31" s="158">
        <v>6.0129600657481798E-3</v>
      </c>
      <c r="AW31" s="158">
        <v>0</v>
      </c>
      <c r="AX31" s="158">
        <v>0.143875263035603</v>
      </c>
      <c r="AY31" s="158">
        <v>0.100042674921186</v>
      </c>
      <c r="AZ31" s="158">
        <v>0</v>
      </c>
    </row>
    <row r="32" spans="1:52" x14ac:dyDescent="0.25">
      <c r="A32" s="15" t="s">
        <v>57</v>
      </c>
      <c r="B32" s="12">
        <v>2020</v>
      </c>
      <c r="C32" s="12" t="s">
        <v>66</v>
      </c>
      <c r="D32" s="12" t="s">
        <v>58</v>
      </c>
      <c r="E32" s="12" t="s">
        <v>58</v>
      </c>
      <c r="F32" s="12" t="s">
        <v>59</v>
      </c>
      <c r="G32" s="12">
        <v>9582.0891183798703</v>
      </c>
      <c r="H32" s="12">
        <v>1734645.98883283</v>
      </c>
      <c r="I32" s="12">
        <v>139898.50112834599</v>
      </c>
      <c r="J32" s="12">
        <f t="shared" si="0"/>
        <v>14.599999999999987</v>
      </c>
      <c r="K32" s="12">
        <v>6.8771821198901503E-2</v>
      </c>
      <c r="L32" s="12">
        <v>10.695186951757499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7.8291483435293893E-2</v>
      </c>
      <c r="S32" s="12">
        <v>12.1756562131624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0.33326419779225802</v>
      </c>
      <c r="Z32" s="12">
        <v>134.712630806851</v>
      </c>
      <c r="AA32" s="12">
        <v>0</v>
      </c>
      <c r="AB32" s="12">
        <v>3.1237269114283799</v>
      </c>
      <c r="AC32" s="12">
        <v>131.86181940766701</v>
      </c>
      <c r="AD32" s="12">
        <v>1.8488909223333301</v>
      </c>
      <c r="AE32" s="12">
        <v>1363.8644119573901</v>
      </c>
      <c r="AF32" s="12">
        <v>26027.772833351901</v>
      </c>
      <c r="AG32" s="12">
        <v>0</v>
      </c>
      <c r="AH32" s="12">
        <v>3.1942729743687499E-3</v>
      </c>
      <c r="AI32" s="12">
        <v>0.49676373317224498</v>
      </c>
      <c r="AJ32" s="12">
        <v>0</v>
      </c>
      <c r="AK32" s="12">
        <v>3.9471643326261997E-2</v>
      </c>
      <c r="AL32" s="12">
        <v>0.24539971325371401</v>
      </c>
      <c r="AM32" s="12">
        <v>0</v>
      </c>
      <c r="AN32" s="12">
        <v>3.60000103176338E-2</v>
      </c>
      <c r="AO32" s="12">
        <v>6.1740017694742098E-2</v>
      </c>
      <c r="AP32" s="12">
        <v>3.7764117508325097E-2</v>
      </c>
      <c r="AQ32" s="12">
        <v>0.234783830285998</v>
      </c>
      <c r="AR32" s="12">
        <v>0</v>
      </c>
      <c r="AS32" s="12">
        <v>9.0000025794084709E-3</v>
      </c>
      <c r="AT32" s="12">
        <v>2.6460007583460898E-2</v>
      </c>
      <c r="AU32" s="12">
        <v>1.2885114698023401E-2</v>
      </c>
      <c r="AV32" s="12">
        <v>0.24589749197320801</v>
      </c>
      <c r="AW32" s="12">
        <v>0</v>
      </c>
      <c r="AX32" s="12">
        <v>0.21438049262949199</v>
      </c>
      <c r="AY32" s="12">
        <v>4.0912034313252699</v>
      </c>
      <c r="AZ32" s="12">
        <v>0</v>
      </c>
    </row>
    <row r="33" spans="1:52" x14ac:dyDescent="0.25">
      <c r="A33" s="15" t="s">
        <v>57</v>
      </c>
      <c r="B33" s="12">
        <v>2020</v>
      </c>
      <c r="C33" s="12" t="s">
        <v>67</v>
      </c>
      <c r="D33" s="12" t="s">
        <v>58</v>
      </c>
      <c r="E33" s="12" t="s">
        <v>58</v>
      </c>
      <c r="F33" s="12" t="s">
        <v>59</v>
      </c>
      <c r="G33" s="12">
        <v>10476.8461491487</v>
      </c>
      <c r="H33" s="12">
        <v>2114657.8536587702</v>
      </c>
      <c r="I33" s="12">
        <v>152961.95377757101</v>
      </c>
      <c r="J33" s="12">
        <f t="shared" si="0"/>
        <v>14.6</v>
      </c>
      <c r="K33" s="12">
        <v>7.0189905782564802E-2</v>
      </c>
      <c r="L33" s="12">
        <v>13.606940492637399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7.9905864787368705E-2</v>
      </c>
      <c r="S33" s="12">
        <v>15.4904659730222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0.344217089909925</v>
      </c>
      <c r="Z33" s="12">
        <v>168.757748149121</v>
      </c>
      <c r="AA33" s="12">
        <v>0</v>
      </c>
      <c r="AB33" s="12">
        <v>2.6965009501305</v>
      </c>
      <c r="AC33" s="12">
        <v>152.93732297204301</v>
      </c>
      <c r="AD33" s="12">
        <v>1.8904532457649399</v>
      </c>
      <c r="AE33" s="12">
        <v>1309.8088875631099</v>
      </c>
      <c r="AF33" s="12">
        <v>30323.9789726046</v>
      </c>
      <c r="AG33" s="12">
        <v>0</v>
      </c>
      <c r="AH33" s="12">
        <v>3.2601393304139601E-3</v>
      </c>
      <c r="AI33" s="12">
        <v>0.63200714364926203</v>
      </c>
      <c r="AJ33" s="12">
        <v>0</v>
      </c>
      <c r="AK33" s="12">
        <v>4.4664437375916001E-2</v>
      </c>
      <c r="AL33" s="12">
        <v>0.47509468396423299</v>
      </c>
      <c r="AM33" s="12">
        <v>0</v>
      </c>
      <c r="AN33" s="12">
        <v>3.60000103176338E-2</v>
      </c>
      <c r="AO33" s="12">
        <v>6.1740017694742098E-2</v>
      </c>
      <c r="AP33" s="12">
        <v>4.2732273586012198E-2</v>
      </c>
      <c r="AQ33" s="12">
        <v>0.45454229823942299</v>
      </c>
      <c r="AR33" s="12">
        <v>0</v>
      </c>
      <c r="AS33" s="12">
        <v>9.0000025794084604E-3</v>
      </c>
      <c r="AT33" s="12">
        <v>2.6460007583460898E-2</v>
      </c>
      <c r="AU33" s="12">
        <v>1.2374424906739401E-2</v>
      </c>
      <c r="AV33" s="12">
        <v>0.28648591732201201</v>
      </c>
      <c r="AW33" s="12">
        <v>0</v>
      </c>
      <c r="AX33" s="12">
        <v>0.20588371696221</v>
      </c>
      <c r="AY33" s="12">
        <v>4.76650720822271</v>
      </c>
      <c r="AZ33" s="12">
        <v>0</v>
      </c>
    </row>
    <row r="34" spans="1:52" x14ac:dyDescent="0.25">
      <c r="A34" s="15" t="s">
        <v>57</v>
      </c>
      <c r="B34" s="12">
        <v>2020</v>
      </c>
      <c r="C34" s="12" t="s">
        <v>68</v>
      </c>
      <c r="D34" s="12" t="s">
        <v>58</v>
      </c>
      <c r="E34" s="12" t="s">
        <v>58</v>
      </c>
      <c r="F34" s="12" t="s">
        <v>59</v>
      </c>
      <c r="G34" s="12">
        <v>3766.5536597543201</v>
      </c>
      <c r="H34" s="12">
        <v>681535.17039733101</v>
      </c>
      <c r="I34" s="12">
        <v>54991.6834324132</v>
      </c>
      <c r="J34" s="12">
        <f t="shared" ref="J34:J36" si="1">I34/G34</f>
        <v>14.600000000000033</v>
      </c>
      <c r="K34" s="12">
        <v>6.5533840311394503E-2</v>
      </c>
      <c r="L34" s="12">
        <v>13.2556705671147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7.4605288674145301E-2</v>
      </c>
      <c r="S34" s="12">
        <v>15.0905719019341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0.32130107492674098</v>
      </c>
      <c r="Z34" s="12">
        <v>167.873248060837</v>
      </c>
      <c r="AA34" s="12">
        <v>0</v>
      </c>
      <c r="AB34" s="12">
        <v>3.0804549406777899</v>
      </c>
      <c r="AC34" s="12">
        <v>164.12946193727001</v>
      </c>
      <c r="AD34" s="12">
        <v>1.8583980900607999</v>
      </c>
      <c r="AE34" s="12">
        <v>1364.06039534654</v>
      </c>
      <c r="AF34" s="12">
        <v>32472.1238147699</v>
      </c>
      <c r="AG34" s="12">
        <v>0</v>
      </c>
      <c r="AH34" s="12">
        <v>3.0438771485759102E-3</v>
      </c>
      <c r="AI34" s="12">
        <v>0.61569156540449999</v>
      </c>
      <c r="AJ34" s="12">
        <v>0</v>
      </c>
      <c r="AK34" s="12">
        <v>3.8432383060434602E-2</v>
      </c>
      <c r="AL34" s="12">
        <v>0.28464670743876402</v>
      </c>
      <c r="AM34" s="12">
        <v>0</v>
      </c>
      <c r="AN34" s="12">
        <v>3.60000103176338E-2</v>
      </c>
      <c r="AO34" s="12">
        <v>6.1740017694742098E-2</v>
      </c>
      <c r="AP34" s="12">
        <v>3.67698151815627E-2</v>
      </c>
      <c r="AQ34" s="12">
        <v>0.27233301687551797</v>
      </c>
      <c r="AR34" s="12">
        <v>0</v>
      </c>
      <c r="AS34" s="12">
        <v>9.0000025794084604E-3</v>
      </c>
      <c r="AT34" s="12">
        <v>2.6460007583460898E-2</v>
      </c>
      <c r="AU34" s="12">
        <v>1.2886966251906599E-2</v>
      </c>
      <c r="AV34" s="12">
        <v>0.30678052464264899</v>
      </c>
      <c r="AW34" s="12">
        <v>0</v>
      </c>
      <c r="AX34" s="12">
        <v>0.214411298489038</v>
      </c>
      <c r="AY34" s="12">
        <v>5.1041656627328402</v>
      </c>
      <c r="AZ34" s="12">
        <v>0</v>
      </c>
    </row>
    <row r="35" spans="1:52" x14ac:dyDescent="0.25">
      <c r="A35" s="15" t="s">
        <v>57</v>
      </c>
      <c r="B35" s="12">
        <v>2020</v>
      </c>
      <c r="C35" s="12" t="s">
        <v>69</v>
      </c>
      <c r="D35" s="12" t="s">
        <v>58</v>
      </c>
      <c r="E35" s="12" t="s">
        <v>58</v>
      </c>
      <c r="F35" s="12" t="s">
        <v>59</v>
      </c>
      <c r="G35" s="12">
        <v>13120.485317902199</v>
      </c>
      <c r="H35" s="12">
        <v>1606065.9375370301</v>
      </c>
      <c r="I35" s="12">
        <v>99715.688416057106</v>
      </c>
      <c r="J35" s="12">
        <f t="shared" si="1"/>
        <v>7.6000000000000298</v>
      </c>
      <c r="K35" s="12">
        <v>0.20296116471425499</v>
      </c>
      <c r="L35" s="12">
        <v>3.2699512783028299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0.23105583636176699</v>
      </c>
      <c r="S35" s="12">
        <v>3.7225906174425099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0.66870339695929504</v>
      </c>
      <c r="Z35" s="12">
        <v>34.051742481538298</v>
      </c>
      <c r="AA35" s="12">
        <v>0</v>
      </c>
      <c r="AB35" s="12">
        <v>5.6974437160084301</v>
      </c>
      <c r="AC35" s="12">
        <v>56.941186268347103</v>
      </c>
      <c r="AD35" s="12">
        <v>1.0359671819608001</v>
      </c>
      <c r="AE35" s="12">
        <v>1714.1198353820701</v>
      </c>
      <c r="AF35" s="12">
        <v>9415.2868807737905</v>
      </c>
      <c r="AG35" s="12">
        <v>0</v>
      </c>
      <c r="AH35" s="12">
        <v>9.4270204277141691E-3</v>
      </c>
      <c r="AI35" s="12">
        <v>0.151880767641385</v>
      </c>
      <c r="AJ35" s="12">
        <v>0</v>
      </c>
      <c r="AK35" s="12">
        <v>4.0658344057414801E-2</v>
      </c>
      <c r="AL35" s="12">
        <v>1.9114663442853501E-2</v>
      </c>
      <c r="AM35" s="12">
        <v>0</v>
      </c>
      <c r="AN35" s="12">
        <v>3.60000103176338E-2</v>
      </c>
      <c r="AO35" s="12">
        <v>6.1740017694742001E-2</v>
      </c>
      <c r="AP35" s="12">
        <v>3.88994820911484E-2</v>
      </c>
      <c r="AQ35" s="12">
        <v>1.8287771563534901E-2</v>
      </c>
      <c r="AR35" s="12">
        <v>0</v>
      </c>
      <c r="AS35" s="12">
        <v>9.0000025794084604E-3</v>
      </c>
      <c r="AT35" s="12">
        <v>2.6460007583460801E-2</v>
      </c>
      <c r="AU35" s="12">
        <v>1.6194154265933701E-2</v>
      </c>
      <c r="AV35" s="12">
        <v>8.89509619210999E-2</v>
      </c>
      <c r="AW35" s="12">
        <v>0</v>
      </c>
      <c r="AX35" s="12">
        <v>0.269435767597897</v>
      </c>
      <c r="AY35" s="12">
        <v>1.4799519820679501</v>
      </c>
      <c r="AZ35" s="12">
        <v>0</v>
      </c>
    </row>
    <row r="36" spans="1:52" x14ac:dyDescent="0.25">
      <c r="A36" s="15" t="s">
        <v>57</v>
      </c>
      <c r="B36" s="12">
        <v>2020</v>
      </c>
      <c r="C36" s="12" t="s">
        <v>70</v>
      </c>
      <c r="D36" s="12" t="s">
        <v>58</v>
      </c>
      <c r="E36" s="12" t="s">
        <v>58</v>
      </c>
      <c r="F36" s="12" t="s">
        <v>59</v>
      </c>
      <c r="G36" s="12">
        <v>19595.363038436801</v>
      </c>
      <c r="H36" s="12">
        <v>2696937.45438318</v>
      </c>
      <c r="I36" s="12">
        <v>248861.110588148</v>
      </c>
      <c r="J36" s="12">
        <f t="shared" si="1"/>
        <v>12.700000000000033</v>
      </c>
      <c r="K36" s="12">
        <v>0.18311377881135599</v>
      </c>
      <c r="L36" s="12">
        <v>1.84922552894214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0.208461098319908</v>
      </c>
      <c r="S36" s="12">
        <v>2.10520249927028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0.69613830364106399</v>
      </c>
      <c r="Z36" s="12">
        <v>21.121114160811601</v>
      </c>
      <c r="AA36" s="12">
        <v>0</v>
      </c>
      <c r="AB36" s="12">
        <v>4.83810127047626</v>
      </c>
      <c r="AC36" s="12">
        <v>27.6568089232156</v>
      </c>
      <c r="AD36" s="12">
        <v>1.21568557284255</v>
      </c>
      <c r="AE36" s="12">
        <v>1452.1996771408601</v>
      </c>
      <c r="AF36" s="12">
        <v>4507.6960665157503</v>
      </c>
      <c r="AG36" s="12">
        <v>0</v>
      </c>
      <c r="AH36" s="12">
        <v>8.50516075763013E-3</v>
      </c>
      <c r="AI36" s="12">
        <v>8.5891736290197002E-2</v>
      </c>
      <c r="AJ36" s="12">
        <v>0</v>
      </c>
      <c r="AK36" s="12">
        <v>8.6095444211125305E-2</v>
      </c>
      <c r="AL36" s="12">
        <v>4.9623297822595697E-2</v>
      </c>
      <c r="AM36" s="12">
        <v>0</v>
      </c>
      <c r="AN36" s="12">
        <v>3.60000103176338E-2</v>
      </c>
      <c r="AO36" s="12">
        <v>6.1740017694742098E-2</v>
      </c>
      <c r="AP36" s="12">
        <v>8.2370993405211396E-2</v>
      </c>
      <c r="AQ36" s="12">
        <v>4.7476615924837498E-2</v>
      </c>
      <c r="AR36" s="12">
        <v>0</v>
      </c>
      <c r="AS36" s="12">
        <v>9.0000025794084604E-3</v>
      </c>
      <c r="AT36" s="12">
        <v>2.6460007583460898E-2</v>
      </c>
      <c r="AU36" s="12">
        <v>1.37196624828254E-2</v>
      </c>
      <c r="AV36" s="12">
        <v>4.2586477315238402E-2</v>
      </c>
      <c r="AW36" s="12">
        <v>0</v>
      </c>
      <c r="AX36" s="12">
        <v>0.228265566175338</v>
      </c>
      <c r="AY36" s="12">
        <v>0.70854704829255599</v>
      </c>
      <c r="AZ36" s="12">
        <v>0</v>
      </c>
    </row>
    <row r="38" spans="1:52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</row>
    <row r="39" spans="1:52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</row>
    <row r="40" spans="1:52" x14ac:dyDescent="0.25">
      <c r="B40" s="12"/>
      <c r="C40" s="12" t="s">
        <v>97</v>
      </c>
      <c r="D40" s="12" t="s">
        <v>32</v>
      </c>
      <c r="E40" s="12" t="s">
        <v>33</v>
      </c>
      <c r="F40" s="12" t="s">
        <v>34</v>
      </c>
      <c r="G40" s="12" t="s">
        <v>41</v>
      </c>
      <c r="H40" s="12" t="s">
        <v>42</v>
      </c>
      <c r="I40" s="12" t="s">
        <v>43</v>
      </c>
      <c r="J40" s="12" t="s">
        <v>121</v>
      </c>
      <c r="K40" s="12" t="s">
        <v>124</v>
      </c>
      <c r="L40" s="12" t="s">
        <v>125</v>
      </c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</row>
    <row r="41" spans="1:52" x14ac:dyDescent="0.25">
      <c r="B41" s="12"/>
      <c r="C41" s="12" t="s">
        <v>104</v>
      </c>
      <c r="D41" s="12">
        <f>SUMPRODUCT(H26:H28,AB26:AB28)/SUM(H26:H28)</f>
        <v>2.9147159202090793</v>
      </c>
      <c r="E41" s="12">
        <f>SUMPRODUCT(G26:G28,AC26:AC28)/SUM(G26:G28)</f>
        <v>6.5231784542726938</v>
      </c>
      <c r="F41" s="12">
        <f>SUMPRODUCT(I26:I28,AD26:AD28)/SUM(I26:I28)</f>
        <v>1.2789506630826069</v>
      </c>
      <c r="G41" s="12">
        <f>SUMPRODUCT(H26:H28,AK26:AK28)/SUM(H26:H28)</f>
        <v>9.8055469431353279E-2</v>
      </c>
      <c r="H41" s="12">
        <f>SUMPRODUCT(G26:G28,AL26:AL28)/SUM(G26:G28)</f>
        <v>2.900709179424605E-2</v>
      </c>
      <c r="I41" s="12">
        <f>SUMPRODUCT(I26:I28,AM26:AM28)/SUM(I26:I28)</f>
        <v>0</v>
      </c>
      <c r="J41" s="130">
        <f>AVERAGE(J26:J28)</f>
        <v>13.579953785092142</v>
      </c>
      <c r="K41" s="12">
        <f>SUM(G26:G28)</f>
        <v>71014.974144660431</v>
      </c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</row>
    <row r="42" spans="1:52" x14ac:dyDescent="0.25">
      <c r="B42" s="12"/>
      <c r="C42" s="12" t="s">
        <v>105</v>
      </c>
      <c r="D42" s="12">
        <f>SUMPRODUCT(H29:H36,AB29:AB36)/SUM(H29:H36)</f>
        <v>3.7577995657784418</v>
      </c>
      <c r="E42" s="12">
        <f>SUMPRODUCT(G29:G36,AC29:AC36)/SUM(G29:G36)</f>
        <v>64.597814443847426</v>
      </c>
      <c r="F42" s="12">
        <f>SUMPRODUCT(I29:I36,AD29:AD36)/SUM(I29:I36)</f>
        <v>1.4548790625711312</v>
      </c>
      <c r="G42" s="12">
        <f>SUMPRODUCT(H29:H36,AK29:AK36)/SUM(H29:H36)</f>
        <v>5.8978803671117339E-2</v>
      </c>
      <c r="H42" s="12">
        <f>SUMPRODUCT(G29:G36,AL29:AL36)/SUM(G29:G36)</f>
        <v>0.13286957084810472</v>
      </c>
      <c r="I42" s="12">
        <f>SUMPRODUCT(I29:I36,AM29:AM36)/SUM(I29:I36)</f>
        <v>0</v>
      </c>
      <c r="J42" s="130">
        <f>AVERAGE(J29:J36)</f>
        <v>13.104982669409557</v>
      </c>
      <c r="K42" s="12">
        <f>SUM(G29:G36)</f>
        <v>75745.206313077739</v>
      </c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</row>
    <row r="43" spans="1:52" x14ac:dyDescent="0.25">
      <c r="B43" s="12"/>
      <c r="C43" s="12" t="s">
        <v>113</v>
      </c>
      <c r="D43" s="12">
        <f>SUMPRODUCT(H29:H31,AB29:AB31)/SUM(H29:H31)</f>
        <v>2.9181310164212304</v>
      </c>
      <c r="E43" s="12">
        <f>SUMPRODUCT(G29:G31,AC29:AC31)/SUM(G29:G31)</f>
        <v>6.2445041067640812</v>
      </c>
      <c r="F43" s="12">
        <f>SUMPRODUCT(I29:I31,AD29:AD31)/SUM(I29:I31)</f>
        <v>1.2643132878805556</v>
      </c>
      <c r="G43" s="12">
        <f>SUMPRODUCT(H29:H31,AK29:AK31)/SUM(H29:H31)</f>
        <v>7.1974118009864724E-2</v>
      </c>
      <c r="H43" s="12">
        <f>SUMPRODUCT(G29:G31,AL29:AL31)/SUM(G29:G31)</f>
        <v>2.29110044988305E-2</v>
      </c>
      <c r="I43" s="12">
        <f>SUMPRODUCT(I29:I31,AM29:AM31)/SUM(I29:I31)</f>
        <v>0</v>
      </c>
      <c r="J43" s="130">
        <f>AVERAGE(J29:J31)</f>
        <v>13.579953785092128</v>
      </c>
      <c r="K43" s="12">
        <f>SUM(G29:G31)</f>
        <v>19203.869029455851</v>
      </c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</row>
    <row r="44" spans="1:52" x14ac:dyDescent="0.25">
      <c r="B44" s="12"/>
      <c r="C44" s="12" t="s">
        <v>112</v>
      </c>
      <c r="D44" s="12">
        <f>SUMPRODUCT(H32:H36,AB32:AB36)/SUM(H32:H36)</f>
        <v>4.0094333627783776</v>
      </c>
      <c r="E44" s="12">
        <f>SUMPRODUCT(G32:G36,AC32:AC36)/SUM(G32:G36)</f>
        <v>84.417107424615722</v>
      </c>
      <c r="F44" s="12">
        <f>SUMPRODUCT(I32:I36,AD32:AD36)/SUM(I32:I36)</f>
        <v>1.516105830955081</v>
      </c>
      <c r="G44" s="12">
        <f>SUMPRODUCT(H32:H36,AK32:AK36)/SUM(H32:H36)</f>
        <v>5.5084338059930571E-2</v>
      </c>
      <c r="H44" s="12">
        <f>SUMPRODUCT(G32:G36,AL32:AL36)/SUM(G32:G36)</f>
        <v>0.1702162274410654</v>
      </c>
      <c r="I44" s="12">
        <f>SUMPRODUCT(I32:I36,AM32:AM36)/SUM(I32:I36)</f>
        <v>0</v>
      </c>
      <c r="J44" s="130">
        <f>AVERAGE(J32:J36)</f>
        <v>12.820000000000018</v>
      </c>
      <c r="K44" s="12">
        <f>SUM(G32:G36)</f>
        <v>56541.337283621891</v>
      </c>
      <c r="L44" s="130">
        <f>302000/K44</f>
        <v>5.3412249251394899</v>
      </c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</row>
    <row r="45" spans="1:52" x14ac:dyDescent="0.25">
      <c r="B45" s="12"/>
      <c r="C45" s="12" t="s">
        <v>123</v>
      </c>
      <c r="D45" s="129">
        <f>SUMPRODUCT(H26:H31,AB26:AB31)/SUM(H26:H31)</f>
        <v>2.9161713756897463</v>
      </c>
      <c r="E45" s="12">
        <f>SUMPRODUCT(G26:G31,AC26:AC31)/SUM(G26:G31)</f>
        <v>6.4638601845726908</v>
      </c>
      <c r="F45" s="12">
        <f>SUMPRODUCT(I26:I31,AD26:AD31)/SUM(I26:I31)</f>
        <v>1.2758146674289013</v>
      </c>
      <c r="G45" s="12">
        <f>SUMPRODUCT(H26:H31,AK26:AK31)/SUM(H26:H31)</f>
        <v>8.6940044415055442E-2</v>
      </c>
      <c r="H45" s="12">
        <f>SUMPRODUCT(G26:G31,AL26:AL31)/SUM(G26:G31)</f>
        <v>2.7709486350698562E-2</v>
      </c>
      <c r="I45" s="12">
        <f>SUMPRODUCT(I26:I31,AM26:AM31)/SUM(I26:I31)</f>
        <v>0</v>
      </c>
      <c r="J45" s="130">
        <f>AVERAGE(J26:J31)</f>
        <v>13.579953785092135</v>
      </c>
      <c r="K45" s="12">
        <f>SUM(G26:G31)</f>
        <v>90218.843174116293</v>
      </c>
      <c r="L45" s="130">
        <f>544000/K45</f>
        <v>6.0297824806965945</v>
      </c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</row>
    <row r="46" spans="1:52" x14ac:dyDescent="0.25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</row>
    <row r="47" spans="1:52" x14ac:dyDescent="0.2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</row>
    <row r="48" spans="1:52" x14ac:dyDescent="0.25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</row>
    <row r="49" spans="2:52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</row>
    <row r="50" spans="2:52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</row>
    <row r="51" spans="2:52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</row>
    <row r="52" spans="2:52" x14ac:dyDescent="0.25">
      <c r="B52" s="12"/>
      <c r="C52" s="12"/>
      <c r="D52" s="129"/>
      <c r="E52" s="12"/>
      <c r="F52" s="12"/>
      <c r="G52" s="129"/>
      <c r="H52" s="12"/>
      <c r="I52" s="12"/>
      <c r="J52" s="129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</row>
    <row r="53" spans="2:52" x14ac:dyDescent="0.25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</row>
    <row r="54" spans="2:52" x14ac:dyDescent="0.25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</row>
    <row r="55" spans="2:52" x14ac:dyDescent="0.2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</row>
    <row r="56" spans="2:52" x14ac:dyDescent="0.2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</row>
    <row r="57" spans="2:52" x14ac:dyDescent="0.25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</row>
    <row r="58" spans="2:52" x14ac:dyDescent="0.25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</row>
    <row r="59" spans="2:52" x14ac:dyDescent="0.25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</row>
    <row r="60" spans="2:52" x14ac:dyDescent="0.25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</row>
    <row r="61" spans="2:52" x14ac:dyDescent="0.25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</row>
    <row r="62" spans="2:52" x14ac:dyDescent="0.25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</row>
    <row r="63" spans="2:52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</row>
    <row r="64" spans="2:52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</row>
    <row r="65" spans="1:52" x14ac:dyDescent="0.25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</row>
    <row r="66" spans="1:52" x14ac:dyDescent="0.25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</row>
    <row r="67" spans="1:52" x14ac:dyDescent="0.2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</row>
    <row r="68" spans="1:52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</row>
    <row r="69" spans="1:52" x14ac:dyDescent="0.2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</row>
    <row r="70" spans="1:52" x14ac:dyDescent="0.2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</row>
    <row r="71" spans="1:52" x14ac:dyDescent="0.2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</row>
    <row r="72" spans="1:52" x14ac:dyDescent="0.2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</row>
    <row r="73" spans="1:52" x14ac:dyDescent="0.2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</row>
    <row r="74" spans="1:52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</row>
    <row r="75" spans="1:52" x14ac:dyDescent="0.25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</row>
    <row r="76" spans="1:52" x14ac:dyDescent="0.25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</row>
    <row r="77" spans="1:52" x14ac:dyDescent="0.25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</row>
    <row r="78" spans="1:52" ht="15.75" thickBot="1" x14ac:dyDescent="0.3">
      <c r="A78" s="26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</row>
    <row r="79" spans="1:52" ht="15.75" thickTop="1" x14ac:dyDescent="0.25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</row>
    <row r="80" spans="1:52" x14ac:dyDescent="0.25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</row>
    <row r="81" spans="2:52" x14ac:dyDescent="0.25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</row>
    <row r="82" spans="2:52" x14ac:dyDescent="0.25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</row>
    <row r="83" spans="2:52" x14ac:dyDescent="0.25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</row>
    <row r="84" spans="2:52" x14ac:dyDescent="0.25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</row>
    <row r="85" spans="2:52" x14ac:dyDescent="0.25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</row>
    <row r="86" spans="2:52" x14ac:dyDescent="0.25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</row>
    <row r="87" spans="2:52" x14ac:dyDescent="0.25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</row>
    <row r="88" spans="2:52" x14ac:dyDescent="0.25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</row>
    <row r="89" spans="2:52" x14ac:dyDescent="0.25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</row>
    <row r="90" spans="2:52" x14ac:dyDescent="0.25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</row>
    <row r="91" spans="2:52" x14ac:dyDescent="0.25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</row>
    <row r="92" spans="2:52" x14ac:dyDescent="0.25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</row>
    <row r="93" spans="2:52" x14ac:dyDescent="0.25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</row>
    <row r="94" spans="2:52" x14ac:dyDescent="0.25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</row>
    <row r="95" spans="2:52" x14ac:dyDescent="0.25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</row>
    <row r="96" spans="2:52" x14ac:dyDescent="0.25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</row>
    <row r="97" spans="2:52" x14ac:dyDescent="0.25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</row>
    <row r="98" spans="2:52" x14ac:dyDescent="0.25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</row>
    <row r="99" spans="2:52" x14ac:dyDescent="0.25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</row>
    <row r="100" spans="2:52" x14ac:dyDescent="0.25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</row>
    <row r="101" spans="2:52" x14ac:dyDescent="0.25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</row>
    <row r="102" spans="2:52" x14ac:dyDescent="0.25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</row>
    <row r="103" spans="2:52" x14ac:dyDescent="0.25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</row>
    <row r="104" spans="2:52" x14ac:dyDescent="0.25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</row>
    <row r="105" spans="2:52" x14ac:dyDescent="0.25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</row>
    <row r="106" spans="2:52" x14ac:dyDescent="0.25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</row>
    <row r="107" spans="2:52" x14ac:dyDescent="0.25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</row>
    <row r="108" spans="2:52" x14ac:dyDescent="0.25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</row>
    <row r="109" spans="2:52" x14ac:dyDescent="0.25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</row>
    <row r="110" spans="2:52" x14ac:dyDescent="0.25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</row>
    <row r="111" spans="2:52" x14ac:dyDescent="0.25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</row>
    <row r="112" spans="2:52" x14ac:dyDescent="0.25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</row>
    <row r="113" spans="2:52" x14ac:dyDescent="0.25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</row>
    <row r="114" spans="2:52" x14ac:dyDescent="0.25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</row>
    <row r="115" spans="2:52" x14ac:dyDescent="0.25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</row>
    <row r="116" spans="2:52" x14ac:dyDescent="0.25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</row>
    <row r="117" spans="2:52" x14ac:dyDescent="0.25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</row>
    <row r="118" spans="2:52" x14ac:dyDescent="0.25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</row>
    <row r="119" spans="2:52" x14ac:dyDescent="0.25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</row>
    <row r="120" spans="2:52" x14ac:dyDescent="0.25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</row>
    <row r="121" spans="2:52" x14ac:dyDescent="0.25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</row>
    <row r="122" spans="2:52" x14ac:dyDescent="0.25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</row>
    <row r="123" spans="2:52" x14ac:dyDescent="0.25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</row>
    <row r="124" spans="2:52" x14ac:dyDescent="0.25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</row>
    <row r="125" spans="2:52" x14ac:dyDescent="0.25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</row>
    <row r="126" spans="2:52" x14ac:dyDescent="0.25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</row>
    <row r="127" spans="2:52" x14ac:dyDescent="0.25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</row>
    <row r="128" spans="2:52" x14ac:dyDescent="0.25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</row>
    <row r="129" spans="2:52" x14ac:dyDescent="0.25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</row>
    <row r="130" spans="2:52" x14ac:dyDescent="0.25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</row>
    <row r="131" spans="2:52" x14ac:dyDescent="0.25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</row>
    <row r="132" spans="2:52" x14ac:dyDescent="0.25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</row>
    <row r="133" spans="2:52" x14ac:dyDescent="0.25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</row>
    <row r="134" spans="2:52" x14ac:dyDescent="0.25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</row>
    <row r="135" spans="2:52" x14ac:dyDescent="0.25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</row>
    <row r="136" spans="2:52" x14ac:dyDescent="0.25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</row>
    <row r="137" spans="2:52" x14ac:dyDescent="0.25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</row>
    <row r="138" spans="2:52" x14ac:dyDescent="0.25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</row>
    <row r="139" spans="2:52" x14ac:dyDescent="0.25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</row>
    <row r="140" spans="2:52" x14ac:dyDescent="0.25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</row>
    <row r="141" spans="2:52" x14ac:dyDescent="0.25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</row>
    <row r="142" spans="2:52" x14ac:dyDescent="0.25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</row>
    <row r="143" spans="2:52" x14ac:dyDescent="0.25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</row>
    <row r="144" spans="2:52" x14ac:dyDescent="0.25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</row>
    <row r="145" spans="2:52" x14ac:dyDescent="0.25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</row>
    <row r="146" spans="2:52" x14ac:dyDescent="0.25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</row>
    <row r="147" spans="2:52" x14ac:dyDescent="0.25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</row>
    <row r="148" spans="2:52" x14ac:dyDescent="0.25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</row>
    <row r="149" spans="2:52" x14ac:dyDescent="0.25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</row>
    <row r="150" spans="2:52" x14ac:dyDescent="0.25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</row>
    <row r="151" spans="2:52" x14ac:dyDescent="0.25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</row>
    <row r="152" spans="2:52" x14ac:dyDescent="0.25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</row>
    <row r="153" spans="2:52" x14ac:dyDescent="0.25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</row>
    <row r="154" spans="2:52" x14ac:dyDescent="0.25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</row>
    <row r="155" spans="2:52" x14ac:dyDescent="0.25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</row>
    <row r="156" spans="2:52" x14ac:dyDescent="0.25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</row>
    <row r="157" spans="2:52" x14ac:dyDescent="0.25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</row>
    <row r="158" spans="2:52" x14ac:dyDescent="0.25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</row>
    <row r="159" spans="2:52" x14ac:dyDescent="0.25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</row>
    <row r="160" spans="2:52" x14ac:dyDescent="0.25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</row>
    <row r="161" spans="2:52" x14ac:dyDescent="0.25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</row>
    <row r="162" spans="2:52" x14ac:dyDescent="0.25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</row>
    <row r="163" spans="2:52" x14ac:dyDescent="0.25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</row>
    <row r="164" spans="2:52" x14ac:dyDescent="0.25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</row>
    <row r="165" spans="2:52" x14ac:dyDescent="0.25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</row>
    <row r="166" spans="2:52" x14ac:dyDescent="0.25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</row>
    <row r="167" spans="2:52" x14ac:dyDescent="0.25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</row>
    <row r="168" spans="2:52" x14ac:dyDescent="0.25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</row>
    <row r="169" spans="2:52" x14ac:dyDescent="0.25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</row>
    <row r="170" spans="2:52" x14ac:dyDescent="0.25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</row>
    <row r="171" spans="2:52" x14ac:dyDescent="0.25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</row>
    <row r="172" spans="2:52" x14ac:dyDescent="0.25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</row>
    <row r="173" spans="2:52" x14ac:dyDescent="0.25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</row>
    <row r="174" spans="2:52" x14ac:dyDescent="0.25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</row>
    <row r="175" spans="2:52" x14ac:dyDescent="0.25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</row>
    <row r="176" spans="2:52" x14ac:dyDescent="0.25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</row>
    <row r="177" spans="1:52" x14ac:dyDescent="0.25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</row>
    <row r="178" spans="1:52" x14ac:dyDescent="0.25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</row>
    <row r="179" spans="1:52" x14ac:dyDescent="0.25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</row>
    <row r="180" spans="1:52" x14ac:dyDescent="0.25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</row>
    <row r="181" spans="1:52" x14ac:dyDescent="0.25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</row>
    <row r="182" spans="1:52" x14ac:dyDescent="0.25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</row>
    <row r="183" spans="1:52" x14ac:dyDescent="0.25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</row>
    <row r="184" spans="1:52" x14ac:dyDescent="0.25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</row>
    <row r="185" spans="1:52" x14ac:dyDescent="0.25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</row>
    <row r="186" spans="1:52" x14ac:dyDescent="0.25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</row>
    <row r="187" spans="1:52" x14ac:dyDescent="0.25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</row>
    <row r="188" spans="1:52" x14ac:dyDescent="0.25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</row>
    <row r="189" spans="1:52" ht="15.75" thickBot="1" x14ac:dyDescent="0.3">
      <c r="A189" s="27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</row>
    <row r="190" spans="1:52" x14ac:dyDescent="0.25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</row>
    <row r="191" spans="1:52" x14ac:dyDescent="0.25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</row>
    <row r="192" spans="1:52" x14ac:dyDescent="0.25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</row>
    <row r="193" spans="2:52" x14ac:dyDescent="0.25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</row>
    <row r="194" spans="2:52" x14ac:dyDescent="0.25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</row>
    <row r="195" spans="2:52" x14ac:dyDescent="0.25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</row>
    <row r="196" spans="2:52" x14ac:dyDescent="0.25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</row>
    <row r="197" spans="2:52" x14ac:dyDescent="0.25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</row>
    <row r="198" spans="2:52" x14ac:dyDescent="0.25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</row>
    <row r="199" spans="2:52" x14ac:dyDescent="0.25"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</row>
    <row r="200" spans="2:52" x14ac:dyDescent="0.25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</row>
    <row r="201" spans="2:52" x14ac:dyDescent="0.25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</row>
    <row r="202" spans="2:52" x14ac:dyDescent="0.25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</row>
    <row r="203" spans="2:52" x14ac:dyDescent="0.25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</row>
    <row r="204" spans="2:52" x14ac:dyDescent="0.25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</row>
    <row r="205" spans="2:52" x14ac:dyDescent="0.25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</row>
    <row r="206" spans="2:52" x14ac:dyDescent="0.25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</row>
    <row r="207" spans="2:52" x14ac:dyDescent="0.25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</row>
    <row r="208" spans="2:52" x14ac:dyDescent="0.25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</row>
    <row r="209" spans="2:52" x14ac:dyDescent="0.25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</row>
    <row r="210" spans="2:52" x14ac:dyDescent="0.25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</row>
    <row r="211" spans="2:52" x14ac:dyDescent="0.25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</row>
    <row r="212" spans="2:52" x14ac:dyDescent="0.25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</row>
    <row r="213" spans="2:52" x14ac:dyDescent="0.25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</row>
    <row r="214" spans="2:52" x14ac:dyDescent="0.25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</row>
    <row r="215" spans="2:52" x14ac:dyDescent="0.25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</row>
    <row r="216" spans="2:52" x14ac:dyDescent="0.25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</row>
    <row r="217" spans="2:52" x14ac:dyDescent="0.25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</row>
    <row r="218" spans="2:52" x14ac:dyDescent="0.25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</row>
    <row r="219" spans="2:52" x14ac:dyDescent="0.25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</row>
    <row r="220" spans="2:52" x14ac:dyDescent="0.25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</row>
    <row r="221" spans="2:52" x14ac:dyDescent="0.25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</row>
    <row r="222" spans="2:52" x14ac:dyDescent="0.25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</row>
    <row r="223" spans="2:52" x14ac:dyDescent="0.25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</row>
    <row r="224" spans="2:52" x14ac:dyDescent="0.25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</row>
    <row r="225" spans="2:52" x14ac:dyDescent="0.25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</row>
    <row r="226" spans="2:52" x14ac:dyDescent="0.25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</row>
    <row r="227" spans="2:52" x14ac:dyDescent="0.25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</row>
    <row r="228" spans="2:52" x14ac:dyDescent="0.25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</row>
    <row r="229" spans="2:52" x14ac:dyDescent="0.25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</row>
    <row r="230" spans="2:52" x14ac:dyDescent="0.25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</row>
    <row r="231" spans="2:52" x14ac:dyDescent="0.25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</row>
    <row r="232" spans="2:52" x14ac:dyDescent="0.25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</row>
    <row r="233" spans="2:52" x14ac:dyDescent="0.25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</row>
    <row r="234" spans="2:52" x14ac:dyDescent="0.25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</row>
    <row r="235" spans="2:52" x14ac:dyDescent="0.25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</row>
    <row r="236" spans="2:52" x14ac:dyDescent="0.25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</row>
    <row r="237" spans="2:52" x14ac:dyDescent="0.25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</row>
    <row r="238" spans="2:52" x14ac:dyDescent="0.25"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</row>
    <row r="239" spans="2:52" x14ac:dyDescent="0.25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</row>
    <row r="240" spans="2:52" x14ac:dyDescent="0.25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</row>
    <row r="241" spans="2:52" x14ac:dyDescent="0.25"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</row>
    <row r="242" spans="2:52" x14ac:dyDescent="0.25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</row>
    <row r="243" spans="2:52" x14ac:dyDescent="0.25"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</row>
    <row r="244" spans="2:52" x14ac:dyDescent="0.25"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</row>
    <row r="245" spans="2:52" x14ac:dyDescent="0.25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</row>
    <row r="246" spans="2:52" x14ac:dyDescent="0.25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</row>
    <row r="247" spans="2:52" x14ac:dyDescent="0.25"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</row>
    <row r="248" spans="2:52" x14ac:dyDescent="0.25"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</row>
    <row r="249" spans="2:52" x14ac:dyDescent="0.25"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</row>
    <row r="250" spans="2:52" x14ac:dyDescent="0.25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</row>
    <row r="251" spans="2:52" x14ac:dyDescent="0.25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</row>
    <row r="252" spans="2:52" x14ac:dyDescent="0.25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</row>
    <row r="253" spans="2:52" x14ac:dyDescent="0.25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</row>
    <row r="254" spans="2:52" x14ac:dyDescent="0.25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</row>
    <row r="255" spans="2:52" x14ac:dyDescent="0.25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</row>
    <row r="256" spans="2:52" x14ac:dyDescent="0.25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</row>
    <row r="257" spans="2:52" x14ac:dyDescent="0.25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</row>
    <row r="258" spans="2:52" x14ac:dyDescent="0.25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</row>
    <row r="259" spans="2:52" x14ac:dyDescent="0.25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</row>
    <row r="260" spans="2:52" x14ac:dyDescent="0.25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</row>
    <row r="261" spans="2:52" x14ac:dyDescent="0.25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</row>
    <row r="262" spans="2:52" x14ac:dyDescent="0.25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</row>
    <row r="263" spans="2:52" x14ac:dyDescent="0.25"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</row>
    <row r="264" spans="2:52" x14ac:dyDescent="0.25">
      <c r="D264" s="12"/>
    </row>
    <row r="265" spans="2:52" x14ac:dyDescent="0.25">
      <c r="D265" s="12"/>
    </row>
    <row r="266" spans="2:52" x14ac:dyDescent="0.25">
      <c r="D266" s="12"/>
    </row>
    <row r="267" spans="2:52" x14ac:dyDescent="0.25">
      <c r="D267" s="12"/>
    </row>
    <row r="268" spans="2:52" x14ac:dyDescent="0.25">
      <c r="D268" s="12"/>
    </row>
    <row r="269" spans="2:52" x14ac:dyDescent="0.25">
      <c r="D269" s="12"/>
    </row>
    <row r="270" spans="2:52" x14ac:dyDescent="0.25">
      <c r="D270" s="12"/>
    </row>
    <row r="271" spans="2:52" x14ac:dyDescent="0.25">
      <c r="D271" s="12"/>
    </row>
    <row r="272" spans="2:52" x14ac:dyDescent="0.25">
      <c r="D272" s="12"/>
    </row>
    <row r="273" spans="1:52" x14ac:dyDescent="0.25">
      <c r="D273" s="12"/>
    </row>
    <row r="274" spans="1:52" x14ac:dyDescent="0.25">
      <c r="A274" s="15" t="s">
        <v>57</v>
      </c>
      <c r="B274" s="12">
        <v>2020</v>
      </c>
      <c r="C274" s="12" t="s">
        <v>71</v>
      </c>
      <c r="D274" s="12" t="str">
        <f t="shared" ref="D274:D299" si="2">RIGHT(C274,4)</f>
        <v>1996</v>
      </c>
      <c r="E274" s="12" t="s">
        <v>58</v>
      </c>
      <c r="F274" s="12" t="s">
        <v>59</v>
      </c>
      <c r="G274" s="12">
        <v>37.1540490712568</v>
      </c>
      <c r="H274" s="12">
        <v>4805.1712231789097</v>
      </c>
      <c r="I274" s="12">
        <v>428.75257506943802</v>
      </c>
      <c r="J274" s="12"/>
      <c r="K274" s="12">
        <v>1.1818176235354501</v>
      </c>
      <c r="L274" s="12">
        <v>2.9856655450369098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1.34540940291461</v>
      </c>
      <c r="S274" s="12">
        <v>3.3989529503156199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4.6673947157906799</v>
      </c>
      <c r="Z274" s="12">
        <v>12.390848591614599</v>
      </c>
      <c r="AA274" s="12">
        <v>0</v>
      </c>
      <c r="AB274" s="12">
        <v>18.235789939703</v>
      </c>
      <c r="AC274" s="12">
        <v>27.300980463510701</v>
      </c>
      <c r="AD274" s="12">
        <v>0</v>
      </c>
      <c r="AE274" s="12">
        <v>1667.58695648302</v>
      </c>
      <c r="AF274" s="12">
        <v>1692.7100076870299</v>
      </c>
      <c r="AG274" s="12">
        <v>0</v>
      </c>
      <c r="AH274" s="12">
        <v>5.4892367683179802E-2</v>
      </c>
      <c r="AI274" s="12">
        <v>0.13867643163662</v>
      </c>
      <c r="AJ274" s="12">
        <v>0</v>
      </c>
      <c r="AK274" s="12">
        <v>0.51424154877597905</v>
      </c>
      <c r="AL274" s="12">
        <v>0.44819960127986702</v>
      </c>
      <c r="AM274" s="12">
        <v>0</v>
      </c>
      <c r="AN274" s="12">
        <v>3.60000103176338E-2</v>
      </c>
      <c r="AO274" s="12">
        <v>6.1740017694742001E-2</v>
      </c>
      <c r="AP274" s="12">
        <v>0.491995687008004</v>
      </c>
      <c r="AQ274" s="12">
        <v>0.42881068492671398</v>
      </c>
      <c r="AR274" s="12">
        <v>0</v>
      </c>
      <c r="AS274" s="12">
        <v>9.0000025794084604E-3</v>
      </c>
      <c r="AT274" s="12">
        <v>2.6460007583460801E-2</v>
      </c>
      <c r="AU274" s="12">
        <v>1.5754534699218201E-2</v>
      </c>
      <c r="AV274" s="12">
        <v>1.5991884829839501E-2</v>
      </c>
      <c r="AW274" s="12">
        <v>0</v>
      </c>
      <c r="AX274" s="12">
        <v>0.26212144704345802</v>
      </c>
      <c r="AY274" s="12">
        <v>0.26607044083364101</v>
      </c>
      <c r="AZ274" s="12">
        <v>0</v>
      </c>
    </row>
    <row r="275" spans="1:52" x14ac:dyDescent="0.25">
      <c r="A275" s="15" t="s">
        <v>57</v>
      </c>
      <c r="B275" s="12">
        <v>2020</v>
      </c>
      <c r="C275" s="12" t="s">
        <v>72</v>
      </c>
      <c r="D275" s="12" t="str">
        <f t="shared" si="2"/>
        <v>1997</v>
      </c>
      <c r="E275" s="12" t="s">
        <v>58</v>
      </c>
      <c r="F275" s="12" t="s">
        <v>59</v>
      </c>
      <c r="G275" s="12">
        <v>35.524640380891398</v>
      </c>
      <c r="H275" s="12">
        <v>4488.51079524534</v>
      </c>
      <c r="I275" s="12">
        <v>409.94942469154</v>
      </c>
      <c r="J275" s="12"/>
      <c r="K275" s="12">
        <v>1.16031462212693</v>
      </c>
      <c r="L275" s="12">
        <v>2.9856655450369098</v>
      </c>
      <c r="M275" s="12">
        <v>0</v>
      </c>
      <c r="N275" s="12">
        <v>0</v>
      </c>
      <c r="O275" s="12">
        <v>0</v>
      </c>
      <c r="P275" s="12">
        <v>0</v>
      </c>
      <c r="Q275" s="12">
        <v>0</v>
      </c>
      <c r="R275" s="12">
        <v>1.3209298726471801</v>
      </c>
      <c r="S275" s="12">
        <v>3.3989529503156302</v>
      </c>
      <c r="T275" s="12">
        <v>0</v>
      </c>
      <c r="U275" s="12">
        <v>0</v>
      </c>
      <c r="V275" s="12">
        <v>0</v>
      </c>
      <c r="W275" s="12">
        <v>0</v>
      </c>
      <c r="X275" s="12">
        <v>0</v>
      </c>
      <c r="Y275" s="12">
        <v>4.5784896252219003</v>
      </c>
      <c r="Z275" s="12">
        <v>12.390848591614599</v>
      </c>
      <c r="AA275" s="12">
        <v>0</v>
      </c>
      <c r="AB275" s="12">
        <v>18.181244413308601</v>
      </c>
      <c r="AC275" s="12">
        <v>27.300980463510701</v>
      </c>
      <c r="AD275" s="12">
        <v>0</v>
      </c>
      <c r="AE275" s="12">
        <v>1667.9520867134099</v>
      </c>
      <c r="AF275" s="12">
        <v>1692.7100076870299</v>
      </c>
      <c r="AG275" s="12">
        <v>0</v>
      </c>
      <c r="AH275" s="12">
        <v>5.3893608960935098E-2</v>
      </c>
      <c r="AI275" s="12">
        <v>0.13867643163662</v>
      </c>
      <c r="AJ275" s="12">
        <v>0</v>
      </c>
      <c r="AK275" s="12">
        <v>0.50725777338131794</v>
      </c>
      <c r="AL275" s="12">
        <v>0.44819960127986702</v>
      </c>
      <c r="AM275" s="12">
        <v>0</v>
      </c>
      <c r="AN275" s="12">
        <v>3.60000103176338E-2</v>
      </c>
      <c r="AO275" s="12">
        <v>6.1740017694742001E-2</v>
      </c>
      <c r="AP275" s="12">
        <v>0.48531402664550599</v>
      </c>
      <c r="AQ275" s="12">
        <v>0.42881068492671398</v>
      </c>
      <c r="AR275" s="12">
        <v>0</v>
      </c>
      <c r="AS275" s="12">
        <v>9.0000025794084604E-3</v>
      </c>
      <c r="AT275" s="12">
        <v>2.6460007583460801E-2</v>
      </c>
      <c r="AU275" s="12">
        <v>1.57579842685866E-2</v>
      </c>
      <c r="AV275" s="12">
        <v>1.5991884829839501E-2</v>
      </c>
      <c r="AW275" s="12">
        <v>0</v>
      </c>
      <c r="AX275" s="12">
        <v>0.26217884043093698</v>
      </c>
      <c r="AY275" s="12">
        <v>0.26607044083364101</v>
      </c>
      <c r="AZ275" s="12">
        <v>0</v>
      </c>
    </row>
    <row r="276" spans="1:52" x14ac:dyDescent="0.25">
      <c r="A276" s="15" t="s">
        <v>57</v>
      </c>
      <c r="B276" s="12">
        <v>2020</v>
      </c>
      <c r="C276" s="12" t="s">
        <v>73</v>
      </c>
      <c r="D276" s="12" t="str">
        <f t="shared" si="2"/>
        <v>1998</v>
      </c>
      <c r="E276" s="12" t="s">
        <v>58</v>
      </c>
      <c r="F276" s="12" t="s">
        <v>59</v>
      </c>
      <c r="G276" s="12">
        <v>41.778166359141203</v>
      </c>
      <c r="H276" s="12">
        <v>5162.1392584674404</v>
      </c>
      <c r="I276" s="12">
        <v>482.11424746216198</v>
      </c>
      <c r="J276" s="12"/>
      <c r="K276" s="12">
        <v>1.1363395069450299</v>
      </c>
      <c r="L276" s="12">
        <v>2.2770743464794601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1.2936360290292499</v>
      </c>
      <c r="S276" s="12">
        <v>2.5922758096331702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4.4856287688269303</v>
      </c>
      <c r="Z276" s="12">
        <v>11.1993363252113</v>
      </c>
      <c r="AA276" s="12">
        <v>0</v>
      </c>
      <c r="AB276" s="12">
        <v>18.148169594736299</v>
      </c>
      <c r="AC276" s="12">
        <v>29.379819052276201</v>
      </c>
      <c r="AD276" s="12">
        <v>0</v>
      </c>
      <c r="AE276" s="12">
        <v>1707.0076757053901</v>
      </c>
      <c r="AF276" s="12">
        <v>1738.2018206325899</v>
      </c>
      <c r="AG276" s="12">
        <v>0</v>
      </c>
      <c r="AH276" s="12">
        <v>5.2780026956738502E-2</v>
      </c>
      <c r="AI276" s="12">
        <v>0.10576420572825999</v>
      </c>
      <c r="AJ276" s="12">
        <v>0</v>
      </c>
      <c r="AK276" s="12">
        <v>0.49648695934310699</v>
      </c>
      <c r="AL276" s="12">
        <v>0.31683631996808598</v>
      </c>
      <c r="AM276" s="12">
        <v>0</v>
      </c>
      <c r="AN276" s="12">
        <v>3.60000103176338E-2</v>
      </c>
      <c r="AO276" s="12">
        <v>6.1740017694742098E-2</v>
      </c>
      <c r="AP276" s="12">
        <v>0.47500915325482301</v>
      </c>
      <c r="AQ276" s="12">
        <v>0.30313012101574399</v>
      </c>
      <c r="AR276" s="12">
        <v>0</v>
      </c>
      <c r="AS276" s="12">
        <v>9.0000025794084604E-3</v>
      </c>
      <c r="AT276" s="12">
        <v>2.6460007583460898E-2</v>
      </c>
      <c r="AU276" s="12">
        <v>1.6126962107841401E-2</v>
      </c>
      <c r="AV276" s="12">
        <v>1.6421668921634502E-2</v>
      </c>
      <c r="AW276" s="12">
        <v>0</v>
      </c>
      <c r="AX276" s="12">
        <v>0.26831783513937701</v>
      </c>
      <c r="AY276" s="12">
        <v>0.27322112031788798</v>
      </c>
      <c r="AZ276" s="12">
        <v>0</v>
      </c>
    </row>
    <row r="277" spans="1:52" x14ac:dyDescent="0.25">
      <c r="A277" s="15" t="s">
        <v>57</v>
      </c>
      <c r="B277" s="12">
        <v>2020</v>
      </c>
      <c r="C277" s="12" t="s">
        <v>74</v>
      </c>
      <c r="D277" s="12" t="str">
        <f t="shared" si="2"/>
        <v>1999</v>
      </c>
      <c r="E277" s="12" t="s">
        <v>58</v>
      </c>
      <c r="F277" s="12" t="s">
        <v>59</v>
      </c>
      <c r="G277" s="12">
        <v>73.173692770436304</v>
      </c>
      <c r="H277" s="12">
        <v>8846.4888463795196</v>
      </c>
      <c r="I277" s="12">
        <v>844.41426942442695</v>
      </c>
      <c r="J277" s="12"/>
      <c r="K277" s="12">
        <v>1.26504392776651</v>
      </c>
      <c r="L277" s="12">
        <v>2.2770743464794698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1.4401562149881399</v>
      </c>
      <c r="S277" s="12">
        <v>2.5922758096331702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3.9501432008655799</v>
      </c>
      <c r="Z277" s="12">
        <v>11.1993363252113</v>
      </c>
      <c r="AA277" s="12">
        <v>0</v>
      </c>
      <c r="AB277" s="12">
        <v>22.455666048515798</v>
      </c>
      <c r="AC277" s="12">
        <v>29.379819052276201</v>
      </c>
      <c r="AD277" s="12">
        <v>0</v>
      </c>
      <c r="AE277" s="12">
        <v>1735.73960540639</v>
      </c>
      <c r="AF277" s="12">
        <v>1738.2018206325899</v>
      </c>
      <c r="AG277" s="12">
        <v>0</v>
      </c>
      <c r="AH277" s="12">
        <v>5.8758013957007499E-2</v>
      </c>
      <c r="AI277" s="12">
        <v>0.10576420572825999</v>
      </c>
      <c r="AJ277" s="12">
        <v>0</v>
      </c>
      <c r="AK277" s="12">
        <v>0.45692008855553001</v>
      </c>
      <c r="AL277" s="12">
        <v>0.31683631996808598</v>
      </c>
      <c r="AM277" s="12">
        <v>0</v>
      </c>
      <c r="AN277" s="12">
        <v>3.60000103176338E-2</v>
      </c>
      <c r="AO277" s="12">
        <v>6.1740017694742001E-2</v>
      </c>
      <c r="AP277" s="12">
        <v>0.43715392778300699</v>
      </c>
      <c r="AQ277" s="12">
        <v>0.30313012101574499</v>
      </c>
      <c r="AR277" s="12">
        <v>0</v>
      </c>
      <c r="AS277" s="12">
        <v>9.0000025794084604E-3</v>
      </c>
      <c r="AT277" s="12">
        <v>2.6460007583460898E-2</v>
      </c>
      <c r="AU277" s="12">
        <v>1.63984071330559E-2</v>
      </c>
      <c r="AV277" s="12">
        <v>1.6421668921634599E-2</v>
      </c>
      <c r="AW277" s="12">
        <v>0</v>
      </c>
      <c r="AX277" s="12">
        <v>0.27283409437269501</v>
      </c>
      <c r="AY277" s="12">
        <v>0.27322112031788798</v>
      </c>
      <c r="AZ277" s="12">
        <v>0</v>
      </c>
    </row>
    <row r="278" spans="1:52" x14ac:dyDescent="0.25">
      <c r="A278" s="15" t="s">
        <v>57</v>
      </c>
      <c r="B278" s="12">
        <v>2020</v>
      </c>
      <c r="C278" s="12" t="s">
        <v>75</v>
      </c>
      <c r="D278" s="12" t="str">
        <f t="shared" si="2"/>
        <v>2000</v>
      </c>
      <c r="E278" s="12" t="s">
        <v>58</v>
      </c>
      <c r="F278" s="12" t="s">
        <v>59</v>
      </c>
      <c r="G278" s="12">
        <v>145.512235781089</v>
      </c>
      <c r="H278" s="12">
        <v>17222.723917073501</v>
      </c>
      <c r="I278" s="12">
        <v>1679.19102641006</v>
      </c>
      <c r="J278" s="12"/>
      <c r="K278" s="12">
        <v>0.964609623720317</v>
      </c>
      <c r="L278" s="12">
        <v>1.7781645330351401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1.0981346292779299</v>
      </c>
      <c r="S278" s="12">
        <v>2.0243049646847502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3.0079832219860201</v>
      </c>
      <c r="Z278" s="12">
        <v>8.7455478464337002</v>
      </c>
      <c r="AA278" s="12">
        <v>0</v>
      </c>
      <c r="AB278" s="12">
        <v>22.369965716111398</v>
      </c>
      <c r="AC278" s="12">
        <v>29.379819052276201</v>
      </c>
      <c r="AD278" s="12">
        <v>0</v>
      </c>
      <c r="AE278" s="12">
        <v>1743.62794942102</v>
      </c>
      <c r="AF278" s="12">
        <v>1747.1628129784101</v>
      </c>
      <c r="AG278" s="12">
        <v>0</v>
      </c>
      <c r="AH278" s="12">
        <v>4.4803618664602599E-2</v>
      </c>
      <c r="AI278" s="12">
        <v>8.2591137079643398E-2</v>
      </c>
      <c r="AJ278" s="12">
        <v>0</v>
      </c>
      <c r="AK278" s="12">
        <v>0.35135738497464902</v>
      </c>
      <c r="AL278" s="12">
        <v>0.247417089308334</v>
      </c>
      <c r="AM278" s="12">
        <v>0</v>
      </c>
      <c r="AN278" s="12">
        <v>3.60000103176338E-2</v>
      </c>
      <c r="AO278" s="12">
        <v>6.1740017694742001E-2</v>
      </c>
      <c r="AP278" s="12">
        <v>0.33615782003107803</v>
      </c>
      <c r="AQ278" s="12">
        <v>0.23671393554549799</v>
      </c>
      <c r="AR278" s="12">
        <v>0</v>
      </c>
      <c r="AS278" s="12">
        <v>9.0000025794084604E-3</v>
      </c>
      <c r="AT278" s="12">
        <v>2.6460007583460801E-2</v>
      </c>
      <c r="AU278" s="12">
        <v>1.6472932295905601E-2</v>
      </c>
      <c r="AV278" s="12">
        <v>1.6506327934049301E-2</v>
      </c>
      <c r="AW278" s="12">
        <v>0</v>
      </c>
      <c r="AX278" s="12">
        <v>0.27407403220013699</v>
      </c>
      <c r="AY278" s="12">
        <v>0.27462966352548501</v>
      </c>
      <c r="AZ278" s="12">
        <v>0</v>
      </c>
    </row>
    <row r="279" spans="1:52" x14ac:dyDescent="0.25">
      <c r="A279" s="15" t="s">
        <v>57</v>
      </c>
      <c r="B279" s="12">
        <v>2020</v>
      </c>
      <c r="C279" s="12" t="s">
        <v>76</v>
      </c>
      <c r="D279" s="12" t="str">
        <f t="shared" si="2"/>
        <v>2001</v>
      </c>
      <c r="E279" s="12" t="s">
        <v>58</v>
      </c>
      <c r="F279" s="12" t="s">
        <v>59</v>
      </c>
      <c r="G279" s="12">
        <v>112.657248090849</v>
      </c>
      <c r="H279" s="12">
        <v>13064.0958036128</v>
      </c>
      <c r="I279" s="12">
        <v>1300.0490236353701</v>
      </c>
      <c r="J279" s="12"/>
      <c r="K279" s="12">
        <v>0.93507899906890002</v>
      </c>
      <c r="L279" s="12">
        <v>1.7633665443533899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1.0645162610215</v>
      </c>
      <c r="S279" s="12">
        <v>2.00745858101254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2.9219913479325901</v>
      </c>
      <c r="Z279" s="12">
        <v>8.6727668885173195</v>
      </c>
      <c r="AA279" s="12">
        <v>0</v>
      </c>
      <c r="AB279" s="12">
        <v>22.274611460674201</v>
      </c>
      <c r="AC279" s="12">
        <v>29.379819052276201</v>
      </c>
      <c r="AD279" s="12">
        <v>0</v>
      </c>
      <c r="AE279" s="12">
        <v>1744.9261085840999</v>
      </c>
      <c r="AF279" s="12">
        <v>1747.4286018238799</v>
      </c>
      <c r="AG279" s="12">
        <v>0</v>
      </c>
      <c r="AH279" s="12">
        <v>4.34319976344218E-2</v>
      </c>
      <c r="AI279" s="12">
        <v>8.1903808832447203E-2</v>
      </c>
      <c r="AJ279" s="12">
        <v>0</v>
      </c>
      <c r="AK279" s="12">
        <v>0.34309630311336697</v>
      </c>
      <c r="AL279" s="12">
        <v>0.245358069898579</v>
      </c>
      <c r="AM279" s="12">
        <v>0</v>
      </c>
      <c r="AN279" s="12">
        <v>3.60000103176338E-2</v>
      </c>
      <c r="AO279" s="12">
        <v>6.1740017694742001E-2</v>
      </c>
      <c r="AP279" s="12">
        <v>0.32825410891429802</v>
      </c>
      <c r="AQ279" s="12">
        <v>0.23474398840397301</v>
      </c>
      <c r="AR279" s="12">
        <v>0</v>
      </c>
      <c r="AS279" s="12">
        <v>9.0000025794084604E-3</v>
      </c>
      <c r="AT279" s="12">
        <v>2.6460007583460801E-2</v>
      </c>
      <c r="AU279" s="12">
        <v>1.6485196659991801E-2</v>
      </c>
      <c r="AV279" s="12">
        <v>1.6508838975271101E-2</v>
      </c>
      <c r="AW279" s="12">
        <v>0</v>
      </c>
      <c r="AX279" s="12">
        <v>0.27427808474264098</v>
      </c>
      <c r="AY279" s="12">
        <v>0.274671441830665</v>
      </c>
      <c r="AZ279" s="12">
        <v>0</v>
      </c>
    </row>
    <row r="280" spans="1:52" x14ac:dyDescent="0.25">
      <c r="A280" s="15" t="s">
        <v>57</v>
      </c>
      <c r="B280" s="12">
        <v>2020</v>
      </c>
      <c r="C280" s="12" t="s">
        <v>77</v>
      </c>
      <c r="D280" s="12" t="str">
        <f t="shared" si="2"/>
        <v>2002</v>
      </c>
      <c r="E280" s="12" t="s">
        <v>58</v>
      </c>
      <c r="F280" s="12" t="s">
        <v>59</v>
      </c>
      <c r="G280" s="12">
        <v>77.905050561742897</v>
      </c>
      <c r="H280" s="12">
        <v>8850.2331244335401</v>
      </c>
      <c r="I280" s="12">
        <v>899.01348235830994</v>
      </c>
      <c r="J280" s="12"/>
      <c r="K280" s="12">
        <v>0.93700445882438299</v>
      </c>
      <c r="L280" s="12">
        <v>1.80797454758525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1.0667082503846399</v>
      </c>
      <c r="S280" s="12">
        <v>2.0582413970733202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2.9253175449623399</v>
      </c>
      <c r="Z280" s="12">
        <v>8.8921624615086206</v>
      </c>
      <c r="AA280" s="12">
        <v>0</v>
      </c>
      <c r="AB280" s="12">
        <v>22.190355212715701</v>
      </c>
      <c r="AC280" s="12">
        <v>29.379819052276201</v>
      </c>
      <c r="AD280" s="12">
        <v>0</v>
      </c>
      <c r="AE280" s="12">
        <v>1744.4053514284201</v>
      </c>
      <c r="AF280" s="12">
        <v>1746.6273909341601</v>
      </c>
      <c r="AG280" s="12">
        <v>0</v>
      </c>
      <c r="AH280" s="12">
        <v>4.3521430253086697E-2</v>
      </c>
      <c r="AI280" s="12">
        <v>8.3975735046993003E-2</v>
      </c>
      <c r="AJ280" s="12">
        <v>0</v>
      </c>
      <c r="AK280" s="12">
        <v>0.34637909709699399</v>
      </c>
      <c r="AL280" s="12">
        <v>0.25156490965633999</v>
      </c>
      <c r="AM280" s="12">
        <v>0</v>
      </c>
      <c r="AN280" s="12">
        <v>3.60000103176338E-2</v>
      </c>
      <c r="AO280" s="12">
        <v>6.1740017694742001E-2</v>
      </c>
      <c r="AP280" s="12">
        <v>0.33139489068334099</v>
      </c>
      <c r="AQ280" s="12">
        <v>0.24068232302130699</v>
      </c>
      <c r="AR280" s="12">
        <v>0</v>
      </c>
      <c r="AS280" s="12">
        <v>9.0000025794084604E-3</v>
      </c>
      <c r="AT280" s="12">
        <v>2.6460007583460801E-2</v>
      </c>
      <c r="AU280" s="12">
        <v>1.64802768046001E-2</v>
      </c>
      <c r="AV280" s="12">
        <v>1.65012695320619E-2</v>
      </c>
      <c r="AW280" s="12">
        <v>0</v>
      </c>
      <c r="AX280" s="12">
        <v>0.274196228969739</v>
      </c>
      <c r="AY280" s="12">
        <v>0.27454550263631899</v>
      </c>
      <c r="AZ280" s="12">
        <v>0</v>
      </c>
    </row>
    <row r="281" spans="1:52" x14ac:dyDescent="0.25">
      <c r="A281" s="15" t="s">
        <v>57</v>
      </c>
      <c r="B281" s="12">
        <v>2020</v>
      </c>
      <c r="C281" s="12" t="s">
        <v>78</v>
      </c>
      <c r="D281" s="12" t="str">
        <f t="shared" si="2"/>
        <v>2003</v>
      </c>
      <c r="E281" s="12" t="s">
        <v>58</v>
      </c>
      <c r="F281" s="12" t="s">
        <v>59</v>
      </c>
      <c r="G281" s="12">
        <v>102.69184672515399</v>
      </c>
      <c r="H281" s="12">
        <v>10726.585941810399</v>
      </c>
      <c r="I281" s="12">
        <v>1185.0496735255699</v>
      </c>
      <c r="J281" s="12"/>
      <c r="K281" s="12">
        <v>0.64993617104302304</v>
      </c>
      <c r="L281" s="12">
        <v>1.4880964769992999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0.73990285675357503</v>
      </c>
      <c r="S281" s="12">
        <v>1.6940845632421799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2.1947716223101899</v>
      </c>
      <c r="Z281" s="12">
        <v>8.29303698689416</v>
      </c>
      <c r="AA281" s="12">
        <v>0</v>
      </c>
      <c r="AB281" s="12">
        <v>12.484195995048401</v>
      </c>
      <c r="AC281" s="12">
        <v>30.462773248323099</v>
      </c>
      <c r="AD281" s="12">
        <v>0</v>
      </c>
      <c r="AE281" s="12">
        <v>1723.3459661089901</v>
      </c>
      <c r="AF281" s="12">
        <v>1777.1392384123501</v>
      </c>
      <c r="AG281" s="12">
        <v>0</v>
      </c>
      <c r="AH281" s="12">
        <v>3.0187851797948199E-2</v>
      </c>
      <c r="AI281" s="12">
        <v>6.9118227158540796E-2</v>
      </c>
      <c r="AJ281" s="12">
        <v>0</v>
      </c>
      <c r="AK281" s="12">
        <v>0.420140477413319</v>
      </c>
      <c r="AL281" s="12">
        <v>0.19536589745305999</v>
      </c>
      <c r="AM281" s="12">
        <v>0</v>
      </c>
      <c r="AN281" s="12">
        <v>3.60000103176338E-2</v>
      </c>
      <c r="AO281" s="12">
        <v>6.1740017694742001E-2</v>
      </c>
      <c r="AP281" s="12">
        <v>0.40196538633809498</v>
      </c>
      <c r="AQ281" s="12">
        <v>0.18691445520911501</v>
      </c>
      <c r="AR281" s="12">
        <v>0</v>
      </c>
      <c r="AS281" s="12">
        <v>9.0000025794084604E-3</v>
      </c>
      <c r="AT281" s="12">
        <v>2.6460007583460801E-2</v>
      </c>
      <c r="AU281" s="12">
        <v>1.62813181743055E-2</v>
      </c>
      <c r="AV281" s="12">
        <v>1.6789530337870898E-2</v>
      </c>
      <c r="AW281" s="12">
        <v>0</v>
      </c>
      <c r="AX281" s="12">
        <v>0.27088598686673399</v>
      </c>
      <c r="AY281" s="12">
        <v>0.27934154015739698</v>
      </c>
      <c r="AZ281" s="12">
        <v>0</v>
      </c>
    </row>
    <row r="282" spans="1:52" x14ac:dyDescent="0.25">
      <c r="A282" s="15" t="s">
        <v>57</v>
      </c>
      <c r="B282" s="12">
        <v>2020</v>
      </c>
      <c r="C282" s="12" t="s">
        <v>79</v>
      </c>
      <c r="D282" s="12" t="str">
        <f t="shared" si="2"/>
        <v>2004</v>
      </c>
      <c r="E282" s="12" t="s">
        <v>58</v>
      </c>
      <c r="F282" s="12" t="s">
        <v>59</v>
      </c>
      <c r="G282" s="12">
        <v>104.216019903846</v>
      </c>
      <c r="H282" s="12">
        <v>10083.490072955999</v>
      </c>
      <c r="I282" s="12">
        <v>1202.6384206891</v>
      </c>
      <c r="J282" s="12"/>
      <c r="K282" s="12">
        <v>0.64273513110506997</v>
      </c>
      <c r="L282" s="12">
        <v>1.4925295302967301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0.73170502093665502</v>
      </c>
      <c r="S282" s="12">
        <v>1.69913125697157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2.5471407002416799</v>
      </c>
      <c r="Z282" s="12">
        <v>8.3177420214995603</v>
      </c>
      <c r="AA282" s="12">
        <v>0</v>
      </c>
      <c r="AB282" s="12">
        <v>10.8078348126504</v>
      </c>
      <c r="AC282" s="12">
        <v>30.462773248323099</v>
      </c>
      <c r="AD282" s="12">
        <v>0</v>
      </c>
      <c r="AE282" s="12">
        <v>1716.7411953622</v>
      </c>
      <c r="AF282" s="12">
        <v>1777.0404385199799</v>
      </c>
      <c r="AG282" s="12">
        <v>0</v>
      </c>
      <c r="AH282" s="12">
        <v>2.98533821436602E-2</v>
      </c>
      <c r="AI282" s="12">
        <v>6.9324131002514194E-2</v>
      </c>
      <c r="AJ282" s="12">
        <v>0</v>
      </c>
      <c r="AK282" s="12">
        <v>0.50598162307862304</v>
      </c>
      <c r="AL282" s="12">
        <v>0.19594789428545301</v>
      </c>
      <c r="AM282" s="12">
        <v>0</v>
      </c>
      <c r="AN282" s="12">
        <v>3.60000103176338E-2</v>
      </c>
      <c r="AO282" s="12">
        <v>6.1740017694742001E-2</v>
      </c>
      <c r="AP282" s="12">
        <v>0.484093082040011</v>
      </c>
      <c r="AQ282" s="12">
        <v>0.18747127511616299</v>
      </c>
      <c r="AR282" s="12">
        <v>0</v>
      </c>
      <c r="AS282" s="12">
        <v>9.0000025794084604E-3</v>
      </c>
      <c r="AT282" s="12">
        <v>2.6460007583460801E-2</v>
      </c>
      <c r="AU282" s="12">
        <v>1.6218919575236201E-2</v>
      </c>
      <c r="AV282" s="12">
        <v>1.6788596925477298E-2</v>
      </c>
      <c r="AW282" s="12">
        <v>0</v>
      </c>
      <c r="AX282" s="12">
        <v>0.26984780888218501</v>
      </c>
      <c r="AY282" s="12">
        <v>0.27932601019018699</v>
      </c>
      <c r="AZ282" s="12">
        <v>0</v>
      </c>
    </row>
    <row r="283" spans="1:52" x14ac:dyDescent="0.25">
      <c r="A283" s="15" t="s">
        <v>57</v>
      </c>
      <c r="B283" s="12">
        <v>2020</v>
      </c>
      <c r="C283" s="12" t="s">
        <v>80</v>
      </c>
      <c r="D283" s="12" t="str">
        <f t="shared" si="2"/>
        <v>2005</v>
      </c>
      <c r="E283" s="12" t="s">
        <v>58</v>
      </c>
      <c r="F283" s="12" t="s">
        <v>59</v>
      </c>
      <c r="G283" s="12">
        <v>242.14279334685901</v>
      </c>
      <c r="H283" s="12">
        <v>21843.0533885246</v>
      </c>
      <c r="I283" s="12">
        <v>2794.2942634021001</v>
      </c>
      <c r="J283" s="12"/>
      <c r="K283" s="12">
        <v>0.64485035909782096</v>
      </c>
      <c r="L283" s="12">
        <v>1.5160773237848799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0.734113046992521</v>
      </c>
      <c r="S283" s="12">
        <v>1.7259386273694499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2.52494811587618</v>
      </c>
      <c r="Z283" s="12">
        <v>8.4489719016688891</v>
      </c>
      <c r="AA283" s="12">
        <v>0</v>
      </c>
      <c r="AB283" s="12">
        <v>10.801453083971101</v>
      </c>
      <c r="AC283" s="12">
        <v>30.462773248323099</v>
      </c>
      <c r="AD283" s="12">
        <v>0</v>
      </c>
      <c r="AE283" s="12">
        <v>1721.8362533804</v>
      </c>
      <c r="AF283" s="12">
        <v>1776.5156265436799</v>
      </c>
      <c r="AG283" s="12">
        <v>0</v>
      </c>
      <c r="AH283" s="12">
        <v>2.99516290054429E-2</v>
      </c>
      <c r="AI283" s="12">
        <v>7.0417865020807699E-2</v>
      </c>
      <c r="AJ283" s="12">
        <v>0</v>
      </c>
      <c r="AK283" s="12">
        <v>0.50259302364014602</v>
      </c>
      <c r="AL283" s="12">
        <v>0.19903938457452999</v>
      </c>
      <c r="AM283" s="12">
        <v>0</v>
      </c>
      <c r="AN283" s="12">
        <v>3.60000103176338E-2</v>
      </c>
      <c r="AO283" s="12">
        <v>6.1740017694742001E-2</v>
      </c>
      <c r="AP283" s="12">
        <v>0.48085107191325899</v>
      </c>
      <c r="AQ283" s="12">
        <v>0.19042902890380101</v>
      </c>
      <c r="AR283" s="12">
        <v>0</v>
      </c>
      <c r="AS283" s="12">
        <v>9.0000025794084604E-3</v>
      </c>
      <c r="AT283" s="12">
        <v>2.6460007583460801E-2</v>
      </c>
      <c r="AU283" s="12">
        <v>1.62670551570302E-2</v>
      </c>
      <c r="AV283" s="12">
        <v>1.6783638762150901E-2</v>
      </c>
      <c r="AW283" s="12">
        <v>0</v>
      </c>
      <c r="AX283" s="12">
        <v>0.27064868104978701</v>
      </c>
      <c r="AY283" s="12">
        <v>0.27924351705594902</v>
      </c>
      <c r="AZ283" s="12">
        <v>0</v>
      </c>
    </row>
    <row r="284" spans="1:52" x14ac:dyDescent="0.25">
      <c r="A284" s="15" t="s">
        <v>57</v>
      </c>
      <c r="B284" s="12">
        <v>2020</v>
      </c>
      <c r="C284" s="12" t="s">
        <v>81</v>
      </c>
      <c r="D284" s="12" t="str">
        <f t="shared" si="2"/>
        <v>2006</v>
      </c>
      <c r="E284" s="12" t="s">
        <v>58</v>
      </c>
      <c r="F284" s="12" t="s">
        <v>59</v>
      </c>
      <c r="G284" s="12">
        <v>372.59386203525202</v>
      </c>
      <c r="H284" s="12">
        <v>35122.821320314601</v>
      </c>
      <c r="I284" s="12">
        <v>4299.6815097137896</v>
      </c>
      <c r="J284" s="12"/>
      <c r="K284" s="12">
        <v>0.62481224718845296</v>
      </c>
      <c r="L284" s="12">
        <v>1.5247895950038199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0.71130118191060698</v>
      </c>
      <c r="S284" s="12">
        <v>1.7358568849628899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2.4691031150510598</v>
      </c>
      <c r="Z284" s="12">
        <v>8.4975246592187208</v>
      </c>
      <c r="AA284" s="12">
        <v>0</v>
      </c>
      <c r="AB284" s="12">
        <v>10.700757671231599</v>
      </c>
      <c r="AC284" s="12">
        <v>30.462773248323099</v>
      </c>
      <c r="AD284" s="12">
        <v>0</v>
      </c>
      <c r="AE284" s="12">
        <v>1717.1204523011199</v>
      </c>
      <c r="AF284" s="12">
        <v>1776.32145530302</v>
      </c>
      <c r="AG284" s="12">
        <v>0</v>
      </c>
      <c r="AH284" s="12">
        <v>2.90209106063424E-2</v>
      </c>
      <c r="AI284" s="12">
        <v>7.0822527453979794E-2</v>
      </c>
      <c r="AJ284" s="12">
        <v>0</v>
      </c>
      <c r="AK284" s="12">
        <v>0.49940746880224901</v>
      </c>
      <c r="AL284" s="12">
        <v>0.200183181842954</v>
      </c>
      <c r="AM284" s="12">
        <v>0</v>
      </c>
      <c r="AN284" s="12">
        <v>3.60000103176338E-2</v>
      </c>
      <c r="AO284" s="12">
        <v>6.1740017694742001E-2</v>
      </c>
      <c r="AP284" s="12">
        <v>0.477803322767544</v>
      </c>
      <c r="AQ284" s="12">
        <v>0.191523346008701</v>
      </c>
      <c r="AR284" s="12">
        <v>0</v>
      </c>
      <c r="AS284" s="12">
        <v>9.0000025794084604E-3</v>
      </c>
      <c r="AT284" s="12">
        <v>2.6460007583460801E-2</v>
      </c>
      <c r="AU284" s="12">
        <v>1.6222502606742201E-2</v>
      </c>
      <c r="AV284" s="12">
        <v>1.6781804328548099E-2</v>
      </c>
      <c r="AW284" s="12">
        <v>0</v>
      </c>
      <c r="AX284" s="12">
        <v>0.26990742279152002</v>
      </c>
      <c r="AY284" s="12">
        <v>0.27921299604091099</v>
      </c>
      <c r="AZ284" s="12">
        <v>0</v>
      </c>
    </row>
    <row r="285" spans="1:52" x14ac:dyDescent="0.25">
      <c r="A285" s="15" t="s">
        <v>57</v>
      </c>
      <c r="B285" s="12">
        <v>2020</v>
      </c>
      <c r="C285" s="12" t="s">
        <v>82</v>
      </c>
      <c r="D285" s="12" t="str">
        <f t="shared" si="2"/>
        <v>2007</v>
      </c>
      <c r="E285" s="12" t="s">
        <v>58</v>
      </c>
      <c r="F285" s="12" t="s">
        <v>59</v>
      </c>
      <c r="G285" s="12">
        <v>507.22050883688303</v>
      </c>
      <c r="H285" s="12">
        <v>47965.380257616998</v>
      </c>
      <c r="I285" s="12">
        <v>5853.2543485303904</v>
      </c>
      <c r="J285" s="12"/>
      <c r="K285" s="12">
        <v>0.45174947049208902</v>
      </c>
      <c r="L285" s="12">
        <v>1.2682604012026399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0.51428238440338303</v>
      </c>
      <c r="S285" s="12">
        <v>1.4438179251530701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1.65843922537529</v>
      </c>
      <c r="Z285" s="12">
        <v>6.8884214115404401</v>
      </c>
      <c r="AA285" s="12">
        <v>0</v>
      </c>
      <c r="AB285" s="12">
        <v>9.6760997081348297</v>
      </c>
      <c r="AC285" s="12">
        <v>30.462773248323099</v>
      </c>
      <c r="AD285" s="12">
        <v>0</v>
      </c>
      <c r="AE285" s="12">
        <v>1727.7375293412799</v>
      </c>
      <c r="AF285" s="12">
        <v>1810.6899225214399</v>
      </c>
      <c r="AG285" s="12">
        <v>0</v>
      </c>
      <c r="AH285" s="12">
        <v>2.09825928646677E-2</v>
      </c>
      <c r="AI285" s="12">
        <v>5.8907410817388303E-2</v>
      </c>
      <c r="AJ285" s="12">
        <v>0</v>
      </c>
      <c r="AK285" s="12">
        <v>0.36263118190670901</v>
      </c>
      <c r="AL285" s="12">
        <v>0.16885167206241999</v>
      </c>
      <c r="AM285" s="12">
        <v>0</v>
      </c>
      <c r="AN285" s="12">
        <v>3.60000103176338E-2</v>
      </c>
      <c r="AO285" s="12">
        <v>6.1740017694742001E-2</v>
      </c>
      <c r="AP285" s="12">
        <v>0.34694391749827003</v>
      </c>
      <c r="AQ285" s="12">
        <v>0.161547223472195</v>
      </c>
      <c r="AR285" s="12">
        <v>0</v>
      </c>
      <c r="AS285" s="12">
        <v>9.0000025794084604E-3</v>
      </c>
      <c r="AT285" s="12">
        <v>2.6460007583460801E-2</v>
      </c>
      <c r="AU285" s="12">
        <v>1.6322807486186901E-2</v>
      </c>
      <c r="AV285" s="12">
        <v>1.71065005653749E-2</v>
      </c>
      <c r="AW285" s="12">
        <v>0</v>
      </c>
      <c r="AX285" s="12">
        <v>0.27157627945072998</v>
      </c>
      <c r="AY285" s="12">
        <v>0.28461524047856102</v>
      </c>
      <c r="AZ285" s="12">
        <v>0</v>
      </c>
    </row>
    <row r="286" spans="1:52" x14ac:dyDescent="0.25">
      <c r="A286" s="15" t="s">
        <v>57</v>
      </c>
      <c r="B286" s="12">
        <v>2020</v>
      </c>
      <c r="C286" s="12" t="s">
        <v>83</v>
      </c>
      <c r="D286" s="12" t="str">
        <f t="shared" si="2"/>
        <v>2008</v>
      </c>
      <c r="E286" s="12" t="s">
        <v>58</v>
      </c>
      <c r="F286" s="12" t="s">
        <v>59</v>
      </c>
      <c r="G286" s="12">
        <v>611.23098095788305</v>
      </c>
      <c r="H286" s="12">
        <v>42988.805534537802</v>
      </c>
      <c r="I286" s="12">
        <v>7053.5207763035696</v>
      </c>
      <c r="J286" s="12"/>
      <c r="K286" s="12">
        <v>0.21887838235388399</v>
      </c>
      <c r="L286" s="12">
        <v>2.2787084848292398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0.24917637700536499</v>
      </c>
      <c r="S286" s="12">
        <v>2.5941361517516701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0.61430470295537298</v>
      </c>
      <c r="Z286" s="12">
        <v>9.4162826866831395</v>
      </c>
      <c r="AA286" s="12">
        <v>0</v>
      </c>
      <c r="AB286" s="12">
        <v>7.7046876343117496</v>
      </c>
      <c r="AC286" s="12">
        <v>86.614361146159794</v>
      </c>
      <c r="AD286" s="12">
        <v>0</v>
      </c>
      <c r="AE286" s="12">
        <v>1791.1148382282699</v>
      </c>
      <c r="AF286" s="12">
        <v>7050.2278780409597</v>
      </c>
      <c r="AG286" s="12">
        <v>0</v>
      </c>
      <c r="AH286" s="12">
        <v>1.01663339611795E-2</v>
      </c>
      <c r="AI286" s="12">
        <v>0.105840107222157</v>
      </c>
      <c r="AJ286" s="12">
        <v>0</v>
      </c>
      <c r="AK286" s="12">
        <v>4.1904246641240303E-2</v>
      </c>
      <c r="AL286" s="12">
        <v>3.6962139012410598E-2</v>
      </c>
      <c r="AM286" s="12">
        <v>0</v>
      </c>
      <c r="AN286" s="12">
        <v>3.60000103176338E-2</v>
      </c>
      <c r="AO286" s="12">
        <v>6.1740017694742001E-2</v>
      </c>
      <c r="AP286" s="12">
        <v>4.0091487480703701E-2</v>
      </c>
      <c r="AQ286" s="12">
        <v>3.5363173240243899E-2</v>
      </c>
      <c r="AR286" s="12">
        <v>0</v>
      </c>
      <c r="AS286" s="12">
        <v>9.0000025794084604E-3</v>
      </c>
      <c r="AT286" s="12">
        <v>2.6460007583460898E-2</v>
      </c>
      <c r="AU286" s="12">
        <v>1.69215648751922E-2</v>
      </c>
      <c r="AV286" s="12">
        <v>6.6607057167349798E-2</v>
      </c>
      <c r="AW286" s="12">
        <v>0</v>
      </c>
      <c r="AX286" s="12">
        <v>0.28153830982677303</v>
      </c>
      <c r="AY286" s="12">
        <v>1.10819764222414</v>
      </c>
      <c r="AZ286" s="12">
        <v>0</v>
      </c>
    </row>
    <row r="287" spans="1:52" x14ac:dyDescent="0.25">
      <c r="A287" s="15" t="s">
        <v>57</v>
      </c>
      <c r="B287" s="12">
        <v>2020</v>
      </c>
      <c r="C287" s="12" t="s">
        <v>84</v>
      </c>
      <c r="D287" s="12" t="str">
        <f t="shared" si="2"/>
        <v>2009</v>
      </c>
      <c r="E287" s="12" t="s">
        <v>58</v>
      </c>
      <c r="F287" s="12" t="s">
        <v>59</v>
      </c>
      <c r="G287" s="12">
        <v>381.84708658378599</v>
      </c>
      <c r="H287" s="12">
        <v>30479.0971342458</v>
      </c>
      <c r="I287" s="12">
        <v>4406.46243809311</v>
      </c>
      <c r="J287" s="12"/>
      <c r="K287" s="12">
        <v>0.20389524884092999</v>
      </c>
      <c r="L287" s="12">
        <v>2.1468247070220898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0.23211922003629901</v>
      </c>
      <c r="S287" s="12">
        <v>2.4439965098813499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0.55928362373727702</v>
      </c>
      <c r="Z287" s="12">
        <v>8.5877450931944601</v>
      </c>
      <c r="AA287" s="12">
        <v>0</v>
      </c>
      <c r="AB287" s="12">
        <v>7.55631896801916</v>
      </c>
      <c r="AC287" s="12">
        <v>43.077435677565397</v>
      </c>
      <c r="AD287" s="12">
        <v>0</v>
      </c>
      <c r="AE287" s="12">
        <v>1792.8735315710901</v>
      </c>
      <c r="AF287" s="12">
        <v>7064.7266858560597</v>
      </c>
      <c r="AG287" s="12">
        <v>0</v>
      </c>
      <c r="AH287" s="12">
        <v>9.4704062161026503E-3</v>
      </c>
      <c r="AI287" s="12">
        <v>9.9714447324499703E-2</v>
      </c>
      <c r="AJ287" s="12">
        <v>0</v>
      </c>
      <c r="AK287" s="12">
        <v>3.1669917285894703E-2</v>
      </c>
      <c r="AL287" s="12">
        <v>9.3036737560376094E-3</v>
      </c>
      <c r="AM287" s="12">
        <v>0</v>
      </c>
      <c r="AN287" s="12">
        <v>3.60000103176338E-2</v>
      </c>
      <c r="AO287" s="12">
        <v>6.1740017694742001E-2</v>
      </c>
      <c r="AP287" s="12">
        <v>3.0299890682983801E-2</v>
      </c>
      <c r="AQ287" s="12">
        <v>8.9012009476778405E-3</v>
      </c>
      <c r="AR287" s="12">
        <v>0</v>
      </c>
      <c r="AS287" s="12">
        <v>9.0000025794084604E-3</v>
      </c>
      <c r="AT287" s="12">
        <v>2.6460007583460801E-2</v>
      </c>
      <c r="AU287" s="12">
        <v>1.6938180137854801E-2</v>
      </c>
      <c r="AV287" s="12">
        <v>6.6744034714417005E-2</v>
      </c>
      <c r="AW287" s="12">
        <v>0</v>
      </c>
      <c r="AX287" s="12">
        <v>0.281814751929018</v>
      </c>
      <c r="AY287" s="12">
        <v>1.1104766529048899</v>
      </c>
      <c r="AZ287" s="12">
        <v>0</v>
      </c>
    </row>
    <row r="288" spans="1:52" x14ac:dyDescent="0.25">
      <c r="A288" s="15" t="s">
        <v>57</v>
      </c>
      <c r="B288" s="12">
        <v>2020</v>
      </c>
      <c r="C288" s="12" t="s">
        <v>85</v>
      </c>
      <c r="D288" s="12" t="str">
        <f t="shared" si="2"/>
        <v>2010</v>
      </c>
      <c r="E288" s="12" t="s">
        <v>58</v>
      </c>
      <c r="F288" s="12" t="s">
        <v>59</v>
      </c>
      <c r="G288" s="12">
        <v>184.00201136004901</v>
      </c>
      <c r="H288" s="12">
        <v>14169.2062355257</v>
      </c>
      <c r="I288" s="12">
        <v>2123.3577001869598</v>
      </c>
      <c r="J288" s="12"/>
      <c r="K288" s="12">
        <v>0.19861806540885699</v>
      </c>
      <c r="L288" s="12">
        <v>2.15256456632856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0.22611154840488801</v>
      </c>
      <c r="S288" s="12">
        <v>2.4505309027762898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0.51484185604444799</v>
      </c>
      <c r="Z288" s="12">
        <v>12.053026345884399</v>
      </c>
      <c r="AA288" s="12">
        <v>0</v>
      </c>
      <c r="AB288" s="12">
        <v>6.6380662953800798</v>
      </c>
      <c r="AC288" s="12">
        <v>38.649089480170097</v>
      </c>
      <c r="AD288" s="12">
        <v>0.50998564667777002</v>
      </c>
      <c r="AE288" s="12">
        <v>1773.61683119285</v>
      </c>
      <c r="AF288" s="12">
        <v>6933.5512419861798</v>
      </c>
      <c r="AG288" s="12">
        <v>0</v>
      </c>
      <c r="AH288" s="12">
        <v>9.2252947136879492E-3</v>
      </c>
      <c r="AI288" s="12">
        <v>9.9981048922941101E-2</v>
      </c>
      <c r="AJ288" s="12">
        <v>0</v>
      </c>
      <c r="AK288" s="12">
        <v>3.94161379730135E-2</v>
      </c>
      <c r="AL288" s="12">
        <v>9.3036737560376094E-3</v>
      </c>
      <c r="AM288" s="12">
        <v>0</v>
      </c>
      <c r="AN288" s="12">
        <v>3.60000103176338E-2</v>
      </c>
      <c r="AO288" s="12">
        <v>6.1740017694742001E-2</v>
      </c>
      <c r="AP288" s="12">
        <v>3.7711013292088397E-2</v>
      </c>
      <c r="AQ288" s="12">
        <v>8.9012009476778405E-3</v>
      </c>
      <c r="AR288" s="12">
        <v>0</v>
      </c>
      <c r="AS288" s="12">
        <v>9.0000025794084604E-3</v>
      </c>
      <c r="AT288" s="12">
        <v>2.6460007583460801E-2</v>
      </c>
      <c r="AU288" s="12">
        <v>1.6756252381031199E-2</v>
      </c>
      <c r="AV288" s="12">
        <v>6.5504754163499407E-2</v>
      </c>
      <c r="AW288" s="12">
        <v>0</v>
      </c>
      <c r="AX288" s="12">
        <v>0.27878786679490097</v>
      </c>
      <c r="AY288" s="12">
        <v>1.08985769985415</v>
      </c>
      <c r="AZ288" s="12">
        <v>0</v>
      </c>
    </row>
    <row r="289" spans="1:52" x14ac:dyDescent="0.25">
      <c r="A289" s="15" t="s">
        <v>57</v>
      </c>
      <c r="B289" s="12">
        <v>2020</v>
      </c>
      <c r="C289" s="12" t="s">
        <v>86</v>
      </c>
      <c r="D289" s="12" t="str">
        <f t="shared" si="2"/>
        <v>2011</v>
      </c>
      <c r="E289" s="12" t="s">
        <v>58</v>
      </c>
      <c r="F289" s="12" t="s">
        <v>59</v>
      </c>
      <c r="G289" s="12">
        <v>302.05116002413001</v>
      </c>
      <c r="H289" s="12">
        <v>22863.237038708001</v>
      </c>
      <c r="I289" s="12">
        <v>3485.62850887887</v>
      </c>
      <c r="J289" s="12"/>
      <c r="K289" s="12">
        <v>7.8145762673873506E-2</v>
      </c>
      <c r="L289" s="12">
        <v>2.17880190622181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8.8963002248044404E-2</v>
      </c>
      <c r="S289" s="12">
        <v>2.4804001170246202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0.26163870650941701</v>
      </c>
      <c r="Z289" s="12">
        <v>27.893094402936999</v>
      </c>
      <c r="AA289" s="12">
        <v>0</v>
      </c>
      <c r="AB289" s="12">
        <v>3.2524894645295102</v>
      </c>
      <c r="AC289" s="12">
        <v>29.260681608575499</v>
      </c>
      <c r="AD289" s="12">
        <v>2.8411693984223398</v>
      </c>
      <c r="AE289" s="12">
        <v>1671.35873986308</v>
      </c>
      <c r="AF289" s="12">
        <v>6333.93816391361</v>
      </c>
      <c r="AG289" s="12">
        <v>0</v>
      </c>
      <c r="AH289" s="12">
        <v>3.6296682771951301E-3</v>
      </c>
      <c r="AI289" s="12">
        <v>0.101199705405774</v>
      </c>
      <c r="AJ289" s="12">
        <v>0</v>
      </c>
      <c r="AK289" s="12">
        <v>3.1424638818648702E-2</v>
      </c>
      <c r="AL289" s="12">
        <v>9.3036737560376198E-3</v>
      </c>
      <c r="AM289" s="12">
        <v>0</v>
      </c>
      <c r="AN289" s="12">
        <v>3.60000103176338E-2</v>
      </c>
      <c r="AO289" s="12">
        <v>6.1740017694742098E-2</v>
      </c>
      <c r="AP289" s="12">
        <v>3.0065222853656901E-2</v>
      </c>
      <c r="AQ289" s="12">
        <v>8.9012009476778405E-3</v>
      </c>
      <c r="AR289" s="12">
        <v>0</v>
      </c>
      <c r="AS289" s="12">
        <v>9.0000025794084604E-3</v>
      </c>
      <c r="AT289" s="12">
        <v>2.6460007583460898E-2</v>
      </c>
      <c r="AU289" s="12">
        <v>1.5790168638370801E-2</v>
      </c>
      <c r="AV289" s="12">
        <v>5.9839907117368397E-2</v>
      </c>
      <c r="AW289" s="12">
        <v>0</v>
      </c>
      <c r="AX289" s="12">
        <v>0.26271431886562702</v>
      </c>
      <c r="AY289" s="12">
        <v>0.995606874084902</v>
      </c>
      <c r="AZ289" s="12">
        <v>0</v>
      </c>
    </row>
    <row r="290" spans="1:52" x14ac:dyDescent="0.25">
      <c r="A290" s="15" t="s">
        <v>57</v>
      </c>
      <c r="B290" s="12">
        <v>2020</v>
      </c>
      <c r="C290" s="12" t="s">
        <v>87</v>
      </c>
      <c r="D290" s="12" t="str">
        <f t="shared" si="2"/>
        <v>2012</v>
      </c>
      <c r="E290" s="12" t="s">
        <v>58</v>
      </c>
      <c r="F290" s="12" t="s">
        <v>59</v>
      </c>
      <c r="G290" s="12">
        <v>3556.67599352155</v>
      </c>
      <c r="H290" s="12">
        <v>102028.48318377099</v>
      </c>
      <c r="I290" s="12">
        <v>41043.547850878698</v>
      </c>
      <c r="J290" s="12"/>
      <c r="K290" s="12">
        <v>1.5734270539031502E-2</v>
      </c>
      <c r="L290" s="12">
        <v>2.1861039100680499</v>
      </c>
      <c r="M290" s="12">
        <v>0</v>
      </c>
      <c r="N290" s="12">
        <v>0</v>
      </c>
      <c r="O290" s="12">
        <v>0</v>
      </c>
      <c r="P290" s="12">
        <v>0</v>
      </c>
      <c r="Q290" s="12">
        <v>0</v>
      </c>
      <c r="R290" s="12">
        <v>1.7912269295737301E-2</v>
      </c>
      <c r="S290" s="12">
        <v>2.4887128925656299</v>
      </c>
      <c r="T290" s="12">
        <v>0</v>
      </c>
      <c r="U290" s="12">
        <v>0</v>
      </c>
      <c r="V290" s="12">
        <v>0</v>
      </c>
      <c r="W290" s="12">
        <v>0</v>
      </c>
      <c r="X290" s="12">
        <v>0</v>
      </c>
      <c r="Y290" s="12">
        <v>0.16532010566244601</v>
      </c>
      <c r="Z290" s="12">
        <v>32.301477201955798</v>
      </c>
      <c r="AA290" s="12">
        <v>0</v>
      </c>
      <c r="AB290" s="12">
        <v>2.4223846285451698</v>
      </c>
      <c r="AC290" s="12">
        <v>25.833051848557901</v>
      </c>
      <c r="AD290" s="12">
        <v>3.4901453216986602</v>
      </c>
      <c r="AE290" s="12">
        <v>1635.9357448788401</v>
      </c>
      <c r="AF290" s="12">
        <v>6167.0623670470104</v>
      </c>
      <c r="AG290" s="12">
        <v>0</v>
      </c>
      <c r="AH290" s="12">
        <v>7.3081611447913203E-4</v>
      </c>
      <c r="AI290" s="12">
        <v>0.101538864572104</v>
      </c>
      <c r="AJ290" s="12">
        <v>0</v>
      </c>
      <c r="AK290" s="12">
        <v>1.62551604789943E-2</v>
      </c>
      <c r="AL290" s="12">
        <v>9.3036737560376198E-3</v>
      </c>
      <c r="AM290" s="12">
        <v>0</v>
      </c>
      <c r="AN290" s="12">
        <v>3.60000103176338E-2</v>
      </c>
      <c r="AO290" s="12">
        <v>6.1740017694742001E-2</v>
      </c>
      <c r="AP290" s="12">
        <v>1.55519694321163E-2</v>
      </c>
      <c r="AQ290" s="12">
        <v>8.9012009476778405E-3</v>
      </c>
      <c r="AR290" s="12">
        <v>0</v>
      </c>
      <c r="AS290" s="12">
        <v>9.0000025794084604E-3</v>
      </c>
      <c r="AT290" s="12">
        <v>2.6460007583460801E-2</v>
      </c>
      <c r="AU290" s="12">
        <v>1.54555097460954E-2</v>
      </c>
      <c r="AV290" s="12">
        <v>5.8263347333200197E-2</v>
      </c>
      <c r="AW290" s="12">
        <v>0</v>
      </c>
      <c r="AX290" s="12">
        <v>0.25714631734835403</v>
      </c>
      <c r="AY290" s="12">
        <v>0.96937632269977003</v>
      </c>
      <c r="AZ290" s="12">
        <v>0</v>
      </c>
    </row>
    <row r="291" spans="1:52" x14ac:dyDescent="0.25">
      <c r="A291" s="15" t="s">
        <v>57</v>
      </c>
      <c r="B291" s="12">
        <v>2020</v>
      </c>
      <c r="C291" s="12" t="s">
        <v>88</v>
      </c>
      <c r="D291" s="12" t="str">
        <f t="shared" si="2"/>
        <v>2013</v>
      </c>
      <c r="E291" s="12" t="s">
        <v>58</v>
      </c>
      <c r="F291" s="12" t="s">
        <v>59</v>
      </c>
      <c r="G291" s="12">
        <v>681.25333517000399</v>
      </c>
      <c r="H291" s="12">
        <v>50035.220361530002</v>
      </c>
      <c r="I291" s="12">
        <v>7861.5690356814903</v>
      </c>
      <c r="J291" s="12"/>
      <c r="K291" s="12">
        <v>1.51559749274424E-2</v>
      </c>
      <c r="L291" s="12">
        <v>2.1861039100680499</v>
      </c>
      <c r="M291" s="12">
        <v>0</v>
      </c>
      <c r="N291" s="12">
        <v>0</v>
      </c>
      <c r="O291" s="12">
        <v>0</v>
      </c>
      <c r="P291" s="12">
        <v>0</v>
      </c>
      <c r="Q291" s="12">
        <v>0</v>
      </c>
      <c r="R291" s="12">
        <v>1.7253923762550302E-2</v>
      </c>
      <c r="S291" s="12">
        <v>2.4887128925656299</v>
      </c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0.15852514499446299</v>
      </c>
      <c r="Z291" s="12">
        <v>32.301477201955798</v>
      </c>
      <c r="AA291" s="12">
        <v>0</v>
      </c>
      <c r="AB291" s="12">
        <v>2.2390458670026399</v>
      </c>
      <c r="AC291" s="12">
        <v>25.833051848557901</v>
      </c>
      <c r="AD291" s="12">
        <v>3.5053195144859699</v>
      </c>
      <c r="AE291" s="12">
        <v>1621.32685062825</v>
      </c>
      <c r="AF291" s="12">
        <v>6167.0623670470004</v>
      </c>
      <c r="AG291" s="12">
        <v>0</v>
      </c>
      <c r="AH291" s="12">
        <v>7.0395578111741297E-4</v>
      </c>
      <c r="AI291" s="12">
        <v>0.101538864572104</v>
      </c>
      <c r="AJ291" s="12">
        <v>0</v>
      </c>
      <c r="AK291" s="12">
        <v>1.5126561289476601E-2</v>
      </c>
      <c r="AL291" s="12">
        <v>9.3036737560376094E-3</v>
      </c>
      <c r="AM291" s="12">
        <v>0</v>
      </c>
      <c r="AN291" s="12">
        <v>3.60000103176338E-2</v>
      </c>
      <c r="AO291" s="12">
        <v>6.1740017694742001E-2</v>
      </c>
      <c r="AP291" s="12">
        <v>1.44721929439559E-2</v>
      </c>
      <c r="AQ291" s="12">
        <v>8.9012009476778405E-3</v>
      </c>
      <c r="AR291" s="12">
        <v>0</v>
      </c>
      <c r="AS291" s="12">
        <v>9.0000025794084604E-3</v>
      </c>
      <c r="AT291" s="12">
        <v>2.6460007583460801E-2</v>
      </c>
      <c r="AU291" s="12">
        <v>1.53174921569717E-2</v>
      </c>
      <c r="AV291" s="12">
        <v>5.8263347333200197E-2</v>
      </c>
      <c r="AW291" s="12">
        <v>0</v>
      </c>
      <c r="AX291" s="12">
        <v>0.25485000261299301</v>
      </c>
      <c r="AY291" s="12">
        <v>0.96937632269976903</v>
      </c>
      <c r="AZ291" s="12">
        <v>0</v>
      </c>
    </row>
    <row r="292" spans="1:52" x14ac:dyDescent="0.25">
      <c r="A292" s="15" t="s">
        <v>57</v>
      </c>
      <c r="B292" s="12">
        <v>2020</v>
      </c>
      <c r="C292" s="12" t="s">
        <v>89</v>
      </c>
      <c r="D292" s="12" t="str">
        <f t="shared" si="2"/>
        <v>2014</v>
      </c>
      <c r="E292" s="12" t="s">
        <v>58</v>
      </c>
      <c r="F292" s="12" t="s">
        <v>59</v>
      </c>
      <c r="G292" s="12">
        <v>959.44553884025504</v>
      </c>
      <c r="H292" s="12">
        <v>73197.913718047406</v>
      </c>
      <c r="I292" s="12">
        <v>11071.868496155001</v>
      </c>
      <c r="J292" s="12"/>
      <c r="K292" s="12">
        <v>1.3712784079210101E-2</v>
      </c>
      <c r="L292" s="12">
        <v>2.1861039100680499</v>
      </c>
      <c r="M292" s="12">
        <v>0</v>
      </c>
      <c r="N292" s="12">
        <v>0</v>
      </c>
      <c r="O292" s="12">
        <v>0</v>
      </c>
      <c r="P292" s="12">
        <v>0</v>
      </c>
      <c r="Q292" s="12">
        <v>0</v>
      </c>
      <c r="R292" s="12">
        <v>1.56109608393851E-2</v>
      </c>
      <c r="S292" s="12">
        <v>2.4887128925656299</v>
      </c>
      <c r="T292" s="12">
        <v>0</v>
      </c>
      <c r="U292" s="12">
        <v>0</v>
      </c>
      <c r="V292" s="12">
        <v>0</v>
      </c>
      <c r="W292" s="12">
        <v>0</v>
      </c>
      <c r="X292" s="12">
        <v>0</v>
      </c>
      <c r="Y292" s="12">
        <v>0.13920710961743099</v>
      </c>
      <c r="Z292" s="12">
        <v>32.301477201955798</v>
      </c>
      <c r="AA292" s="12">
        <v>0</v>
      </c>
      <c r="AB292" s="12">
        <v>1.5232256456611</v>
      </c>
      <c r="AC292" s="12">
        <v>25.833051848557901</v>
      </c>
      <c r="AD292" s="12">
        <v>3.6126848527170399</v>
      </c>
      <c r="AE292" s="12">
        <v>1328.4898524703899</v>
      </c>
      <c r="AF292" s="12">
        <v>5367.5894400562402</v>
      </c>
      <c r="AG292" s="12">
        <v>0</v>
      </c>
      <c r="AH292" s="12">
        <v>6.3692330410867201E-4</v>
      </c>
      <c r="AI292" s="12">
        <v>0.101538864572104</v>
      </c>
      <c r="AJ292" s="12">
        <v>0</v>
      </c>
      <c r="AK292" s="12">
        <v>1.2587951477031E-2</v>
      </c>
      <c r="AL292" s="12">
        <v>9.3036737560376198E-3</v>
      </c>
      <c r="AM292" s="12">
        <v>0</v>
      </c>
      <c r="AN292" s="12">
        <v>3.60000103176338E-2</v>
      </c>
      <c r="AO292" s="12">
        <v>6.1740017694742001E-2</v>
      </c>
      <c r="AP292" s="12">
        <v>1.20434022682661E-2</v>
      </c>
      <c r="AQ292" s="12">
        <v>8.9012009476778405E-3</v>
      </c>
      <c r="AR292" s="12">
        <v>0</v>
      </c>
      <c r="AS292" s="12">
        <v>9.0000025794084604E-3</v>
      </c>
      <c r="AT292" s="12">
        <v>2.6460007583460801E-2</v>
      </c>
      <c r="AU292" s="12">
        <v>1.2550913400309401E-2</v>
      </c>
      <c r="AV292" s="12">
        <v>5.0710323534114303E-2</v>
      </c>
      <c r="AW292" s="12">
        <v>0</v>
      </c>
      <c r="AX292" s="12">
        <v>0.20882010449788199</v>
      </c>
      <c r="AY292" s="12">
        <v>0.84371031189284096</v>
      </c>
      <c r="AZ292" s="12">
        <v>0</v>
      </c>
    </row>
    <row r="293" spans="1:52" x14ac:dyDescent="0.25">
      <c r="A293" s="15" t="s">
        <v>57</v>
      </c>
      <c r="B293" s="12">
        <v>2020</v>
      </c>
      <c r="C293" s="12" t="s">
        <v>90</v>
      </c>
      <c r="D293" s="12" t="str">
        <f t="shared" si="2"/>
        <v>2015</v>
      </c>
      <c r="E293" s="12" t="s">
        <v>58</v>
      </c>
      <c r="F293" s="12" t="s">
        <v>59</v>
      </c>
      <c r="G293" s="12">
        <v>952.53693550823198</v>
      </c>
      <c r="H293" s="12">
        <v>76800.000874211197</v>
      </c>
      <c r="I293" s="12">
        <v>10992.1441715448</v>
      </c>
      <c r="J293" s="12"/>
      <c r="K293" s="12">
        <v>1.3186307797696599E-2</v>
      </c>
      <c r="L293" s="12">
        <v>2.1861039100680499</v>
      </c>
      <c r="M293" s="12">
        <v>0</v>
      </c>
      <c r="N293" s="12">
        <v>0</v>
      </c>
      <c r="O293" s="12">
        <v>0</v>
      </c>
      <c r="P293" s="12">
        <v>0</v>
      </c>
      <c r="Q293" s="12">
        <v>0</v>
      </c>
      <c r="R293" s="12">
        <v>1.50116076689349E-2</v>
      </c>
      <c r="S293" s="12">
        <v>2.4887128925656299</v>
      </c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0.13363600807537701</v>
      </c>
      <c r="Z293" s="12">
        <v>32.301477201955798</v>
      </c>
      <c r="AA293" s="12">
        <v>0</v>
      </c>
      <c r="AB293" s="12">
        <v>1.3318541623001701</v>
      </c>
      <c r="AC293" s="12">
        <v>25.833051848557901</v>
      </c>
      <c r="AD293" s="12">
        <v>3.6391567835132399</v>
      </c>
      <c r="AE293" s="12">
        <v>1309.02672056244</v>
      </c>
      <c r="AF293" s="12">
        <v>5367.5894400562402</v>
      </c>
      <c r="AG293" s="12">
        <v>0</v>
      </c>
      <c r="AH293" s="12">
        <v>6.1246984441591505E-4</v>
      </c>
      <c r="AI293" s="12">
        <v>0.101538864572104</v>
      </c>
      <c r="AJ293" s="12">
        <v>0</v>
      </c>
      <c r="AK293" s="12">
        <v>1.13850828152781E-2</v>
      </c>
      <c r="AL293" s="12">
        <v>9.3036737560376198E-3</v>
      </c>
      <c r="AM293" s="12">
        <v>0</v>
      </c>
      <c r="AN293" s="12">
        <v>3.60000103176338E-2</v>
      </c>
      <c r="AO293" s="12">
        <v>6.1740017694742001E-2</v>
      </c>
      <c r="AP293" s="12">
        <v>1.08925691723636E-2</v>
      </c>
      <c r="AQ293" s="12">
        <v>8.9012009476778405E-3</v>
      </c>
      <c r="AR293" s="12">
        <v>0</v>
      </c>
      <c r="AS293" s="12">
        <v>9.0000025794084604E-3</v>
      </c>
      <c r="AT293" s="12">
        <v>2.6460007583460801E-2</v>
      </c>
      <c r="AU293" s="12">
        <v>1.23670353807512E-2</v>
      </c>
      <c r="AV293" s="12">
        <v>5.0710323534114303E-2</v>
      </c>
      <c r="AW293" s="12">
        <v>0</v>
      </c>
      <c r="AX293" s="12">
        <v>0.20576077120202199</v>
      </c>
      <c r="AY293" s="12">
        <v>0.84371031189284196</v>
      </c>
      <c r="AZ293" s="12">
        <v>0</v>
      </c>
    </row>
    <row r="294" spans="1:52" x14ac:dyDescent="0.25">
      <c r="A294" s="15" t="s">
        <v>57</v>
      </c>
      <c r="B294" s="12">
        <v>2020</v>
      </c>
      <c r="C294" s="12" t="s">
        <v>91</v>
      </c>
      <c r="D294" s="12" t="str">
        <f t="shared" si="2"/>
        <v>2016</v>
      </c>
      <c r="E294" s="12" t="s">
        <v>58</v>
      </c>
      <c r="F294" s="12" t="s">
        <v>59</v>
      </c>
      <c r="G294" s="12">
        <v>1369.8197391905701</v>
      </c>
      <c r="H294" s="12">
        <v>116954.52733005901</v>
      </c>
      <c r="I294" s="12">
        <v>15807.529871979999</v>
      </c>
      <c r="J294" s="12"/>
      <c r="K294" s="12">
        <v>1.2889172729080901E-2</v>
      </c>
      <c r="L294" s="12">
        <v>2.1861039100680499</v>
      </c>
      <c r="M294" s="12">
        <v>0</v>
      </c>
      <c r="N294" s="12">
        <v>0</v>
      </c>
      <c r="O294" s="12">
        <v>0</v>
      </c>
      <c r="P294" s="12">
        <v>0</v>
      </c>
      <c r="Q294" s="12">
        <v>0</v>
      </c>
      <c r="R294" s="12">
        <v>1.4673342011620299E-2</v>
      </c>
      <c r="S294" s="12">
        <v>2.4887128925656299</v>
      </c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0.13121473289206501</v>
      </c>
      <c r="Z294" s="12">
        <v>32.301477201955798</v>
      </c>
      <c r="AA294" s="12">
        <v>0</v>
      </c>
      <c r="AB294" s="12">
        <v>1.2873890377430199</v>
      </c>
      <c r="AC294" s="12">
        <v>25.833051848557901</v>
      </c>
      <c r="AD294" s="12">
        <v>3.6391567835132399</v>
      </c>
      <c r="AE294" s="12">
        <v>1309.4657949575001</v>
      </c>
      <c r="AF294" s="12">
        <v>5367.5894400562402</v>
      </c>
      <c r="AG294" s="12">
        <v>0</v>
      </c>
      <c r="AH294" s="12">
        <v>5.9866869006417497E-4</v>
      </c>
      <c r="AI294" s="12">
        <v>0.101538864572104</v>
      </c>
      <c r="AJ294" s="12">
        <v>0</v>
      </c>
      <c r="AK294" s="12">
        <v>1.0606458720154499E-2</v>
      </c>
      <c r="AL294" s="12">
        <v>9.3036737560376094E-3</v>
      </c>
      <c r="AM294" s="12">
        <v>0</v>
      </c>
      <c r="AN294" s="12">
        <v>3.60000103176338E-2</v>
      </c>
      <c r="AO294" s="12">
        <v>6.1740017694742001E-2</v>
      </c>
      <c r="AP294" s="12">
        <v>1.01476280109325E-2</v>
      </c>
      <c r="AQ294" s="12">
        <v>8.9012009476778405E-3</v>
      </c>
      <c r="AR294" s="12">
        <v>0</v>
      </c>
      <c r="AS294" s="12">
        <v>9.0000025794084604E-3</v>
      </c>
      <c r="AT294" s="12">
        <v>2.6460007583460898E-2</v>
      </c>
      <c r="AU294" s="12">
        <v>1.23711835379226E-2</v>
      </c>
      <c r="AV294" s="12">
        <v>5.0710323534114303E-2</v>
      </c>
      <c r="AW294" s="12">
        <v>0</v>
      </c>
      <c r="AX294" s="12">
        <v>0.20582978758245399</v>
      </c>
      <c r="AY294" s="12">
        <v>0.84371031189284196</v>
      </c>
      <c r="AZ294" s="12">
        <v>0</v>
      </c>
    </row>
    <row r="295" spans="1:52" x14ac:dyDescent="0.25">
      <c r="A295" s="15" t="s">
        <v>57</v>
      </c>
      <c r="B295" s="12">
        <v>2020</v>
      </c>
      <c r="C295" s="12" t="s">
        <v>92</v>
      </c>
      <c r="D295" s="12" t="str">
        <f t="shared" si="2"/>
        <v>2017</v>
      </c>
      <c r="E295" s="12" t="s">
        <v>58</v>
      </c>
      <c r="F295" s="12" t="s">
        <v>59</v>
      </c>
      <c r="G295" s="12">
        <v>457.59365769784699</v>
      </c>
      <c r="H295" s="12">
        <v>44273.073040417599</v>
      </c>
      <c r="I295" s="12">
        <v>5280.5673668869504</v>
      </c>
      <c r="J295" s="12"/>
      <c r="K295" s="12">
        <v>1.25934568177962E-2</v>
      </c>
      <c r="L295" s="12">
        <v>2.1861039100680499</v>
      </c>
      <c r="M295" s="12">
        <v>0</v>
      </c>
      <c r="N295" s="12">
        <v>0</v>
      </c>
      <c r="O295" s="12">
        <v>0</v>
      </c>
      <c r="P295" s="12">
        <v>0</v>
      </c>
      <c r="Q295" s="12">
        <v>0</v>
      </c>
      <c r="R295" s="12">
        <v>1.4336691956899E-2</v>
      </c>
      <c r="S295" s="12">
        <v>2.4887128925656299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0.12883172296332601</v>
      </c>
      <c r="Z295" s="12">
        <v>32.301477201955798</v>
      </c>
      <c r="AA295" s="12">
        <v>0</v>
      </c>
      <c r="AB295" s="12">
        <v>1.24225023435959</v>
      </c>
      <c r="AC295" s="12">
        <v>25.833051848557801</v>
      </c>
      <c r="AD295" s="12">
        <v>3.6391567835132399</v>
      </c>
      <c r="AE295" s="12">
        <v>1273.40370368717</v>
      </c>
      <c r="AF295" s="12">
        <v>5213.1701699735404</v>
      </c>
      <c r="AG295" s="12">
        <v>0</v>
      </c>
      <c r="AH295" s="12">
        <v>5.8493345189481599E-4</v>
      </c>
      <c r="AI295" s="12">
        <v>0.101538864572104</v>
      </c>
      <c r="AJ295" s="12">
        <v>0</v>
      </c>
      <c r="AK295" s="12">
        <v>9.7986519382290901E-3</v>
      </c>
      <c r="AL295" s="12">
        <v>9.3036737560376094E-3</v>
      </c>
      <c r="AM295" s="12">
        <v>0</v>
      </c>
      <c r="AN295" s="12">
        <v>3.60000103176338E-2</v>
      </c>
      <c r="AO295" s="12">
        <v>6.1740017694742001E-2</v>
      </c>
      <c r="AP295" s="12">
        <v>9.3747665928127395E-3</v>
      </c>
      <c r="AQ295" s="12">
        <v>8.9012009476778405E-3</v>
      </c>
      <c r="AR295" s="12">
        <v>0</v>
      </c>
      <c r="AS295" s="12">
        <v>9.0000025794084604E-3</v>
      </c>
      <c r="AT295" s="12">
        <v>2.6460007583460801E-2</v>
      </c>
      <c r="AU295" s="12">
        <v>1.2030486780829399E-2</v>
      </c>
      <c r="AV295" s="12">
        <v>4.9251446838486597E-2</v>
      </c>
      <c r="AW295" s="12">
        <v>0</v>
      </c>
      <c r="AX295" s="12">
        <v>0.20016132902894801</v>
      </c>
      <c r="AY295" s="12">
        <v>0.81943775305079103</v>
      </c>
      <c r="AZ295" s="12">
        <v>0</v>
      </c>
    </row>
    <row r="296" spans="1:52" x14ac:dyDescent="0.25">
      <c r="A296" s="15" t="s">
        <v>57</v>
      </c>
      <c r="B296" s="12">
        <v>2020</v>
      </c>
      <c r="C296" s="12" t="s">
        <v>93</v>
      </c>
      <c r="D296" s="12" t="str">
        <f t="shared" si="2"/>
        <v>2018</v>
      </c>
      <c r="E296" s="12" t="s">
        <v>58</v>
      </c>
      <c r="F296" s="12" t="s">
        <v>59</v>
      </c>
      <c r="G296" s="12">
        <v>434.98100446003701</v>
      </c>
      <c r="H296" s="12">
        <v>44504.685430480298</v>
      </c>
      <c r="I296" s="12">
        <v>5019.62048364769</v>
      </c>
      <c r="J296" s="12"/>
      <c r="K296" s="12">
        <v>1.22547780245752E-2</v>
      </c>
      <c r="L296" s="12">
        <v>2.1861039100680499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1.3951131931483E-2</v>
      </c>
      <c r="S296" s="12">
        <v>2.4887128925656299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0.12536702531937899</v>
      </c>
      <c r="Z296" s="12">
        <v>32.301477201955798</v>
      </c>
      <c r="AA296" s="12">
        <v>0</v>
      </c>
      <c r="AB296" s="12">
        <v>1.18462342985749</v>
      </c>
      <c r="AC296" s="12">
        <v>25.833051848557901</v>
      </c>
      <c r="AD296" s="12">
        <v>3.6391567835132399</v>
      </c>
      <c r="AE296" s="12">
        <v>1273.40370368717</v>
      </c>
      <c r="AF296" s="12">
        <v>5213.1701699735404</v>
      </c>
      <c r="AG296" s="12">
        <v>0</v>
      </c>
      <c r="AH296" s="12">
        <v>5.6920269913419204E-4</v>
      </c>
      <c r="AI296" s="12">
        <v>0.101538864572104</v>
      </c>
      <c r="AJ296" s="12">
        <v>0</v>
      </c>
      <c r="AK296" s="12">
        <v>8.9936252847187207E-3</v>
      </c>
      <c r="AL296" s="12">
        <v>9.3036737560376094E-3</v>
      </c>
      <c r="AM296" s="12">
        <v>0</v>
      </c>
      <c r="AN296" s="12">
        <v>3.60000103176338E-2</v>
      </c>
      <c r="AO296" s="12">
        <v>6.1740017694742001E-2</v>
      </c>
      <c r="AP296" s="12">
        <v>8.6045650359834001E-3</v>
      </c>
      <c r="AQ296" s="12">
        <v>8.9012009476778405E-3</v>
      </c>
      <c r="AR296" s="12">
        <v>0</v>
      </c>
      <c r="AS296" s="12">
        <v>9.0000025794084604E-3</v>
      </c>
      <c r="AT296" s="12">
        <v>2.6460007583460801E-2</v>
      </c>
      <c r="AU296" s="12">
        <v>1.2030486780829399E-2</v>
      </c>
      <c r="AV296" s="12">
        <v>4.9251446838486597E-2</v>
      </c>
      <c r="AW296" s="12">
        <v>0</v>
      </c>
      <c r="AX296" s="12">
        <v>0.20016132902894801</v>
      </c>
      <c r="AY296" s="12">
        <v>0.81943775305079103</v>
      </c>
      <c r="AZ296" s="12">
        <v>0</v>
      </c>
    </row>
    <row r="297" spans="1:52" x14ac:dyDescent="0.25">
      <c r="A297" s="15" t="s">
        <v>57</v>
      </c>
      <c r="B297" s="12">
        <v>2020</v>
      </c>
      <c r="C297" s="12" t="s">
        <v>94</v>
      </c>
      <c r="D297" s="12" t="str">
        <f t="shared" si="2"/>
        <v>2019</v>
      </c>
      <c r="E297" s="12" t="s">
        <v>58</v>
      </c>
      <c r="F297" s="12" t="s">
        <v>59</v>
      </c>
      <c r="G297" s="12">
        <v>424.79149099655001</v>
      </c>
      <c r="H297" s="12">
        <v>45697.825500344799</v>
      </c>
      <c r="I297" s="12">
        <v>4902.0349110013303</v>
      </c>
      <c r="J297" s="12"/>
      <c r="K297" s="12">
        <v>1.1892659234310401E-2</v>
      </c>
      <c r="L297" s="12">
        <v>2.1861039100680499</v>
      </c>
      <c r="M297" s="12">
        <v>0</v>
      </c>
      <c r="N297" s="12">
        <v>0</v>
      </c>
      <c r="O297" s="12">
        <v>0</v>
      </c>
      <c r="P297" s="12">
        <v>0</v>
      </c>
      <c r="Q297" s="12">
        <v>0</v>
      </c>
      <c r="R297" s="12">
        <v>1.3538887253715401E-2</v>
      </c>
      <c r="S297" s="12">
        <v>2.4887128925656299</v>
      </c>
      <c r="T297" s="12">
        <v>0</v>
      </c>
      <c r="U297" s="12">
        <v>0</v>
      </c>
      <c r="V297" s="12">
        <v>0</v>
      </c>
      <c r="W297" s="12">
        <v>0</v>
      </c>
      <c r="X297" s="12">
        <v>0</v>
      </c>
      <c r="Y297" s="12">
        <v>0.12166253556515701</v>
      </c>
      <c r="Z297" s="12">
        <v>32.301477201955798</v>
      </c>
      <c r="AA297" s="12">
        <v>0</v>
      </c>
      <c r="AB297" s="12">
        <v>1.12300826779001</v>
      </c>
      <c r="AC297" s="12">
        <v>25.833051848557801</v>
      </c>
      <c r="AD297" s="12">
        <v>3.6391567835132399</v>
      </c>
      <c r="AE297" s="12">
        <v>1273.40370368717</v>
      </c>
      <c r="AF297" s="12">
        <v>5213.1701699735404</v>
      </c>
      <c r="AG297" s="12">
        <v>0</v>
      </c>
      <c r="AH297" s="12">
        <v>5.5238321922091902E-4</v>
      </c>
      <c r="AI297" s="12">
        <v>0.101538864572104</v>
      </c>
      <c r="AJ297" s="12">
        <v>0</v>
      </c>
      <c r="AK297" s="12">
        <v>8.1328826467529508E-3</v>
      </c>
      <c r="AL297" s="12">
        <v>9.3036737560376094E-3</v>
      </c>
      <c r="AM297" s="12">
        <v>0</v>
      </c>
      <c r="AN297" s="12">
        <v>3.60000103176338E-2</v>
      </c>
      <c r="AO297" s="12">
        <v>6.1740017694742001E-2</v>
      </c>
      <c r="AP297" s="12">
        <v>7.7810577435231901E-3</v>
      </c>
      <c r="AQ297" s="12">
        <v>8.90120094767783E-3</v>
      </c>
      <c r="AR297" s="12">
        <v>0</v>
      </c>
      <c r="AS297" s="12">
        <v>9.0000025794084604E-3</v>
      </c>
      <c r="AT297" s="12">
        <v>2.6460007583460898E-2</v>
      </c>
      <c r="AU297" s="12">
        <v>1.2030486780829399E-2</v>
      </c>
      <c r="AV297" s="12">
        <v>4.9251446838486597E-2</v>
      </c>
      <c r="AW297" s="12">
        <v>0</v>
      </c>
      <c r="AX297" s="12">
        <v>0.20016132902894801</v>
      </c>
      <c r="AY297" s="12">
        <v>0.81943775305079103</v>
      </c>
      <c r="AZ297" s="12">
        <v>0</v>
      </c>
    </row>
    <row r="298" spans="1:52" x14ac:dyDescent="0.25">
      <c r="A298" s="15" t="s">
        <v>57</v>
      </c>
      <c r="B298" s="12">
        <v>2020</v>
      </c>
      <c r="C298" s="12" t="s">
        <v>95</v>
      </c>
      <c r="D298" s="12" t="str">
        <f t="shared" si="2"/>
        <v>2020</v>
      </c>
      <c r="E298" s="12" t="s">
        <v>58</v>
      </c>
      <c r="F298" s="12" t="s">
        <v>59</v>
      </c>
      <c r="G298" s="12">
        <v>310.255901296822</v>
      </c>
      <c r="H298" s="12">
        <v>34773.493116763697</v>
      </c>
      <c r="I298" s="12">
        <v>3580.3100856216502</v>
      </c>
      <c r="J298" s="12"/>
      <c r="K298" s="12">
        <v>1.15090084686927E-2</v>
      </c>
      <c r="L298" s="12">
        <v>2.1861039100680499</v>
      </c>
      <c r="M298" s="12">
        <v>0</v>
      </c>
      <c r="N298" s="12">
        <v>0</v>
      </c>
      <c r="O298" s="12">
        <v>0</v>
      </c>
      <c r="P298" s="12">
        <v>0</v>
      </c>
      <c r="Q298" s="12">
        <v>0</v>
      </c>
      <c r="R298" s="12">
        <v>1.31021300610505E-2</v>
      </c>
      <c r="S298" s="12">
        <v>2.4887128925656299</v>
      </c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0.117737772839118</v>
      </c>
      <c r="Z298" s="12">
        <v>32.301477201955798</v>
      </c>
      <c r="AA298" s="12">
        <v>0</v>
      </c>
      <c r="AB298" s="12">
        <v>1.05772940147226</v>
      </c>
      <c r="AC298" s="12">
        <v>25.833051848557901</v>
      </c>
      <c r="AD298" s="12">
        <v>3.6391567835132399</v>
      </c>
      <c r="AE298" s="12">
        <v>1273.40370368717</v>
      </c>
      <c r="AF298" s="12">
        <v>5213.1701699735504</v>
      </c>
      <c r="AG298" s="12">
        <v>0</v>
      </c>
      <c r="AH298" s="12">
        <v>5.3456363482073303E-4</v>
      </c>
      <c r="AI298" s="12">
        <v>0.101538864572104</v>
      </c>
      <c r="AJ298" s="12">
        <v>0</v>
      </c>
      <c r="AK298" s="12">
        <v>7.2209593195658103E-3</v>
      </c>
      <c r="AL298" s="12">
        <v>9.3036737560376198E-3</v>
      </c>
      <c r="AM298" s="12">
        <v>0</v>
      </c>
      <c r="AN298" s="12">
        <v>3.60000103176338E-2</v>
      </c>
      <c r="AO298" s="12">
        <v>6.1740017694742001E-2</v>
      </c>
      <c r="AP298" s="12">
        <v>6.9085838158019003E-3</v>
      </c>
      <c r="AQ298" s="12">
        <v>8.9012009476778405E-3</v>
      </c>
      <c r="AR298" s="12">
        <v>0</v>
      </c>
      <c r="AS298" s="12">
        <v>9.0000025794084604E-3</v>
      </c>
      <c r="AT298" s="12">
        <v>2.6460007583460801E-2</v>
      </c>
      <c r="AU298" s="12">
        <v>1.2030486780829399E-2</v>
      </c>
      <c r="AV298" s="12">
        <v>4.9251446838486597E-2</v>
      </c>
      <c r="AW298" s="12">
        <v>0</v>
      </c>
      <c r="AX298" s="12">
        <v>0.20016132902894801</v>
      </c>
      <c r="AY298" s="12">
        <v>0.81943775305079103</v>
      </c>
      <c r="AZ298" s="12">
        <v>0</v>
      </c>
    </row>
    <row r="299" spans="1:52" x14ac:dyDescent="0.25">
      <c r="A299" s="15" t="s">
        <v>57</v>
      </c>
      <c r="B299" s="12">
        <v>2020</v>
      </c>
      <c r="C299" s="12" t="s">
        <v>96</v>
      </c>
      <c r="D299" s="12" t="str">
        <f t="shared" si="2"/>
        <v>2021</v>
      </c>
      <c r="E299" s="12" t="s">
        <v>58</v>
      </c>
      <c r="F299" s="12" t="s">
        <v>59</v>
      </c>
      <c r="G299" s="12">
        <v>76.937063969365099</v>
      </c>
      <c r="H299" s="12">
        <v>3347.8772999340799</v>
      </c>
      <c r="I299" s="12">
        <v>887.84305128850497</v>
      </c>
      <c r="J299" s="12"/>
      <c r="K299" s="12">
        <v>1.1107987785400701E-2</v>
      </c>
      <c r="L299" s="12">
        <v>2.1861039100680499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1.26455985393337E-2</v>
      </c>
      <c r="S299" s="12">
        <v>2.4887128925656299</v>
      </c>
      <c r="T299" s="12">
        <v>0</v>
      </c>
      <c r="U299" s="12">
        <v>0</v>
      </c>
      <c r="V299" s="12">
        <v>0</v>
      </c>
      <c r="W299" s="12">
        <v>0</v>
      </c>
      <c r="X299" s="12">
        <v>0</v>
      </c>
      <c r="Y299" s="12">
        <v>0.113635315158312</v>
      </c>
      <c r="Z299" s="12">
        <v>32.301477201955798</v>
      </c>
      <c r="AA299" s="12">
        <v>0</v>
      </c>
      <c r="AB299" s="12">
        <v>0.98949501248798699</v>
      </c>
      <c r="AC299" s="12">
        <v>25.833051848557901</v>
      </c>
      <c r="AD299" s="12">
        <v>3.6391567835132399</v>
      </c>
      <c r="AE299" s="12">
        <v>1117.7732595904799</v>
      </c>
      <c r="AF299" s="12">
        <v>4576.0368034257899</v>
      </c>
      <c r="AG299" s="12">
        <v>0</v>
      </c>
      <c r="AH299" s="12">
        <v>5.1593726273298798E-4</v>
      </c>
      <c r="AI299" s="12">
        <v>0.101538864572104</v>
      </c>
      <c r="AJ299" s="12">
        <v>0</v>
      </c>
      <c r="AK299" s="12">
        <v>6.2677483564916496E-3</v>
      </c>
      <c r="AL299" s="12">
        <v>9.3036737560376198E-3</v>
      </c>
      <c r="AM299" s="12">
        <v>0</v>
      </c>
      <c r="AN299" s="12">
        <v>3.60000103176338E-2</v>
      </c>
      <c r="AO299" s="12">
        <v>6.1740017694742098E-2</v>
      </c>
      <c r="AP299" s="12">
        <v>5.9966083370458301E-3</v>
      </c>
      <c r="AQ299" s="12">
        <v>8.9012009476778405E-3</v>
      </c>
      <c r="AR299" s="12">
        <v>0</v>
      </c>
      <c r="AS299" s="12">
        <v>9.0000025794084604E-3</v>
      </c>
      <c r="AT299" s="12">
        <v>2.6460007583460801E-2</v>
      </c>
      <c r="AU299" s="12">
        <v>1.0560167513672799E-2</v>
      </c>
      <c r="AV299" s="12">
        <v>4.3232126711111603E-2</v>
      </c>
      <c r="AW299" s="12">
        <v>0</v>
      </c>
      <c r="AX299" s="12">
        <v>0.17569839049848901</v>
      </c>
      <c r="AY299" s="12">
        <v>0.71928926043401797</v>
      </c>
      <c r="AZ299" s="12">
        <v>0</v>
      </c>
    </row>
  </sheetData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</sheetPr>
  <dimension ref="A1:P49"/>
  <sheetViews>
    <sheetView workbookViewId="0">
      <selection activeCell="K13" sqref="K13"/>
    </sheetView>
  </sheetViews>
  <sheetFormatPr defaultRowHeight="15" x14ac:dyDescent="0.25"/>
  <cols>
    <col min="1" max="1" width="13.42578125" customWidth="1"/>
    <col min="2" max="2" width="14.7109375" customWidth="1"/>
    <col min="3" max="3" width="13.7109375" customWidth="1"/>
    <col min="4" max="4" width="11" bestFit="1" customWidth="1"/>
    <col min="5" max="5" width="12.85546875" bestFit="1" customWidth="1"/>
    <col min="6" max="6" width="12" bestFit="1" customWidth="1"/>
    <col min="7" max="7" width="12.140625" bestFit="1" customWidth="1"/>
    <col min="8" max="8" width="12" bestFit="1" customWidth="1"/>
    <col min="9" max="9" width="10.42578125" bestFit="1" customWidth="1"/>
    <col min="10" max="10" width="10.85546875" bestFit="1" customWidth="1"/>
    <col min="11" max="11" width="11.42578125" bestFit="1" customWidth="1"/>
    <col min="12" max="12" width="10.28515625" bestFit="1" customWidth="1"/>
    <col min="13" max="13" width="10.7109375" bestFit="1" customWidth="1"/>
    <col min="14" max="14" width="11.7109375" customWidth="1"/>
    <col min="15" max="15" width="10.28515625" customWidth="1"/>
    <col min="16" max="16" width="11.42578125" customWidth="1"/>
  </cols>
  <sheetData>
    <row r="1" spans="1:16" ht="15.75" thickBot="1" x14ac:dyDescent="0.3">
      <c r="B1" s="192" t="s">
        <v>119</v>
      </c>
      <c r="C1" s="192"/>
      <c r="D1" s="192"/>
      <c r="E1" s="192"/>
      <c r="F1" s="192"/>
      <c r="G1" s="192"/>
      <c r="H1" s="7"/>
      <c r="I1" s="7"/>
      <c r="J1" s="7"/>
      <c r="K1" s="7"/>
      <c r="L1" s="7"/>
      <c r="M1" s="7"/>
      <c r="N1" s="7"/>
      <c r="O1" s="7"/>
      <c r="P1" s="7"/>
    </row>
    <row r="2" spans="1:16" x14ac:dyDescent="0.25">
      <c r="A2" s="7" t="str">
        <f>'2019'!C40</f>
        <v>Class</v>
      </c>
      <c r="B2" s="8" t="str">
        <f>'2019'!D40</f>
        <v>NOx_RUNEX</v>
      </c>
      <c r="C2" s="38" t="str">
        <f>'2020'!E40</f>
        <v>NOx_IDLEX</v>
      </c>
      <c r="D2" s="38" t="str">
        <f>'2020'!F40</f>
        <v>NOx_STREX</v>
      </c>
      <c r="E2" s="8" t="str">
        <f>'2019'!G40</f>
        <v>PM10_RUNEX</v>
      </c>
      <c r="F2" s="8" t="str">
        <f>'2020'!H40</f>
        <v>PM10_IDLEX</v>
      </c>
      <c r="G2" s="8" t="str">
        <f>'2020'!I40</f>
        <v>PM10_STREX</v>
      </c>
      <c r="H2" s="7"/>
      <c r="I2" s="7"/>
      <c r="J2" s="7"/>
      <c r="K2" s="7"/>
      <c r="L2" s="7"/>
      <c r="M2" s="7"/>
      <c r="N2" s="7"/>
      <c r="O2" s="7"/>
      <c r="P2" s="7"/>
    </row>
    <row r="3" spans="1:16" x14ac:dyDescent="0.25">
      <c r="A3" s="7" t="str">
        <f>'2019'!C41</f>
        <v>Class 4-6</v>
      </c>
      <c r="B3" s="18">
        <f>'2020'!D41</f>
        <v>2.9147159202090793</v>
      </c>
      <c r="C3" s="40">
        <f>'2020'!E41</f>
        <v>6.5231784542726938</v>
      </c>
      <c r="D3" s="40">
        <f>'2020'!F41</f>
        <v>1.2789506630826069</v>
      </c>
      <c r="E3" s="18">
        <f>'2020'!G41</f>
        <v>9.8055469431353279E-2</v>
      </c>
      <c r="F3" s="8">
        <f>'2020'!H41</f>
        <v>2.900709179424605E-2</v>
      </c>
      <c r="G3" s="8">
        <f>'2020'!I41</f>
        <v>0</v>
      </c>
      <c r="H3" s="8"/>
      <c r="I3" s="8"/>
      <c r="J3" s="8"/>
      <c r="K3" s="8"/>
      <c r="L3" s="8"/>
      <c r="M3" s="8"/>
      <c r="N3" s="8"/>
      <c r="O3" s="8"/>
      <c r="P3" s="8"/>
    </row>
    <row r="4" spans="1:16" x14ac:dyDescent="0.25">
      <c r="A4" s="7" t="str">
        <f>'2019'!C42</f>
        <v>Class 7-8</v>
      </c>
      <c r="B4" s="18">
        <f>'2020'!D42</f>
        <v>3.7577995657784418</v>
      </c>
      <c r="C4" s="40">
        <f>'2020'!E42</f>
        <v>64.597814443847426</v>
      </c>
      <c r="D4" s="40">
        <f>'2020'!F42</f>
        <v>1.4548790625711312</v>
      </c>
      <c r="E4" s="18">
        <f>'2020'!G42</f>
        <v>5.8978803671117339E-2</v>
      </c>
      <c r="F4" s="8">
        <f>'2020'!H42</f>
        <v>0.13286957084810472</v>
      </c>
      <c r="G4" s="8">
        <f>'2020'!I42</f>
        <v>0</v>
      </c>
      <c r="H4" s="8"/>
      <c r="I4" s="8"/>
      <c r="J4" s="8"/>
      <c r="K4" s="8"/>
      <c r="L4" s="8"/>
      <c r="M4" s="8"/>
      <c r="N4" s="8"/>
      <c r="O4" s="8"/>
      <c r="P4" s="8"/>
    </row>
    <row r="5" spans="1:16" x14ac:dyDescent="0.25">
      <c r="A5" s="7" t="s">
        <v>113</v>
      </c>
      <c r="B5" s="18">
        <f>'2020'!D43</f>
        <v>2.9181310164212304</v>
      </c>
      <c r="C5" s="40">
        <f>'2020'!E43</f>
        <v>6.2445041067640812</v>
      </c>
      <c r="D5" s="40">
        <f>'2020'!F43</f>
        <v>1.2643132878805556</v>
      </c>
      <c r="E5" s="18">
        <f>'2020'!G43</f>
        <v>7.1974118009864724E-2</v>
      </c>
      <c r="F5" s="8">
        <f>'2020'!H43</f>
        <v>2.29110044988305E-2</v>
      </c>
      <c r="G5" s="8">
        <f>'2020'!I43</f>
        <v>0</v>
      </c>
      <c r="H5" s="8"/>
      <c r="I5" s="8"/>
      <c r="J5" s="8"/>
      <c r="K5" s="8"/>
      <c r="L5" s="8"/>
      <c r="M5" s="8"/>
      <c r="N5" s="8"/>
      <c r="O5" s="8"/>
      <c r="P5" s="8"/>
    </row>
    <row r="6" spans="1:16" x14ac:dyDescent="0.25">
      <c r="A6" s="7" t="s">
        <v>112</v>
      </c>
      <c r="B6" s="18">
        <f>'2020'!D44</f>
        <v>4.0094333627783776</v>
      </c>
      <c r="C6" s="40">
        <f>'2020'!E44</f>
        <v>84.417107424615722</v>
      </c>
      <c r="D6" s="40">
        <f>'2020'!F44</f>
        <v>1.516105830955081</v>
      </c>
      <c r="E6" s="18">
        <f>'2020'!G44</f>
        <v>5.5084338059930571E-2</v>
      </c>
      <c r="F6" s="8">
        <f>'2020'!H44</f>
        <v>0.1702162274410654</v>
      </c>
      <c r="G6" s="8">
        <f>'2020'!I44</f>
        <v>0</v>
      </c>
      <c r="H6" s="8"/>
      <c r="I6" s="8"/>
      <c r="J6" s="8"/>
      <c r="K6" s="8"/>
      <c r="L6" s="8"/>
      <c r="M6" s="8"/>
      <c r="N6" s="8"/>
      <c r="O6" s="8"/>
      <c r="P6" s="8"/>
    </row>
    <row r="7" spans="1:16" x14ac:dyDescent="0.25">
      <c r="A7" s="7" t="s">
        <v>123</v>
      </c>
      <c r="B7" s="18">
        <f>'2020'!D45</f>
        <v>2.9161713756897463</v>
      </c>
      <c r="C7" s="40">
        <f>'2020'!E45</f>
        <v>6.4638601845726908</v>
      </c>
      <c r="D7" s="40">
        <f>'2020'!F45</f>
        <v>1.2758146674289013</v>
      </c>
      <c r="E7" s="18">
        <f>'2020'!G45</f>
        <v>8.6940044415055442E-2</v>
      </c>
      <c r="F7" s="8">
        <f>'2020'!H45</f>
        <v>2.7709486350698562E-2</v>
      </c>
      <c r="G7" s="8">
        <f>'2020'!I45</f>
        <v>0</v>
      </c>
      <c r="H7" s="8"/>
      <c r="I7" s="8"/>
      <c r="J7" s="8"/>
      <c r="K7" s="8"/>
      <c r="L7" s="8"/>
      <c r="M7" s="8"/>
      <c r="N7" s="8"/>
      <c r="O7" s="8"/>
      <c r="P7" s="8"/>
    </row>
    <row r="8" spans="1:16" x14ac:dyDescent="0.25">
      <c r="A8" s="15"/>
      <c r="B8" s="15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6" x14ac:dyDescent="0.25">
      <c r="A9" s="7"/>
      <c r="B9" s="8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6" x14ac:dyDescent="0.25">
      <c r="A10" s="17"/>
      <c r="B10" s="23" t="s">
        <v>103</v>
      </c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6" x14ac:dyDescent="0.25">
      <c r="A11" s="17"/>
      <c r="B11" s="9" t="s">
        <v>122</v>
      </c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6" x14ac:dyDescent="0.25">
      <c r="A12" s="19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6" x14ac:dyDescent="0.25">
      <c r="A13" s="20" t="s">
        <v>97</v>
      </c>
      <c r="B13" s="21" t="s">
        <v>115</v>
      </c>
      <c r="C13" s="21" t="s">
        <v>116</v>
      </c>
      <c r="D13" s="21" t="s">
        <v>117</v>
      </c>
      <c r="E13" s="21" t="s">
        <v>118</v>
      </c>
      <c r="F13" s="8"/>
      <c r="G13" s="8"/>
      <c r="H13" s="8"/>
    </row>
    <row r="14" spans="1:16" x14ac:dyDescent="0.25">
      <c r="A14" s="47" t="s">
        <v>112</v>
      </c>
      <c r="B14" s="48">
        <f>(Trips!$C$4*B6)+(D6+(C6/'2020'!$L$44))</f>
        <v>177.29731867270951</v>
      </c>
      <c r="C14" s="48">
        <f>(Trips!$C$4*E6)+(G6+(F6/'2020'!$L$44))</f>
        <v>2.229733476428617</v>
      </c>
      <c r="D14" s="48">
        <f>B14/453.592</f>
        <v>0.39087399837896064</v>
      </c>
      <c r="E14" s="48">
        <f>C14/453.592</f>
        <v>4.9157248726357985E-3</v>
      </c>
      <c r="F14" s="18"/>
      <c r="G14" s="18"/>
      <c r="H14" s="18"/>
    </row>
    <row r="15" spans="1:16" x14ac:dyDescent="0.25">
      <c r="A15" s="47" t="s">
        <v>123</v>
      </c>
      <c r="B15" s="48">
        <f>(Trips!$C$3*B7)+(D7+(C7/'2020'!$L$45))</f>
        <v>43.757437151288329</v>
      </c>
      <c r="C15" s="48">
        <f>(Trips!$C$3*E7)+(G7+(F7/'2020'!$L$45))</f>
        <v>1.2391440678325905</v>
      </c>
      <c r="D15" s="48">
        <f>B15/453.592</f>
        <v>9.6468714508387121E-2</v>
      </c>
      <c r="E15" s="49">
        <f>C15/453.592</f>
        <v>2.7318472720695925E-3</v>
      </c>
      <c r="F15" s="18"/>
      <c r="G15" s="18"/>
      <c r="H15" s="60"/>
    </row>
    <row r="16" spans="1:16" x14ac:dyDescent="0.25">
      <c r="A16" s="7"/>
      <c r="B16" s="18"/>
      <c r="C16" s="18"/>
      <c r="D16" s="41"/>
      <c r="E16" s="41"/>
    </row>
    <row r="17" spans="1:13" x14ac:dyDescent="0.25">
      <c r="A17" s="7"/>
      <c r="B17" s="18"/>
      <c r="C17" s="18"/>
      <c r="D17" s="41"/>
      <c r="E17" s="41"/>
    </row>
    <row r="18" spans="1:13" s="7" customFormat="1" x14ac:dyDescent="0.25"/>
    <row r="19" spans="1:13" s="7" customFormat="1" x14ac:dyDescent="0.25"/>
    <row r="20" spans="1:13" s="7" customFormat="1" x14ac:dyDescent="0.25"/>
    <row r="21" spans="1:13" s="7" customFormat="1" x14ac:dyDescent="0.25"/>
    <row r="22" spans="1:13" s="7" customFormat="1" x14ac:dyDescent="0.25"/>
    <row r="23" spans="1:13" s="7" customFormat="1" x14ac:dyDescent="0.25"/>
    <row r="24" spans="1:13" s="7" customFormat="1" x14ac:dyDescent="0.25"/>
    <row r="25" spans="1:13" s="7" customFormat="1" x14ac:dyDescent="0.25">
      <c r="A25" s="154"/>
    </row>
    <row r="26" spans="1:13" s="7" customFormat="1" x14ac:dyDescent="0.25">
      <c r="M26" s="155"/>
    </row>
    <row r="27" spans="1:13" s="7" customFormat="1" x14ac:dyDescent="0.25"/>
    <row r="28" spans="1:13" s="7" customFormat="1" x14ac:dyDescent="0.25">
      <c r="M28" s="134"/>
    </row>
    <row r="29" spans="1:13" s="7" customFormat="1" x14ac:dyDescent="0.25">
      <c r="B29" s="44"/>
      <c r="M29" s="134"/>
    </row>
    <row r="30" spans="1:13" s="7" customFormat="1" x14ac:dyDescent="0.25"/>
    <row r="31" spans="1:13" s="7" customFormat="1" x14ac:dyDescent="0.25">
      <c r="B31" s="8"/>
      <c r="C31" s="8"/>
    </row>
    <row r="32" spans="1:13" s="7" customFormat="1" x14ac:dyDescent="0.25">
      <c r="B32" s="18"/>
      <c r="C32" s="18"/>
    </row>
    <row r="33" spans="1:3" s="7" customFormat="1" x14ac:dyDescent="0.25">
      <c r="B33" s="18"/>
      <c r="C33" s="18"/>
    </row>
    <row r="34" spans="1:3" s="7" customFormat="1" x14ac:dyDescent="0.25"/>
    <row r="35" spans="1:3" s="7" customFormat="1" x14ac:dyDescent="0.25"/>
    <row r="36" spans="1:3" s="7" customFormat="1" x14ac:dyDescent="0.25">
      <c r="B36" s="44"/>
    </row>
    <row r="37" spans="1:3" s="7" customFormat="1" x14ac:dyDescent="0.25">
      <c r="B37" s="44"/>
    </row>
    <row r="38" spans="1:3" s="7" customFormat="1" x14ac:dyDescent="0.25">
      <c r="B38" s="8"/>
      <c r="C38" s="8"/>
    </row>
    <row r="39" spans="1:3" s="7" customFormat="1" x14ac:dyDescent="0.25">
      <c r="B39" s="18"/>
      <c r="C39" s="18"/>
    </row>
    <row r="40" spans="1:3" s="7" customFormat="1" x14ac:dyDescent="0.25">
      <c r="B40" s="18"/>
      <c r="C40" s="18"/>
    </row>
    <row r="41" spans="1:3" s="7" customFormat="1" x14ac:dyDescent="0.25">
      <c r="A41" s="134"/>
    </row>
    <row r="42" spans="1:3" s="7" customFormat="1" x14ac:dyDescent="0.25"/>
    <row r="43" spans="1:3" s="7" customFormat="1" x14ac:dyDescent="0.25"/>
    <row r="44" spans="1:3" s="7" customFormat="1" x14ac:dyDescent="0.25">
      <c r="A44" s="134"/>
    </row>
    <row r="45" spans="1:3" x14ac:dyDescent="0.25">
      <c r="A45" s="10"/>
    </row>
    <row r="46" spans="1:3" x14ac:dyDescent="0.25">
      <c r="A46" s="10"/>
    </row>
    <row r="47" spans="1:3" x14ac:dyDescent="0.25">
      <c r="A47" s="10"/>
    </row>
    <row r="48" spans="1:3" x14ac:dyDescent="0.25">
      <c r="A48" s="10"/>
    </row>
    <row r="49" spans="1:1" x14ac:dyDescent="0.25">
      <c r="A49" s="11"/>
    </row>
  </sheetData>
  <mergeCells count="1">
    <mergeCell ref="B1:G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F296"/>
  <sheetViews>
    <sheetView zoomScale="70" zoomScaleNormal="70" workbookViewId="0">
      <selection activeCell="G26" sqref="G26:G31"/>
    </sheetView>
  </sheetViews>
  <sheetFormatPr defaultColWidth="8.7109375" defaultRowHeight="15" x14ac:dyDescent="0.25"/>
  <cols>
    <col min="1" max="2" width="9.140625" style="15" customWidth="1"/>
    <col min="3" max="3" width="23.7109375" style="15" bestFit="1" customWidth="1"/>
    <col min="4" max="4" width="20.42578125" style="15" customWidth="1"/>
    <col min="5" max="5" width="14.7109375" style="15" bestFit="1" customWidth="1"/>
    <col min="6" max="6" width="16.28515625" style="15" bestFit="1" customWidth="1"/>
    <col min="7" max="7" width="14.7109375" style="15" bestFit="1" customWidth="1"/>
    <col min="8" max="9" width="9.140625" style="15"/>
    <col min="10" max="10" width="22" style="15" bestFit="1" customWidth="1"/>
    <col min="11" max="11" width="15.42578125" style="15" bestFit="1" customWidth="1"/>
    <col min="12" max="12" width="14.5703125" style="15" bestFit="1" customWidth="1"/>
    <col min="13" max="55" width="9.140625" style="15"/>
    <col min="56" max="56" width="19.7109375" style="15" bestFit="1" customWidth="1"/>
    <col min="57" max="57" width="32.28515625" style="15" customWidth="1"/>
    <col min="58" max="58" width="34" style="15" customWidth="1"/>
    <col min="59" max="60" width="9.140625" style="15"/>
    <col min="61" max="61" width="16.28515625" style="15" bestFit="1" customWidth="1"/>
    <col min="62" max="83" width="9.140625" style="15" customWidth="1"/>
    <col min="84" max="16384" width="8.7109375" style="15"/>
  </cols>
  <sheetData>
    <row r="1" spans="1:58" x14ac:dyDescent="0.25">
      <c r="A1" s="15" t="s">
        <v>0</v>
      </c>
    </row>
    <row r="2" spans="1:58" x14ac:dyDescent="0.25">
      <c r="A2" s="15" t="s">
        <v>1</v>
      </c>
    </row>
    <row r="3" spans="1:58" x14ac:dyDescent="0.25">
      <c r="A3" s="15" t="s">
        <v>2</v>
      </c>
    </row>
    <row r="4" spans="1:58" x14ac:dyDescent="0.25">
      <c r="A4" s="15" t="s">
        <v>101</v>
      </c>
    </row>
    <row r="5" spans="1:58" x14ac:dyDescent="0.25">
      <c r="A5" s="15" t="s">
        <v>3</v>
      </c>
    </row>
    <row r="6" spans="1:58" x14ac:dyDescent="0.25">
      <c r="A6" s="15" t="s">
        <v>4</v>
      </c>
    </row>
    <row r="7" spans="1:58" x14ac:dyDescent="0.25">
      <c r="A7" s="15" t="s">
        <v>5</v>
      </c>
      <c r="BD7" s="193"/>
      <c r="BE7" s="193"/>
      <c r="BF7" s="193"/>
    </row>
    <row r="8" spans="1:58" x14ac:dyDescent="0.25">
      <c r="BD8" s="193"/>
      <c r="BE8" s="193"/>
      <c r="BF8" s="193"/>
    </row>
    <row r="9" spans="1:58" x14ac:dyDescent="0.25">
      <c r="A9" s="15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2" t="s">
        <v>12</v>
      </c>
      <c r="H9" s="12" t="s">
        <v>13</v>
      </c>
      <c r="I9" s="12" t="s">
        <v>14</v>
      </c>
      <c r="J9" s="12"/>
      <c r="K9" s="12" t="s">
        <v>15</v>
      </c>
      <c r="L9" s="12" t="s">
        <v>16</v>
      </c>
      <c r="M9" s="12" t="s">
        <v>17</v>
      </c>
      <c r="N9" s="12" t="s">
        <v>18</v>
      </c>
      <c r="O9" s="12" t="s">
        <v>19</v>
      </c>
      <c r="P9" s="12" t="s">
        <v>20</v>
      </c>
      <c r="Q9" s="12" t="s">
        <v>21</v>
      </c>
      <c r="R9" s="12" t="s">
        <v>22</v>
      </c>
      <c r="S9" s="12" t="s">
        <v>23</v>
      </c>
      <c r="T9" s="12" t="s">
        <v>24</v>
      </c>
      <c r="U9" s="12" t="s">
        <v>25</v>
      </c>
      <c r="V9" s="12" t="s">
        <v>26</v>
      </c>
      <c r="W9" s="12" t="s">
        <v>27</v>
      </c>
      <c r="X9" s="12" t="s">
        <v>28</v>
      </c>
      <c r="Y9" s="12" t="s">
        <v>29</v>
      </c>
      <c r="Z9" s="12" t="s">
        <v>30</v>
      </c>
      <c r="AA9" s="12" t="s">
        <v>31</v>
      </c>
      <c r="AB9" s="12" t="s">
        <v>32</v>
      </c>
      <c r="AC9" s="12" t="s">
        <v>33</v>
      </c>
      <c r="AD9" s="12" t="s">
        <v>34</v>
      </c>
      <c r="AE9" s="12" t="s">
        <v>35</v>
      </c>
      <c r="AF9" s="12" t="s">
        <v>36</v>
      </c>
      <c r="AG9" s="12" t="s">
        <v>37</v>
      </c>
      <c r="AH9" s="12" t="s">
        <v>38</v>
      </c>
      <c r="AI9" s="12" t="s">
        <v>39</v>
      </c>
      <c r="AJ9" s="12" t="s">
        <v>40</v>
      </c>
      <c r="AK9" s="12" t="s">
        <v>41</v>
      </c>
      <c r="AL9" s="12" t="s">
        <v>42</v>
      </c>
      <c r="AM9" s="12" t="s">
        <v>43</v>
      </c>
      <c r="AN9" s="12" t="s">
        <v>44</v>
      </c>
      <c r="AO9" s="12" t="s">
        <v>45</v>
      </c>
      <c r="AP9" s="12" t="s">
        <v>46</v>
      </c>
      <c r="AQ9" s="12" t="s">
        <v>47</v>
      </c>
      <c r="AR9" s="12" t="s">
        <v>48</v>
      </c>
      <c r="AS9" s="12" t="s">
        <v>49</v>
      </c>
      <c r="AT9" s="12" t="s">
        <v>50</v>
      </c>
      <c r="AU9" s="12" t="s">
        <v>51</v>
      </c>
      <c r="AV9" s="12" t="s">
        <v>52</v>
      </c>
      <c r="AW9" s="12" t="s">
        <v>53</v>
      </c>
      <c r="AX9" s="12" t="s">
        <v>54</v>
      </c>
      <c r="AY9" s="12" t="s">
        <v>55</v>
      </c>
      <c r="AZ9" s="12" t="s">
        <v>56</v>
      </c>
    </row>
    <row r="10" spans="1:58" x14ac:dyDescent="0.25">
      <c r="A10" s="15" t="s">
        <v>57</v>
      </c>
      <c r="B10" s="12">
        <v>2021</v>
      </c>
      <c r="C10" s="12" t="s">
        <v>60</v>
      </c>
      <c r="D10" s="12" t="s">
        <v>58</v>
      </c>
      <c r="E10" s="12" t="s">
        <v>58</v>
      </c>
      <c r="F10" s="12" t="s">
        <v>59</v>
      </c>
      <c r="G10" s="12">
        <v>459.99944110158401</v>
      </c>
      <c r="H10" s="12">
        <v>90798.950356934307</v>
      </c>
      <c r="I10" s="12">
        <v>6715.9918400831302</v>
      </c>
      <c r="J10" s="12"/>
      <c r="K10" s="12">
        <v>3.01203213206853E-2</v>
      </c>
      <c r="L10" s="12">
        <v>6.2300451899498899E-2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3.4289693025925501E-2</v>
      </c>
      <c r="S10" s="12">
        <v>7.0924322096894907E-2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0.13911270005677201</v>
      </c>
      <c r="Z10" s="12">
        <v>2.0216833743060598</v>
      </c>
      <c r="AA10" s="12">
        <v>0</v>
      </c>
      <c r="AB10" s="12">
        <v>1.32149853450629</v>
      </c>
      <c r="AC10" s="12">
        <v>3.8825471869197798</v>
      </c>
      <c r="AD10" s="12">
        <v>1.1392669097605499</v>
      </c>
      <c r="AE10" s="12">
        <v>894.89421397794604</v>
      </c>
      <c r="AF10" s="12">
        <v>625.78241012743899</v>
      </c>
      <c r="AG10" s="12">
        <v>0</v>
      </c>
      <c r="AH10" s="12">
        <v>1.3990109131427899E-3</v>
      </c>
      <c r="AI10" s="12">
        <v>2.8936946313806201E-3</v>
      </c>
      <c r="AJ10" s="12">
        <v>0</v>
      </c>
      <c r="AK10" s="12">
        <v>1.9756144558507899E-2</v>
      </c>
      <c r="AL10" s="12">
        <v>6.6051862332713899E-3</v>
      </c>
      <c r="AM10" s="12">
        <v>0</v>
      </c>
      <c r="AN10" s="12">
        <v>1.2000003439211201E-2</v>
      </c>
      <c r="AO10" s="12">
        <v>0.13034003735556601</v>
      </c>
      <c r="AP10" s="12">
        <v>1.89015024900815E-2</v>
      </c>
      <c r="AQ10" s="12">
        <v>6.3194488006449697E-3</v>
      </c>
      <c r="AR10" s="12">
        <v>0</v>
      </c>
      <c r="AS10" s="12">
        <v>3.0000008598028201E-3</v>
      </c>
      <c r="AT10" s="12">
        <v>5.5860016009528501E-2</v>
      </c>
      <c r="AU10" s="12">
        <v>8.4545168043167404E-3</v>
      </c>
      <c r="AV10" s="12">
        <v>5.9120819194375101E-3</v>
      </c>
      <c r="AW10" s="12">
        <v>0</v>
      </c>
      <c r="AX10" s="12">
        <v>0.14066490830165301</v>
      </c>
      <c r="AY10" s="12">
        <v>9.8364280338874704E-2</v>
      </c>
      <c r="AZ10" s="12">
        <v>0</v>
      </c>
      <c r="BD10" s="24"/>
      <c r="BE10" s="25"/>
      <c r="BF10" s="25"/>
    </row>
    <row r="11" spans="1:58" x14ac:dyDescent="0.25">
      <c r="A11" s="15" t="s">
        <v>57</v>
      </c>
      <c r="B11" s="12">
        <v>2021</v>
      </c>
      <c r="C11" s="12" t="s">
        <v>61</v>
      </c>
      <c r="D11" s="12" t="s">
        <v>58</v>
      </c>
      <c r="E11" s="12" t="s">
        <v>58</v>
      </c>
      <c r="F11" s="12" t="s">
        <v>59</v>
      </c>
      <c r="G11" s="12">
        <v>240.628758696262</v>
      </c>
      <c r="H11" s="12">
        <v>12621.312156464901</v>
      </c>
      <c r="I11" s="12">
        <v>3513.1798769654201</v>
      </c>
      <c r="J11" s="12"/>
      <c r="K11" s="12">
        <v>5.0147143943553601E-2</v>
      </c>
      <c r="L11" s="12">
        <v>6.9318910994256397E-2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5.7088706114514602E-2</v>
      </c>
      <c r="S11" s="12">
        <v>7.8914303522125404E-2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0.202764837686088</v>
      </c>
      <c r="Z11" s="12">
        <v>2.05051271497948</v>
      </c>
      <c r="AA11" s="12">
        <v>0</v>
      </c>
      <c r="AB11" s="12">
        <v>1.5338134645435499</v>
      </c>
      <c r="AC11" s="12">
        <v>4.2240049235505204</v>
      </c>
      <c r="AD11" s="12">
        <v>1.10035251798254</v>
      </c>
      <c r="AE11" s="12">
        <v>942.83500705508095</v>
      </c>
      <c r="AF11" s="12">
        <v>628.418275918836</v>
      </c>
      <c r="AG11" s="12">
        <v>0</v>
      </c>
      <c r="AH11" s="12">
        <v>2.3292049541248899E-3</v>
      </c>
      <c r="AI11" s="12">
        <v>3.21968387839005E-3</v>
      </c>
      <c r="AJ11" s="12">
        <v>0</v>
      </c>
      <c r="AK11" s="12">
        <v>3.1919665837947503E-2</v>
      </c>
      <c r="AL11" s="12">
        <v>9.5158949057318008E-3</v>
      </c>
      <c r="AM11" s="12">
        <v>0</v>
      </c>
      <c r="AN11" s="12">
        <v>1.2000003439211201E-2</v>
      </c>
      <c r="AO11" s="12">
        <v>0.13034003735556601</v>
      </c>
      <c r="AP11" s="12">
        <v>3.0538835223227499E-2</v>
      </c>
      <c r="AQ11" s="12">
        <v>9.1042415043772092E-3</v>
      </c>
      <c r="AR11" s="12">
        <v>0</v>
      </c>
      <c r="AS11" s="12">
        <v>3.0000008598028201E-3</v>
      </c>
      <c r="AT11" s="12">
        <v>5.5860016009528501E-2</v>
      </c>
      <c r="AU11" s="12">
        <v>8.90743764607883E-3</v>
      </c>
      <c r="AV11" s="12">
        <v>5.9369842724522103E-3</v>
      </c>
      <c r="AW11" s="12">
        <v>0</v>
      </c>
      <c r="AX11" s="12">
        <v>0.14820053335852701</v>
      </c>
      <c r="AY11" s="12">
        <v>9.8778601734690094E-2</v>
      </c>
      <c r="AZ11" s="12">
        <v>0</v>
      </c>
      <c r="BD11" s="24"/>
      <c r="BE11" s="25"/>
      <c r="BF11" s="25"/>
    </row>
    <row r="12" spans="1:58" x14ac:dyDescent="0.25">
      <c r="A12" s="15" t="s">
        <v>57</v>
      </c>
      <c r="B12" s="12">
        <v>2021</v>
      </c>
      <c r="C12" s="12" t="s">
        <v>62</v>
      </c>
      <c r="D12" s="12" t="s">
        <v>58</v>
      </c>
      <c r="E12" s="12" t="s">
        <v>58</v>
      </c>
      <c r="F12" s="12" t="s">
        <v>59</v>
      </c>
      <c r="G12" s="12">
        <v>19113.318141540902</v>
      </c>
      <c r="H12" s="12">
        <v>2592229.0171678001</v>
      </c>
      <c r="I12" s="12">
        <v>220565.041392671</v>
      </c>
      <c r="J12" s="12"/>
      <c r="K12" s="12">
        <v>0.101827177535095</v>
      </c>
      <c r="L12" s="12">
        <v>8.7788439458529502E-2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0.11592249040772799</v>
      </c>
      <c r="S12" s="12">
        <v>9.9940455754391894E-2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0.36168538733996602</v>
      </c>
      <c r="Z12" s="12">
        <v>1.98518900795904</v>
      </c>
      <c r="AA12" s="12">
        <v>0</v>
      </c>
      <c r="AB12" s="12">
        <v>2.4065468038493201</v>
      </c>
      <c r="AC12" s="12">
        <v>5.5289484627667598</v>
      </c>
      <c r="AD12" s="12">
        <v>1.44983071369825</v>
      </c>
      <c r="AE12" s="12">
        <v>938.44683839595302</v>
      </c>
      <c r="AF12" s="12">
        <v>655.35392808141501</v>
      </c>
      <c r="AG12" s="12">
        <v>0</v>
      </c>
      <c r="AH12" s="12">
        <v>4.7296086621856099E-3</v>
      </c>
      <c r="AI12" s="12">
        <v>4.0775456391267803E-3</v>
      </c>
      <c r="AJ12" s="12">
        <v>0</v>
      </c>
      <c r="AK12" s="12">
        <v>5.9425614470769703E-2</v>
      </c>
      <c r="AL12" s="12">
        <v>1.7945913071282099E-2</v>
      </c>
      <c r="AM12" s="12">
        <v>0</v>
      </c>
      <c r="AN12" s="12">
        <v>1.2000003439211201E-2</v>
      </c>
      <c r="AO12" s="12">
        <v>0.13034003735556601</v>
      </c>
      <c r="AP12" s="12">
        <v>5.6854888693865201E-2</v>
      </c>
      <c r="AQ12" s="12">
        <v>1.71695808156834E-2</v>
      </c>
      <c r="AR12" s="12">
        <v>0</v>
      </c>
      <c r="AS12" s="12">
        <v>3.0000008598028201E-3</v>
      </c>
      <c r="AT12" s="12">
        <v>5.5860016009528501E-2</v>
      </c>
      <c r="AU12" s="12">
        <v>8.8659804044414394E-3</v>
      </c>
      <c r="AV12" s="12">
        <v>6.1914589581599901E-3</v>
      </c>
      <c r="AW12" s="12">
        <v>0</v>
      </c>
      <c r="AX12" s="12">
        <v>0.14751077435415799</v>
      </c>
      <c r="AY12" s="12">
        <v>0.103012511153605</v>
      </c>
      <c r="AZ12" s="12">
        <v>0</v>
      </c>
      <c r="BD12" s="24"/>
      <c r="BE12" s="25"/>
      <c r="BF12" s="25"/>
    </row>
    <row r="13" spans="1:58" x14ac:dyDescent="0.25">
      <c r="A13" s="15" t="s">
        <v>57</v>
      </c>
      <c r="B13" s="12">
        <v>2021</v>
      </c>
      <c r="C13" s="12" t="s">
        <v>63</v>
      </c>
      <c r="D13" s="12" t="s">
        <v>58</v>
      </c>
      <c r="E13" s="12" t="s">
        <v>58</v>
      </c>
      <c r="F13" s="12" t="s">
        <v>59</v>
      </c>
      <c r="G13" s="12">
        <v>72268.724009123602</v>
      </c>
      <c r="H13" s="12">
        <v>3637130.47368671</v>
      </c>
      <c r="I13" s="12">
        <v>833971.05538802198</v>
      </c>
      <c r="J13" s="12"/>
      <c r="K13" s="12">
        <v>0.129008154579283</v>
      </c>
      <c r="L13" s="12">
        <v>0.10044492976590499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0.14686596372153499</v>
      </c>
      <c r="S13" s="12">
        <v>0.11434890654098601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0.46141996620181303</v>
      </c>
      <c r="Z13" s="12">
        <v>2.1151381758479602</v>
      </c>
      <c r="AA13" s="12">
        <v>0</v>
      </c>
      <c r="AB13" s="12">
        <v>2.51974445949504</v>
      </c>
      <c r="AC13" s="12">
        <v>5.9413709398330798</v>
      </c>
      <c r="AD13" s="12">
        <v>1.41320842998512</v>
      </c>
      <c r="AE13" s="12">
        <v>983.97583340065796</v>
      </c>
      <c r="AF13" s="12">
        <v>657.38941492436697</v>
      </c>
      <c r="AG13" s="12">
        <v>0</v>
      </c>
      <c r="AH13" s="12">
        <v>5.99209464664246E-3</v>
      </c>
      <c r="AI13" s="12">
        <v>4.66540683335464E-3</v>
      </c>
      <c r="AJ13" s="12">
        <v>0</v>
      </c>
      <c r="AK13" s="12">
        <v>8.0799283960713106E-2</v>
      </c>
      <c r="AL13" s="12">
        <v>2.3764133722151502E-2</v>
      </c>
      <c r="AM13" s="12">
        <v>0</v>
      </c>
      <c r="AN13" s="12">
        <v>1.2000003439211201E-2</v>
      </c>
      <c r="AO13" s="12">
        <v>0.13034003735556601</v>
      </c>
      <c r="AP13" s="12">
        <v>7.7303942702855302E-2</v>
      </c>
      <c r="AQ13" s="12">
        <v>2.2736107816666101E-2</v>
      </c>
      <c r="AR13" s="12">
        <v>0</v>
      </c>
      <c r="AS13" s="12">
        <v>3.0000008598028201E-3</v>
      </c>
      <c r="AT13" s="12">
        <v>5.5860016009528397E-2</v>
      </c>
      <c r="AU13" s="12">
        <v>9.29611577389464E-3</v>
      </c>
      <c r="AV13" s="12">
        <v>6.2106892285650403E-3</v>
      </c>
      <c r="AW13" s="12">
        <v>0</v>
      </c>
      <c r="AX13" s="12">
        <v>0.15466729834031201</v>
      </c>
      <c r="AY13" s="12">
        <v>0.103332461339494</v>
      </c>
      <c r="AZ13" s="12">
        <v>0</v>
      </c>
      <c r="BD13" s="24"/>
      <c r="BE13" s="25"/>
      <c r="BF13" s="25"/>
    </row>
    <row r="14" spans="1:58" x14ac:dyDescent="0.25">
      <c r="A14" s="15" t="s">
        <v>57</v>
      </c>
      <c r="B14" s="12">
        <v>2021</v>
      </c>
      <c r="C14" s="12" t="s">
        <v>64</v>
      </c>
      <c r="D14" s="12" t="s">
        <v>58</v>
      </c>
      <c r="E14" s="12" t="s">
        <v>58</v>
      </c>
      <c r="F14" s="12" t="s">
        <v>59</v>
      </c>
      <c r="G14" s="12">
        <v>262.13487089428997</v>
      </c>
      <c r="H14" s="12">
        <v>52113.863898963602</v>
      </c>
      <c r="I14" s="12">
        <v>3827.1691150566398</v>
      </c>
      <c r="J14" s="12"/>
      <c r="K14" s="12">
        <v>2.4177706667360299E-2</v>
      </c>
      <c r="L14" s="12">
        <v>5.8886114509741599E-2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2.7524478602600599E-2</v>
      </c>
      <c r="S14" s="12">
        <v>6.7037358882418296E-2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0.12137926767769</v>
      </c>
      <c r="Z14" s="12">
        <v>2.0193522367594698</v>
      </c>
      <c r="AA14" s="12">
        <v>0</v>
      </c>
      <c r="AB14" s="12">
        <v>1.23156836615844</v>
      </c>
      <c r="AC14" s="12">
        <v>3.6831486505370301</v>
      </c>
      <c r="AD14" s="12">
        <v>1.1658638518778901</v>
      </c>
      <c r="AE14" s="12">
        <v>893.60907436628804</v>
      </c>
      <c r="AF14" s="12">
        <v>623.786072313771</v>
      </c>
      <c r="AG14" s="12">
        <v>0</v>
      </c>
      <c r="AH14" s="12">
        <v>1.1229918539804101E-3</v>
      </c>
      <c r="AI14" s="12">
        <v>2.7351075028249402E-3</v>
      </c>
      <c r="AJ14" s="12">
        <v>0</v>
      </c>
      <c r="AK14" s="12">
        <v>1.69325206917708E-2</v>
      </c>
      <c r="AL14" s="12">
        <v>5.00924438593535E-3</v>
      </c>
      <c r="AM14" s="12">
        <v>0</v>
      </c>
      <c r="AN14" s="12">
        <v>1.2000003439211201E-2</v>
      </c>
      <c r="AO14" s="12">
        <v>0.13034003735556601</v>
      </c>
      <c r="AP14" s="12">
        <v>1.6200027341925601E-2</v>
      </c>
      <c r="AQ14" s="12">
        <v>4.7925466911715496E-3</v>
      </c>
      <c r="AR14" s="12">
        <v>0</v>
      </c>
      <c r="AS14" s="12">
        <v>3.0000008598028201E-3</v>
      </c>
      <c r="AT14" s="12">
        <v>5.5860016009528501E-2</v>
      </c>
      <c r="AU14" s="12">
        <v>8.4423754424965899E-3</v>
      </c>
      <c r="AV14" s="12">
        <v>5.8932215096492704E-3</v>
      </c>
      <c r="AW14" s="12">
        <v>0</v>
      </c>
      <c r="AX14" s="12">
        <v>0.14046290225132299</v>
      </c>
      <c r="AY14" s="12">
        <v>9.8050483835206995E-2</v>
      </c>
      <c r="AZ14" s="12">
        <v>0</v>
      </c>
      <c r="BD14" s="24"/>
      <c r="BE14" s="25"/>
      <c r="BF14" s="25"/>
    </row>
    <row r="15" spans="1:58" x14ac:dyDescent="0.25">
      <c r="A15" s="15" t="s">
        <v>57</v>
      </c>
      <c r="B15" s="12">
        <v>2021</v>
      </c>
      <c r="C15" s="12" t="s">
        <v>65</v>
      </c>
      <c r="D15" s="12" t="s">
        <v>58</v>
      </c>
      <c r="E15" s="12" t="s">
        <v>58</v>
      </c>
      <c r="F15" s="12" t="s">
        <v>59</v>
      </c>
      <c r="G15" s="12">
        <v>139.346777003879</v>
      </c>
      <c r="H15" s="12">
        <v>7241.4209591963099</v>
      </c>
      <c r="I15" s="12">
        <v>2034.46294425663</v>
      </c>
      <c r="J15" s="12"/>
      <c r="K15" s="12">
        <v>5.2394948607036501E-2</v>
      </c>
      <c r="L15" s="12">
        <v>7.0313068807253104E-2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5.96476606181022E-2</v>
      </c>
      <c r="S15" s="12">
        <v>8.0046076515648101E-2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0.20993302655762799</v>
      </c>
      <c r="Z15" s="12">
        <v>2.05186775320036</v>
      </c>
      <c r="AA15" s="12">
        <v>0</v>
      </c>
      <c r="AB15" s="12">
        <v>1.5635793152973601</v>
      </c>
      <c r="AC15" s="12">
        <v>4.2853848158495298</v>
      </c>
      <c r="AD15" s="12">
        <v>1.09240600109009</v>
      </c>
      <c r="AE15" s="12">
        <v>944.151487165498</v>
      </c>
      <c r="AF15" s="12">
        <v>629.41799476031395</v>
      </c>
      <c r="AG15" s="12">
        <v>0</v>
      </c>
      <c r="AH15" s="12">
        <v>2.4336096588869999E-3</v>
      </c>
      <c r="AI15" s="12">
        <v>3.26585993391616E-3</v>
      </c>
      <c r="AJ15" s="12">
        <v>0</v>
      </c>
      <c r="AK15" s="12">
        <v>3.3290294737991E-2</v>
      </c>
      <c r="AL15" s="12">
        <v>9.9755132848990194E-3</v>
      </c>
      <c r="AM15" s="12">
        <v>0</v>
      </c>
      <c r="AN15" s="12">
        <v>1.2000003439211201E-2</v>
      </c>
      <c r="AO15" s="12">
        <v>0.13034003735556601</v>
      </c>
      <c r="AP15" s="12">
        <v>3.1850171323772103E-2</v>
      </c>
      <c r="AQ15" s="12">
        <v>9.5439769959144508E-3</v>
      </c>
      <c r="AR15" s="12">
        <v>0</v>
      </c>
      <c r="AS15" s="12">
        <v>3.0000008598028201E-3</v>
      </c>
      <c r="AT15" s="12">
        <v>5.5860016009528599E-2</v>
      </c>
      <c r="AU15" s="12">
        <v>8.9198750973911896E-3</v>
      </c>
      <c r="AV15" s="12">
        <v>5.9464291203603203E-3</v>
      </c>
      <c r="AW15" s="12">
        <v>0</v>
      </c>
      <c r="AX15" s="12">
        <v>0.14840746569881899</v>
      </c>
      <c r="AY15" s="12">
        <v>9.89357436146657E-2</v>
      </c>
      <c r="AZ15" s="12">
        <v>0</v>
      </c>
      <c r="BD15" s="24"/>
      <c r="BE15" s="25"/>
      <c r="BF15" s="25"/>
    </row>
    <row r="16" spans="1:58" x14ac:dyDescent="0.25">
      <c r="A16" s="15" t="s">
        <v>57</v>
      </c>
      <c r="B16" s="12">
        <v>2021</v>
      </c>
      <c r="C16" s="12" t="s">
        <v>66</v>
      </c>
      <c r="D16" s="12" t="s">
        <v>58</v>
      </c>
      <c r="E16" s="12" t="s">
        <v>58</v>
      </c>
      <c r="F16" s="12" t="s">
        <v>59</v>
      </c>
      <c r="G16" s="12">
        <v>9957.67344173124</v>
      </c>
      <c r="H16" s="12">
        <v>1768327.2320892899</v>
      </c>
      <c r="I16" s="12">
        <v>145382.032249276</v>
      </c>
      <c r="J16" s="12"/>
      <c r="K16" s="12">
        <v>5.4548251568181799E-2</v>
      </c>
      <c r="L16" s="12">
        <v>10.6413164769418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6.2099032127169697E-2</v>
      </c>
      <c r="S16" s="12">
        <v>12.1143287782747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0.293551572466065</v>
      </c>
      <c r="Z16" s="12">
        <v>139.778287639746</v>
      </c>
      <c r="AA16" s="12">
        <v>0</v>
      </c>
      <c r="AB16" s="12">
        <v>2.8943767553448998</v>
      </c>
      <c r="AC16" s="12">
        <v>130.90576955068099</v>
      </c>
      <c r="AD16" s="12">
        <v>1.9433548748316101</v>
      </c>
      <c r="AE16" s="12">
        <v>1339.8528475703499</v>
      </c>
      <c r="AF16" s="12">
        <v>26085.525579433099</v>
      </c>
      <c r="AG16" s="12">
        <v>0</v>
      </c>
      <c r="AH16" s="12">
        <v>2.5336250043367201E-3</v>
      </c>
      <c r="AI16" s="12">
        <v>0.49426158914260798</v>
      </c>
      <c r="AJ16" s="12">
        <v>0</v>
      </c>
      <c r="AK16" s="12">
        <v>3.4487423409067998E-2</v>
      </c>
      <c r="AL16" s="12">
        <v>0.18255302472823601</v>
      </c>
      <c r="AM16" s="12">
        <v>0</v>
      </c>
      <c r="AN16" s="12">
        <v>3.60000103176338E-2</v>
      </c>
      <c r="AO16" s="12">
        <v>6.1740017694742098E-2</v>
      </c>
      <c r="AP16" s="12">
        <v>3.2995512738454399E-2</v>
      </c>
      <c r="AQ16" s="12">
        <v>0.17465586168667199</v>
      </c>
      <c r="AR16" s="12">
        <v>0</v>
      </c>
      <c r="AS16" s="12">
        <v>9.0000025794084604E-3</v>
      </c>
      <c r="AT16" s="12">
        <v>2.6460007583460801E-2</v>
      </c>
      <c r="AU16" s="12">
        <v>1.2658265343722899E-2</v>
      </c>
      <c r="AV16" s="12">
        <v>0.24644311128173901</v>
      </c>
      <c r="AW16" s="12">
        <v>0</v>
      </c>
      <c r="AX16" s="12">
        <v>0.210606209088572</v>
      </c>
      <c r="AY16" s="12">
        <v>4.1002813587549003</v>
      </c>
      <c r="AZ16" s="12">
        <v>0</v>
      </c>
      <c r="BD16" s="24"/>
      <c r="BE16" s="25"/>
      <c r="BF16" s="25"/>
    </row>
    <row r="17" spans="1:58" x14ac:dyDescent="0.25">
      <c r="A17" s="15" t="s">
        <v>57</v>
      </c>
      <c r="B17" s="12">
        <v>2021</v>
      </c>
      <c r="C17" s="12" t="s">
        <v>67</v>
      </c>
      <c r="D17" s="12" t="s">
        <v>58</v>
      </c>
      <c r="E17" s="12" t="s">
        <v>58</v>
      </c>
      <c r="F17" s="12" t="s">
        <v>59</v>
      </c>
      <c r="G17" s="12">
        <v>10746.327235418399</v>
      </c>
      <c r="H17" s="12">
        <v>2155705.9079613001</v>
      </c>
      <c r="I17" s="12">
        <v>156896.377637108</v>
      </c>
      <c r="J17" s="12"/>
      <c r="K17" s="12">
        <v>4.5026056133146003E-2</v>
      </c>
      <c r="L17" s="12">
        <v>13.3166723392217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5.1258737466169102E-2</v>
      </c>
      <c r="S17" s="12">
        <v>15.1600177759444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0.26443279415955701</v>
      </c>
      <c r="Z17" s="12">
        <v>176.805783679071</v>
      </c>
      <c r="AA17" s="12">
        <v>0</v>
      </c>
      <c r="AB17" s="12">
        <v>2.3500048817735499</v>
      </c>
      <c r="AC17" s="12">
        <v>154.84445284125101</v>
      </c>
      <c r="AD17" s="12">
        <v>2.0083659310412099</v>
      </c>
      <c r="AE17" s="12">
        <v>1273.55195386023</v>
      </c>
      <c r="AF17" s="12">
        <v>30714.7622400523</v>
      </c>
      <c r="AG17" s="12">
        <v>0</v>
      </c>
      <c r="AH17" s="12">
        <v>2.0913436890459399E-3</v>
      </c>
      <c r="AI17" s="12">
        <v>0.61852493972312395</v>
      </c>
      <c r="AJ17" s="12">
        <v>0</v>
      </c>
      <c r="AK17" s="12">
        <v>3.3029846045371902E-2</v>
      </c>
      <c r="AL17" s="12">
        <v>0.29382509922032701</v>
      </c>
      <c r="AM17" s="12">
        <v>0</v>
      </c>
      <c r="AN17" s="12">
        <v>3.60000103176338E-2</v>
      </c>
      <c r="AO17" s="12">
        <v>6.1740017694742098E-2</v>
      </c>
      <c r="AP17" s="12">
        <v>3.1600989526306501E-2</v>
      </c>
      <c r="AQ17" s="12">
        <v>0.28111435549148001</v>
      </c>
      <c r="AR17" s="12">
        <v>0</v>
      </c>
      <c r="AS17" s="12">
        <v>9.0000025794084604E-3</v>
      </c>
      <c r="AT17" s="12">
        <v>2.6460007583460801E-2</v>
      </c>
      <c r="AU17" s="12">
        <v>1.20318873749552E-2</v>
      </c>
      <c r="AV17" s="12">
        <v>0.29017784386470002</v>
      </c>
      <c r="AW17" s="12">
        <v>0</v>
      </c>
      <c r="AX17" s="12">
        <v>0.20018463189164801</v>
      </c>
      <c r="AY17" s="12">
        <v>4.8279328958880896</v>
      </c>
      <c r="AZ17" s="12">
        <v>0</v>
      </c>
      <c r="BD17" s="24"/>
      <c r="BE17" s="25"/>
      <c r="BF17" s="25"/>
    </row>
    <row r="18" spans="1:58" x14ac:dyDescent="0.25">
      <c r="A18" s="15" t="s">
        <v>57</v>
      </c>
      <c r="B18" s="12">
        <v>2021</v>
      </c>
      <c r="C18" s="12" t="s">
        <v>68</v>
      </c>
      <c r="D18" s="12" t="s">
        <v>58</v>
      </c>
      <c r="E18" s="12" t="s">
        <v>58</v>
      </c>
      <c r="F18" s="12" t="s">
        <v>59</v>
      </c>
      <c r="G18" s="12">
        <v>3909.8845048933299</v>
      </c>
      <c r="H18" s="12">
        <v>694771.37268786796</v>
      </c>
      <c r="I18" s="12">
        <v>57084.313771442597</v>
      </c>
      <c r="J18" s="12"/>
      <c r="K18" s="12">
        <v>4.5167595728118903E-2</v>
      </c>
      <c r="L18" s="12">
        <v>13.084418864003901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5.14198695208695E-2</v>
      </c>
      <c r="S18" s="12">
        <v>14.895614873842799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0.26286992495794798</v>
      </c>
      <c r="Z18" s="12">
        <v>175.37446673659301</v>
      </c>
      <c r="AA18" s="12">
        <v>0</v>
      </c>
      <c r="AB18" s="12">
        <v>2.7833118965169299</v>
      </c>
      <c r="AC18" s="12">
        <v>163.491797131857</v>
      </c>
      <c r="AD18" s="12">
        <v>1.9712668142357901</v>
      </c>
      <c r="AE18" s="12">
        <v>1338.2904900348201</v>
      </c>
      <c r="AF18" s="12">
        <v>32683.889012036401</v>
      </c>
      <c r="AG18" s="12">
        <v>0</v>
      </c>
      <c r="AH18" s="12">
        <v>2.0979178366421999E-3</v>
      </c>
      <c r="AI18" s="12">
        <v>0.60773736734015904</v>
      </c>
      <c r="AJ18" s="12">
        <v>0</v>
      </c>
      <c r="AK18" s="12">
        <v>3.0850640285317098E-2</v>
      </c>
      <c r="AL18" s="12">
        <v>0.16364927776395999</v>
      </c>
      <c r="AM18" s="12">
        <v>0</v>
      </c>
      <c r="AN18" s="12">
        <v>3.60000103176338E-2</v>
      </c>
      <c r="AO18" s="12">
        <v>6.1740017694742001E-2</v>
      </c>
      <c r="AP18" s="12">
        <v>2.9516055242793299E-2</v>
      </c>
      <c r="AQ18" s="12">
        <v>0.15656988244821499</v>
      </c>
      <c r="AR18" s="12">
        <v>0</v>
      </c>
      <c r="AS18" s="12">
        <v>9.0000025794084604E-3</v>
      </c>
      <c r="AT18" s="12">
        <v>2.6460007583460801E-2</v>
      </c>
      <c r="AU18" s="12">
        <v>1.26435049644152E-2</v>
      </c>
      <c r="AV18" s="12">
        <v>0.308781177223585</v>
      </c>
      <c r="AW18" s="12">
        <v>0</v>
      </c>
      <c r="AX18" s="12">
        <v>0.210360628241095</v>
      </c>
      <c r="AY18" s="12">
        <v>5.1374522027391398</v>
      </c>
      <c r="AZ18" s="12">
        <v>0</v>
      </c>
      <c r="BD18" s="24"/>
      <c r="BE18" s="25"/>
      <c r="BF18" s="25"/>
    </row>
    <row r="19" spans="1:58" x14ac:dyDescent="0.25">
      <c r="A19" s="15" t="s">
        <v>57</v>
      </c>
      <c r="B19" s="12">
        <v>2021</v>
      </c>
      <c r="C19" s="12" t="s">
        <v>69</v>
      </c>
      <c r="D19" s="12" t="s">
        <v>58</v>
      </c>
      <c r="E19" s="12" t="s">
        <v>58</v>
      </c>
      <c r="F19" s="12" t="s">
        <v>59</v>
      </c>
      <c r="G19" s="12">
        <v>13526.6407034939</v>
      </c>
      <c r="H19" s="12">
        <v>1706438.4034686401</v>
      </c>
      <c r="I19" s="12">
        <v>102802.469346554</v>
      </c>
      <c r="J19" s="12"/>
      <c r="K19" s="12">
        <v>0.193007253726241</v>
      </c>
      <c r="L19" s="12">
        <v>3.2690955193270801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0.21972406640644501</v>
      </c>
      <c r="S19" s="12">
        <v>3.7216164009900901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0.65075754146681697</v>
      </c>
      <c r="Z19" s="12">
        <v>35.0563892256976</v>
      </c>
      <c r="AA19" s="12">
        <v>0</v>
      </c>
      <c r="AB19" s="12">
        <v>5.5912222577946702</v>
      </c>
      <c r="AC19" s="12">
        <v>55.3763448090045</v>
      </c>
      <c r="AD19" s="12">
        <v>1.0879708610134</v>
      </c>
      <c r="AE19" s="12">
        <v>1693.4467228394601</v>
      </c>
      <c r="AF19" s="12">
        <v>9311.7632098867598</v>
      </c>
      <c r="AG19" s="12">
        <v>0</v>
      </c>
      <c r="AH19" s="12">
        <v>8.964687043139E-3</v>
      </c>
      <c r="AI19" s="12">
        <v>0.15184101985339399</v>
      </c>
      <c r="AJ19" s="12">
        <v>0</v>
      </c>
      <c r="AK19" s="12">
        <v>4.0491491610626498E-2</v>
      </c>
      <c r="AL19" s="12">
        <v>1.85806481279919E-2</v>
      </c>
      <c r="AM19" s="12">
        <v>0</v>
      </c>
      <c r="AN19" s="12">
        <v>3.6000010317633897E-2</v>
      </c>
      <c r="AO19" s="12">
        <v>6.1740017694742001E-2</v>
      </c>
      <c r="AP19" s="12">
        <v>3.87398476073499E-2</v>
      </c>
      <c r="AQ19" s="12">
        <v>1.7776857514809102E-2</v>
      </c>
      <c r="AR19" s="12">
        <v>0</v>
      </c>
      <c r="AS19" s="12">
        <v>9.0000025794084709E-3</v>
      </c>
      <c r="AT19" s="12">
        <v>2.6460007583460898E-2</v>
      </c>
      <c r="AU19" s="12">
        <v>1.5998844949302801E-2</v>
      </c>
      <c r="AV19" s="12">
        <v>8.79729216103146E-2</v>
      </c>
      <c r="AW19" s="12">
        <v>0</v>
      </c>
      <c r="AX19" s="12">
        <v>0.26618624219624099</v>
      </c>
      <c r="AY19" s="12">
        <v>1.4636795026564999</v>
      </c>
      <c r="AZ19" s="12">
        <v>0</v>
      </c>
      <c r="BD19" s="24"/>
      <c r="BE19" s="25"/>
      <c r="BF19" s="25"/>
    </row>
    <row r="20" spans="1:58" x14ac:dyDescent="0.25">
      <c r="A20" s="15" t="s">
        <v>57</v>
      </c>
      <c r="B20" s="12">
        <v>2021</v>
      </c>
      <c r="C20" s="12" t="s">
        <v>70</v>
      </c>
      <c r="D20" s="12" t="s">
        <v>58</v>
      </c>
      <c r="E20" s="12" t="s">
        <v>58</v>
      </c>
      <c r="F20" s="12" t="s">
        <v>59</v>
      </c>
      <c r="G20" s="12">
        <v>20187.660380721602</v>
      </c>
      <c r="H20" s="12">
        <v>2737472.0713553298</v>
      </c>
      <c r="I20" s="12">
        <v>256383.28683516401</v>
      </c>
      <c r="J20" s="12"/>
      <c r="K20" s="12">
        <v>0.141053146657725</v>
      </c>
      <c r="L20" s="12">
        <v>1.8653463291403301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0.160578270322522</v>
      </c>
      <c r="S20" s="12">
        <v>2.1235548031598301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0.56276390880335903</v>
      </c>
      <c r="Z20" s="12">
        <v>22.486998194043899</v>
      </c>
      <c r="AA20" s="12">
        <v>0</v>
      </c>
      <c r="AB20" s="12">
        <v>4.1571964365188796</v>
      </c>
      <c r="AC20" s="12">
        <v>26.961371901238401</v>
      </c>
      <c r="AD20" s="12">
        <v>1.3443102365742701</v>
      </c>
      <c r="AE20" s="12">
        <v>1420.3911531194201</v>
      </c>
      <c r="AF20" s="12">
        <v>4641.0102004842802</v>
      </c>
      <c r="AG20" s="12">
        <v>0</v>
      </c>
      <c r="AH20" s="12">
        <v>6.5515533319283597E-3</v>
      </c>
      <c r="AI20" s="12">
        <v>8.6640505706225099E-2</v>
      </c>
      <c r="AJ20" s="12">
        <v>0</v>
      </c>
      <c r="AK20" s="12">
        <v>6.9724362675963297E-2</v>
      </c>
      <c r="AL20" s="12">
        <v>3.7187631183466102E-2</v>
      </c>
      <c r="AM20" s="12">
        <v>0</v>
      </c>
      <c r="AN20" s="12">
        <v>3.60000103176338E-2</v>
      </c>
      <c r="AO20" s="12">
        <v>6.1740017694742098E-2</v>
      </c>
      <c r="AP20" s="12">
        <v>6.6708117610504103E-2</v>
      </c>
      <c r="AQ20" s="12">
        <v>3.5578910719795E-2</v>
      </c>
      <c r="AR20" s="12">
        <v>0</v>
      </c>
      <c r="AS20" s="12">
        <v>9.0000025794084604E-3</v>
      </c>
      <c r="AT20" s="12">
        <v>2.6460007583460801E-2</v>
      </c>
      <c r="AU20" s="12">
        <v>1.34191513199871E-2</v>
      </c>
      <c r="AV20" s="12">
        <v>4.3845963149748E-2</v>
      </c>
      <c r="AW20" s="12">
        <v>0</v>
      </c>
      <c r="AX20" s="12">
        <v>0.223265709158945</v>
      </c>
      <c r="AY20" s="12">
        <v>0.729502173643785</v>
      </c>
      <c r="AZ20" s="12">
        <v>0</v>
      </c>
      <c r="BD20" s="24"/>
      <c r="BE20" s="25"/>
      <c r="BF20" s="25"/>
    </row>
    <row r="21" spans="1:58" x14ac:dyDescent="0.25">
      <c r="BD21" s="24"/>
      <c r="BE21" s="25"/>
      <c r="BF21" s="25"/>
    </row>
    <row r="22" spans="1:58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D22" s="24"/>
      <c r="BE22" s="25"/>
      <c r="BF22" s="25"/>
    </row>
    <row r="23" spans="1:58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D23" s="24"/>
      <c r="BE23" s="25"/>
      <c r="BF23" s="25"/>
    </row>
    <row r="24" spans="1:58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D24" s="24"/>
      <c r="BE24" s="25"/>
      <c r="BF24" s="25"/>
    </row>
    <row r="25" spans="1:58" x14ac:dyDescent="0.25">
      <c r="A25" s="15" t="s">
        <v>6</v>
      </c>
      <c r="B25" s="12" t="s">
        <v>7</v>
      </c>
      <c r="C25" s="12" t="s">
        <v>8</v>
      </c>
      <c r="D25" s="12" t="s">
        <v>9</v>
      </c>
      <c r="E25" s="12" t="s">
        <v>10</v>
      </c>
      <c r="F25" s="12" t="s">
        <v>11</v>
      </c>
      <c r="G25" s="12" t="s">
        <v>12</v>
      </c>
      <c r="H25" s="12" t="s">
        <v>13</v>
      </c>
      <c r="I25" s="12" t="s">
        <v>14</v>
      </c>
      <c r="J25" s="12" t="s">
        <v>120</v>
      </c>
      <c r="K25" s="12" t="s">
        <v>15</v>
      </c>
      <c r="L25" s="12" t="s">
        <v>16</v>
      </c>
      <c r="M25" s="12" t="s">
        <v>17</v>
      </c>
      <c r="N25" s="12" t="s">
        <v>18</v>
      </c>
      <c r="O25" s="12" t="s">
        <v>19</v>
      </c>
      <c r="P25" s="12" t="s">
        <v>20</v>
      </c>
      <c r="Q25" s="12" t="s">
        <v>21</v>
      </c>
      <c r="R25" s="12" t="s">
        <v>22</v>
      </c>
      <c r="S25" s="12" t="s">
        <v>23</v>
      </c>
      <c r="T25" s="12" t="s">
        <v>24</v>
      </c>
      <c r="U25" s="12" t="s">
        <v>25</v>
      </c>
      <c r="V25" s="12" t="s">
        <v>26</v>
      </c>
      <c r="W25" s="12" t="s">
        <v>27</v>
      </c>
      <c r="X25" s="12" t="s">
        <v>28</v>
      </c>
      <c r="Y25" s="12" t="s">
        <v>29</v>
      </c>
      <c r="Z25" s="12" t="s">
        <v>30</v>
      </c>
      <c r="AA25" s="12" t="s">
        <v>31</v>
      </c>
      <c r="AB25" s="12" t="s">
        <v>32</v>
      </c>
      <c r="AC25" s="12" t="s">
        <v>33</v>
      </c>
      <c r="AD25" s="12" t="s">
        <v>34</v>
      </c>
      <c r="AE25" s="12" t="s">
        <v>35</v>
      </c>
      <c r="AF25" s="12" t="s">
        <v>36</v>
      </c>
      <c r="AG25" s="12" t="s">
        <v>37</v>
      </c>
      <c r="AH25" s="12" t="s">
        <v>38</v>
      </c>
      <c r="AI25" s="12" t="s">
        <v>39</v>
      </c>
      <c r="AJ25" s="12" t="s">
        <v>40</v>
      </c>
      <c r="AK25" s="12" t="s">
        <v>41</v>
      </c>
      <c r="AL25" s="12" t="s">
        <v>42</v>
      </c>
      <c r="AM25" s="12" t="s">
        <v>43</v>
      </c>
      <c r="AN25" s="12" t="s">
        <v>44</v>
      </c>
      <c r="AO25" s="12" t="s">
        <v>45</v>
      </c>
      <c r="AP25" s="12" t="s">
        <v>46</v>
      </c>
      <c r="AQ25" s="12" t="s">
        <v>47</v>
      </c>
      <c r="AR25" s="12" t="s">
        <v>48</v>
      </c>
      <c r="AS25" s="12" t="s">
        <v>49</v>
      </c>
      <c r="AT25" s="12" t="s">
        <v>50</v>
      </c>
      <c r="AU25" s="12" t="s">
        <v>51</v>
      </c>
      <c r="AV25" s="12" t="s">
        <v>52</v>
      </c>
      <c r="AW25" s="12" t="s">
        <v>53</v>
      </c>
      <c r="AX25" s="12" t="s">
        <v>54</v>
      </c>
      <c r="AY25" s="12" t="s">
        <v>55</v>
      </c>
      <c r="AZ25" s="12" t="s">
        <v>56</v>
      </c>
      <c r="BD25" s="24"/>
      <c r="BE25" s="25"/>
      <c r="BF25" s="25"/>
    </row>
    <row r="26" spans="1:58" x14ac:dyDescent="0.25">
      <c r="A26" s="7" t="s">
        <v>57</v>
      </c>
      <c r="B26" s="8">
        <v>2021</v>
      </c>
      <c r="C26" s="8" t="s">
        <v>61</v>
      </c>
      <c r="D26" s="8" t="s">
        <v>58</v>
      </c>
      <c r="E26" s="8" t="s">
        <v>58</v>
      </c>
      <c r="F26" s="8" t="s">
        <v>59</v>
      </c>
      <c r="G26" s="8">
        <v>240.628758696262</v>
      </c>
      <c r="H26" s="8">
        <v>12621.312156464901</v>
      </c>
      <c r="I26" s="8">
        <v>3513.1798769654201</v>
      </c>
      <c r="J26" s="8">
        <f t="shared" ref="J26:J33" si="0">I26/G26</f>
        <v>14.599999999999978</v>
      </c>
      <c r="K26" s="8">
        <v>5.0147143943553601E-2</v>
      </c>
      <c r="L26" s="8">
        <v>6.9318910994256397E-2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5.7088706114514602E-2</v>
      </c>
      <c r="S26" s="8">
        <v>7.8914303522125404E-2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0.202764837686088</v>
      </c>
      <c r="Z26" s="8">
        <v>2.05051271497948</v>
      </c>
      <c r="AA26" s="8">
        <v>0</v>
      </c>
      <c r="AB26" s="8">
        <v>1.5338134645435499</v>
      </c>
      <c r="AC26" s="8">
        <v>4.2240049235505204</v>
      </c>
      <c r="AD26" s="8">
        <v>1.10035251798254</v>
      </c>
      <c r="AE26" s="8">
        <v>942.83500705508095</v>
      </c>
      <c r="AF26" s="8">
        <v>628.418275918836</v>
      </c>
      <c r="AG26" s="8">
        <v>0</v>
      </c>
      <c r="AH26" s="8">
        <v>2.3292049541248899E-3</v>
      </c>
      <c r="AI26" s="8">
        <v>3.21968387839005E-3</v>
      </c>
      <c r="AJ26" s="8">
        <v>0</v>
      </c>
      <c r="AK26" s="8">
        <v>3.1919665837947503E-2</v>
      </c>
      <c r="AL26" s="8">
        <v>9.5158949057318008E-3</v>
      </c>
      <c r="AM26" s="8">
        <v>0</v>
      </c>
      <c r="AN26" s="8">
        <v>1.2000003439211201E-2</v>
      </c>
      <c r="AO26" s="8">
        <v>0.13034003735556601</v>
      </c>
      <c r="AP26" s="8">
        <v>3.0538835223227499E-2</v>
      </c>
      <c r="AQ26" s="8">
        <v>9.1042415043772092E-3</v>
      </c>
      <c r="AR26" s="8">
        <v>0</v>
      </c>
      <c r="AS26" s="8">
        <v>3.0000008598028201E-3</v>
      </c>
      <c r="AT26" s="8">
        <v>5.5860016009528501E-2</v>
      </c>
      <c r="AU26" s="8">
        <v>8.90743764607883E-3</v>
      </c>
      <c r="AV26" s="8">
        <v>5.9369842724522103E-3</v>
      </c>
      <c r="AW26" s="8">
        <v>0</v>
      </c>
      <c r="AX26" s="8">
        <v>0.14820053335852701</v>
      </c>
      <c r="AY26" s="8">
        <v>9.8778601734690094E-2</v>
      </c>
      <c r="AZ26" s="8">
        <v>0</v>
      </c>
      <c r="BD26" s="24"/>
      <c r="BE26" s="25"/>
      <c r="BF26" s="25"/>
    </row>
    <row r="27" spans="1:58" x14ac:dyDescent="0.25">
      <c r="A27" s="7" t="s">
        <v>57</v>
      </c>
      <c r="B27" s="8">
        <v>2021</v>
      </c>
      <c r="C27" s="8" t="s">
        <v>63</v>
      </c>
      <c r="D27" s="8" t="s">
        <v>58</v>
      </c>
      <c r="E27" s="8" t="s">
        <v>58</v>
      </c>
      <c r="F27" s="8" t="s">
        <v>59</v>
      </c>
      <c r="G27" s="8">
        <v>72268.724009123602</v>
      </c>
      <c r="H27" s="8">
        <v>3637130.47368671</v>
      </c>
      <c r="I27" s="8">
        <v>833971.05538802198</v>
      </c>
      <c r="J27" s="122">
        <f t="shared" si="0"/>
        <v>11.539861355276411</v>
      </c>
      <c r="K27" s="8">
        <v>0.129008154579283</v>
      </c>
      <c r="L27" s="8">
        <v>0.10044492976590499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0.14686596372153499</v>
      </c>
      <c r="S27" s="8">
        <v>0.11434890654098601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0.46141996620181303</v>
      </c>
      <c r="Z27" s="8">
        <v>2.1151381758479602</v>
      </c>
      <c r="AA27" s="8">
        <v>0</v>
      </c>
      <c r="AB27" s="8">
        <v>2.51974445949504</v>
      </c>
      <c r="AC27" s="8">
        <v>5.9413709398330798</v>
      </c>
      <c r="AD27" s="8">
        <v>1.41320842998512</v>
      </c>
      <c r="AE27" s="8">
        <v>983.97583340065796</v>
      </c>
      <c r="AF27" s="8">
        <v>657.38941492436697</v>
      </c>
      <c r="AG27" s="8">
        <v>0</v>
      </c>
      <c r="AH27" s="8">
        <v>5.99209464664246E-3</v>
      </c>
      <c r="AI27" s="8">
        <v>4.66540683335464E-3</v>
      </c>
      <c r="AJ27" s="8">
        <v>0</v>
      </c>
      <c r="AK27" s="8">
        <v>8.0799283960713106E-2</v>
      </c>
      <c r="AL27" s="8">
        <v>2.3764133722151502E-2</v>
      </c>
      <c r="AM27" s="8">
        <v>0</v>
      </c>
      <c r="AN27" s="8">
        <v>1.2000003439211201E-2</v>
      </c>
      <c r="AO27" s="8">
        <v>0.13034003735556601</v>
      </c>
      <c r="AP27" s="8">
        <v>7.7303942702855302E-2</v>
      </c>
      <c r="AQ27" s="8">
        <v>2.2736107816666101E-2</v>
      </c>
      <c r="AR27" s="8">
        <v>0</v>
      </c>
      <c r="AS27" s="8">
        <v>3.0000008598028201E-3</v>
      </c>
      <c r="AT27" s="8">
        <v>5.5860016009528397E-2</v>
      </c>
      <c r="AU27" s="8">
        <v>9.29611577389464E-3</v>
      </c>
      <c r="AV27" s="8">
        <v>6.2106892285650403E-3</v>
      </c>
      <c r="AW27" s="8">
        <v>0</v>
      </c>
      <c r="AX27" s="8">
        <v>0.15466729834031201</v>
      </c>
      <c r="AY27" s="8">
        <v>0.103332461339494</v>
      </c>
      <c r="AZ27" s="8">
        <v>0</v>
      </c>
      <c r="BD27" s="24"/>
      <c r="BE27" s="25"/>
      <c r="BF27" s="25"/>
    </row>
    <row r="28" spans="1:58" ht="15.75" thickBot="1" x14ac:dyDescent="0.3">
      <c r="A28" s="156" t="s">
        <v>57</v>
      </c>
      <c r="B28" s="157">
        <v>2021</v>
      </c>
      <c r="C28" s="157" t="s">
        <v>65</v>
      </c>
      <c r="D28" s="157" t="s">
        <v>58</v>
      </c>
      <c r="E28" s="157" t="s">
        <v>58</v>
      </c>
      <c r="F28" s="157" t="s">
        <v>59</v>
      </c>
      <c r="G28" s="157">
        <v>139.346777003879</v>
      </c>
      <c r="H28" s="157">
        <v>7241.4209591963099</v>
      </c>
      <c r="I28" s="157">
        <v>2034.46294425663</v>
      </c>
      <c r="J28" s="157">
        <f t="shared" si="0"/>
        <v>14.599999999999975</v>
      </c>
      <c r="K28" s="157">
        <v>5.2394948607036501E-2</v>
      </c>
      <c r="L28" s="157">
        <v>7.0313068807253104E-2</v>
      </c>
      <c r="M28" s="157">
        <v>0</v>
      </c>
      <c r="N28" s="157">
        <v>0</v>
      </c>
      <c r="O28" s="157">
        <v>0</v>
      </c>
      <c r="P28" s="157">
        <v>0</v>
      </c>
      <c r="Q28" s="157">
        <v>0</v>
      </c>
      <c r="R28" s="157">
        <v>5.96476606181022E-2</v>
      </c>
      <c r="S28" s="157">
        <v>8.0046076515648101E-2</v>
      </c>
      <c r="T28" s="157">
        <v>0</v>
      </c>
      <c r="U28" s="157">
        <v>0</v>
      </c>
      <c r="V28" s="157">
        <v>0</v>
      </c>
      <c r="W28" s="157">
        <v>0</v>
      </c>
      <c r="X28" s="157">
        <v>0</v>
      </c>
      <c r="Y28" s="157">
        <v>0.20993302655762799</v>
      </c>
      <c r="Z28" s="157">
        <v>2.05186775320036</v>
      </c>
      <c r="AA28" s="157">
        <v>0</v>
      </c>
      <c r="AB28" s="157">
        <v>1.5635793152973601</v>
      </c>
      <c r="AC28" s="157">
        <v>4.2853848158495298</v>
      </c>
      <c r="AD28" s="157">
        <v>1.09240600109009</v>
      </c>
      <c r="AE28" s="157">
        <v>944.151487165498</v>
      </c>
      <c r="AF28" s="157">
        <v>629.41799476031395</v>
      </c>
      <c r="AG28" s="157">
        <v>0</v>
      </c>
      <c r="AH28" s="157">
        <v>2.4336096588869999E-3</v>
      </c>
      <c r="AI28" s="157">
        <v>3.26585993391616E-3</v>
      </c>
      <c r="AJ28" s="157">
        <v>0</v>
      </c>
      <c r="AK28" s="157">
        <v>3.3290294737991E-2</v>
      </c>
      <c r="AL28" s="157">
        <v>9.9755132848990194E-3</v>
      </c>
      <c r="AM28" s="157">
        <v>0</v>
      </c>
      <c r="AN28" s="157">
        <v>1.2000003439211201E-2</v>
      </c>
      <c r="AO28" s="157">
        <v>0.13034003735556601</v>
      </c>
      <c r="AP28" s="157">
        <v>3.1850171323772103E-2</v>
      </c>
      <c r="AQ28" s="157">
        <v>9.5439769959144508E-3</v>
      </c>
      <c r="AR28" s="157">
        <v>0</v>
      </c>
      <c r="AS28" s="157">
        <v>3.0000008598028201E-3</v>
      </c>
      <c r="AT28" s="157">
        <v>5.5860016009528599E-2</v>
      </c>
      <c r="AU28" s="157">
        <v>8.9198750973911896E-3</v>
      </c>
      <c r="AV28" s="157">
        <v>5.9464291203603203E-3</v>
      </c>
      <c r="AW28" s="157">
        <v>0</v>
      </c>
      <c r="AX28" s="157">
        <v>0.14840746569881899</v>
      </c>
      <c r="AY28" s="157">
        <v>9.89357436146657E-2</v>
      </c>
      <c r="AZ28" s="157">
        <v>0</v>
      </c>
      <c r="BD28" s="24"/>
      <c r="BE28" s="25"/>
      <c r="BF28" s="25"/>
    </row>
    <row r="29" spans="1:58" x14ac:dyDescent="0.25">
      <c r="A29" s="15" t="s">
        <v>57</v>
      </c>
      <c r="B29" s="12">
        <v>2021</v>
      </c>
      <c r="C29" s="12" t="s">
        <v>60</v>
      </c>
      <c r="D29" s="12" t="s">
        <v>58</v>
      </c>
      <c r="E29" s="12" t="s">
        <v>58</v>
      </c>
      <c r="F29" s="12" t="s">
        <v>59</v>
      </c>
      <c r="G29" s="12">
        <v>459.99944110158401</v>
      </c>
      <c r="H29" s="12">
        <v>90798.950356934307</v>
      </c>
      <c r="I29" s="12">
        <v>6715.9918400831302</v>
      </c>
      <c r="J29" s="12">
        <f t="shared" si="0"/>
        <v>14.600000000000009</v>
      </c>
      <c r="K29" s="12">
        <v>3.01203213206853E-2</v>
      </c>
      <c r="L29" s="12">
        <v>6.2300451899498899E-2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3.4289693025925501E-2</v>
      </c>
      <c r="S29" s="12">
        <v>7.0924322096894907E-2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0.13911270005677201</v>
      </c>
      <c r="Z29" s="12">
        <v>2.0216833743060598</v>
      </c>
      <c r="AA29" s="12">
        <v>0</v>
      </c>
      <c r="AB29" s="12">
        <v>1.32149853450629</v>
      </c>
      <c r="AC29" s="12">
        <v>3.8825471869197798</v>
      </c>
      <c r="AD29" s="12">
        <v>1.1392669097605499</v>
      </c>
      <c r="AE29" s="12">
        <v>894.89421397794604</v>
      </c>
      <c r="AF29" s="12">
        <v>625.78241012743899</v>
      </c>
      <c r="AG29" s="12">
        <v>0</v>
      </c>
      <c r="AH29" s="12">
        <v>1.3990109131427899E-3</v>
      </c>
      <c r="AI29" s="12">
        <v>2.8936946313806201E-3</v>
      </c>
      <c r="AJ29" s="12">
        <v>0</v>
      </c>
      <c r="AK29" s="12">
        <v>1.9756144558507899E-2</v>
      </c>
      <c r="AL29" s="12">
        <v>6.6051862332713899E-3</v>
      </c>
      <c r="AM29" s="12">
        <v>0</v>
      </c>
      <c r="AN29" s="12">
        <v>1.2000003439211201E-2</v>
      </c>
      <c r="AO29" s="12">
        <v>0.13034003735556601</v>
      </c>
      <c r="AP29" s="12">
        <v>1.89015024900815E-2</v>
      </c>
      <c r="AQ29" s="12">
        <v>6.3194488006449697E-3</v>
      </c>
      <c r="AR29" s="12">
        <v>0</v>
      </c>
      <c r="AS29" s="12">
        <v>3.0000008598028201E-3</v>
      </c>
      <c r="AT29" s="12">
        <v>5.5860016009528501E-2</v>
      </c>
      <c r="AU29" s="12">
        <v>8.4545168043167404E-3</v>
      </c>
      <c r="AV29" s="12">
        <v>5.9120819194375101E-3</v>
      </c>
      <c r="AW29" s="12">
        <v>0</v>
      </c>
      <c r="AX29" s="12">
        <v>0.14066490830165301</v>
      </c>
      <c r="AY29" s="12">
        <v>9.8364280338874704E-2</v>
      </c>
      <c r="AZ29" s="12">
        <v>0</v>
      </c>
      <c r="BD29" s="24"/>
      <c r="BE29" s="25"/>
      <c r="BF29" s="25"/>
    </row>
    <row r="30" spans="1:58" x14ac:dyDescent="0.25">
      <c r="A30" s="15" t="s">
        <v>57</v>
      </c>
      <c r="B30" s="12">
        <v>2021</v>
      </c>
      <c r="C30" s="12" t="s">
        <v>62</v>
      </c>
      <c r="D30" s="12" t="s">
        <v>58</v>
      </c>
      <c r="E30" s="12" t="s">
        <v>58</v>
      </c>
      <c r="F30" s="12" t="s">
        <v>59</v>
      </c>
      <c r="G30" s="12">
        <v>19113.318141540902</v>
      </c>
      <c r="H30" s="12">
        <v>2592229.0171678001</v>
      </c>
      <c r="I30" s="12">
        <v>220565.041392671</v>
      </c>
      <c r="J30" s="130">
        <f t="shared" si="0"/>
        <v>11.53986135527639</v>
      </c>
      <c r="K30" s="12">
        <v>0.101827177535095</v>
      </c>
      <c r="L30" s="12">
        <v>8.7788439458529502E-2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0.11592249040772799</v>
      </c>
      <c r="S30" s="12">
        <v>9.9940455754391894E-2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0.36168538733996602</v>
      </c>
      <c r="Z30" s="12">
        <v>1.98518900795904</v>
      </c>
      <c r="AA30" s="12">
        <v>0</v>
      </c>
      <c r="AB30" s="12">
        <v>2.4065468038493201</v>
      </c>
      <c r="AC30" s="12">
        <v>5.5289484627667598</v>
      </c>
      <c r="AD30" s="12">
        <v>1.44983071369825</v>
      </c>
      <c r="AE30" s="12">
        <v>938.44683839595302</v>
      </c>
      <c r="AF30" s="12">
        <v>655.35392808141501</v>
      </c>
      <c r="AG30" s="12">
        <v>0</v>
      </c>
      <c r="AH30" s="12">
        <v>4.7296086621856099E-3</v>
      </c>
      <c r="AI30" s="12">
        <v>4.0775456391267803E-3</v>
      </c>
      <c r="AJ30" s="12">
        <v>0</v>
      </c>
      <c r="AK30" s="12">
        <v>5.9425614470769703E-2</v>
      </c>
      <c r="AL30" s="12">
        <v>1.7945913071282099E-2</v>
      </c>
      <c r="AM30" s="12">
        <v>0</v>
      </c>
      <c r="AN30" s="12">
        <v>1.2000003439211201E-2</v>
      </c>
      <c r="AO30" s="12">
        <v>0.13034003735556601</v>
      </c>
      <c r="AP30" s="12">
        <v>5.6854888693865201E-2</v>
      </c>
      <c r="AQ30" s="12">
        <v>1.71695808156834E-2</v>
      </c>
      <c r="AR30" s="12">
        <v>0</v>
      </c>
      <c r="AS30" s="12">
        <v>3.0000008598028201E-3</v>
      </c>
      <c r="AT30" s="12">
        <v>5.5860016009528501E-2</v>
      </c>
      <c r="AU30" s="12">
        <v>8.8659804044414394E-3</v>
      </c>
      <c r="AV30" s="12">
        <v>6.1914589581599901E-3</v>
      </c>
      <c r="AW30" s="12">
        <v>0</v>
      </c>
      <c r="AX30" s="12">
        <v>0.14751077435415799</v>
      </c>
      <c r="AY30" s="12">
        <v>0.103012511153605</v>
      </c>
      <c r="AZ30" s="12">
        <v>0</v>
      </c>
      <c r="BD30" s="24"/>
      <c r="BE30" s="25"/>
      <c r="BF30" s="25"/>
    </row>
    <row r="31" spans="1:58" x14ac:dyDescent="0.25">
      <c r="A31" s="153" t="s">
        <v>57</v>
      </c>
      <c r="B31" s="158">
        <v>2021</v>
      </c>
      <c r="C31" s="158" t="s">
        <v>64</v>
      </c>
      <c r="D31" s="158" t="s">
        <v>58</v>
      </c>
      <c r="E31" s="158" t="s">
        <v>58</v>
      </c>
      <c r="F31" s="158" t="s">
        <v>59</v>
      </c>
      <c r="G31" s="158">
        <v>262.13487089428997</v>
      </c>
      <c r="H31" s="158">
        <v>52113.863898963602</v>
      </c>
      <c r="I31" s="158">
        <v>3827.1691150566398</v>
      </c>
      <c r="J31" s="158">
        <f t="shared" si="0"/>
        <v>14.600000000000025</v>
      </c>
      <c r="K31" s="158">
        <v>2.4177706667360299E-2</v>
      </c>
      <c r="L31" s="158">
        <v>5.8886114509741599E-2</v>
      </c>
      <c r="M31" s="158">
        <v>0</v>
      </c>
      <c r="N31" s="158">
        <v>0</v>
      </c>
      <c r="O31" s="158">
        <v>0</v>
      </c>
      <c r="P31" s="158">
        <v>0</v>
      </c>
      <c r="Q31" s="158">
        <v>0</v>
      </c>
      <c r="R31" s="158">
        <v>2.7524478602600599E-2</v>
      </c>
      <c r="S31" s="158">
        <v>6.7037358882418296E-2</v>
      </c>
      <c r="T31" s="158">
        <v>0</v>
      </c>
      <c r="U31" s="158">
        <v>0</v>
      </c>
      <c r="V31" s="158">
        <v>0</v>
      </c>
      <c r="W31" s="158">
        <v>0</v>
      </c>
      <c r="X31" s="158">
        <v>0</v>
      </c>
      <c r="Y31" s="158">
        <v>0.12137926767769</v>
      </c>
      <c r="Z31" s="158">
        <v>2.0193522367594698</v>
      </c>
      <c r="AA31" s="158">
        <v>0</v>
      </c>
      <c r="AB31" s="158">
        <v>1.23156836615844</v>
      </c>
      <c r="AC31" s="158">
        <v>3.6831486505370301</v>
      </c>
      <c r="AD31" s="158">
        <v>1.1658638518778901</v>
      </c>
      <c r="AE31" s="158">
        <v>893.60907436628804</v>
      </c>
      <c r="AF31" s="158">
        <v>623.786072313771</v>
      </c>
      <c r="AG31" s="158">
        <v>0</v>
      </c>
      <c r="AH31" s="158">
        <v>1.1229918539804101E-3</v>
      </c>
      <c r="AI31" s="158">
        <v>2.7351075028249402E-3</v>
      </c>
      <c r="AJ31" s="158">
        <v>0</v>
      </c>
      <c r="AK31" s="158">
        <v>1.69325206917708E-2</v>
      </c>
      <c r="AL31" s="158">
        <v>5.00924438593535E-3</v>
      </c>
      <c r="AM31" s="158">
        <v>0</v>
      </c>
      <c r="AN31" s="158">
        <v>1.2000003439211201E-2</v>
      </c>
      <c r="AO31" s="158">
        <v>0.13034003735556601</v>
      </c>
      <c r="AP31" s="158">
        <v>1.6200027341925601E-2</v>
      </c>
      <c r="AQ31" s="158">
        <v>4.7925466911715496E-3</v>
      </c>
      <c r="AR31" s="158">
        <v>0</v>
      </c>
      <c r="AS31" s="158">
        <v>3.0000008598028201E-3</v>
      </c>
      <c r="AT31" s="158">
        <v>5.5860016009528501E-2</v>
      </c>
      <c r="AU31" s="158">
        <v>8.4423754424965899E-3</v>
      </c>
      <c r="AV31" s="158">
        <v>5.8932215096492704E-3</v>
      </c>
      <c r="AW31" s="158">
        <v>0</v>
      </c>
      <c r="AX31" s="158">
        <v>0.14046290225132299</v>
      </c>
      <c r="AY31" s="158">
        <v>9.8050483835206995E-2</v>
      </c>
      <c r="AZ31" s="158">
        <v>0</v>
      </c>
      <c r="BD31" s="24"/>
      <c r="BE31" s="25"/>
      <c r="BF31" s="25"/>
    </row>
    <row r="32" spans="1:58" x14ac:dyDescent="0.25">
      <c r="A32" s="15" t="s">
        <v>57</v>
      </c>
      <c r="B32" s="12">
        <v>2021</v>
      </c>
      <c r="C32" s="12" t="s">
        <v>66</v>
      </c>
      <c r="D32" s="12" t="s">
        <v>58</v>
      </c>
      <c r="E32" s="12" t="s">
        <v>58</v>
      </c>
      <c r="F32" s="12" t="s">
        <v>59</v>
      </c>
      <c r="G32" s="12">
        <v>9957.67344173124</v>
      </c>
      <c r="H32" s="12">
        <v>1768327.2320892899</v>
      </c>
      <c r="I32" s="12">
        <v>145382.032249276</v>
      </c>
      <c r="J32" s="12">
        <f t="shared" si="0"/>
        <v>14.599999999999989</v>
      </c>
      <c r="K32" s="12">
        <v>5.4548251568181799E-2</v>
      </c>
      <c r="L32" s="12">
        <v>10.6413164769418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6.2099032127169697E-2</v>
      </c>
      <c r="S32" s="12">
        <v>12.1143287782747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0.293551572466065</v>
      </c>
      <c r="Z32" s="12">
        <v>139.778287639746</v>
      </c>
      <c r="AA32" s="12">
        <v>0</v>
      </c>
      <c r="AB32" s="12">
        <v>2.8943767553448998</v>
      </c>
      <c r="AC32" s="12">
        <v>130.90576955068099</v>
      </c>
      <c r="AD32" s="12">
        <v>1.9433548748316101</v>
      </c>
      <c r="AE32" s="12">
        <v>1339.8528475703499</v>
      </c>
      <c r="AF32" s="12">
        <v>26085.525579433099</v>
      </c>
      <c r="AG32" s="12">
        <v>0</v>
      </c>
      <c r="AH32" s="12">
        <v>2.5336250043367201E-3</v>
      </c>
      <c r="AI32" s="12">
        <v>0.49426158914260798</v>
      </c>
      <c r="AJ32" s="12">
        <v>0</v>
      </c>
      <c r="AK32" s="12">
        <v>3.4487423409067998E-2</v>
      </c>
      <c r="AL32" s="12">
        <v>0.18255302472823601</v>
      </c>
      <c r="AM32" s="12">
        <v>0</v>
      </c>
      <c r="AN32" s="12">
        <v>3.60000103176338E-2</v>
      </c>
      <c r="AO32" s="12">
        <v>6.1740017694742098E-2</v>
      </c>
      <c r="AP32" s="12">
        <v>3.2995512738454399E-2</v>
      </c>
      <c r="AQ32" s="12">
        <v>0.17465586168667199</v>
      </c>
      <c r="AR32" s="12">
        <v>0</v>
      </c>
      <c r="AS32" s="12">
        <v>9.0000025794084604E-3</v>
      </c>
      <c r="AT32" s="12">
        <v>2.6460007583460801E-2</v>
      </c>
      <c r="AU32" s="12">
        <v>1.2658265343722899E-2</v>
      </c>
      <c r="AV32" s="12">
        <v>0.24644311128173901</v>
      </c>
      <c r="AW32" s="12">
        <v>0</v>
      </c>
      <c r="AX32" s="12">
        <v>0.210606209088572</v>
      </c>
      <c r="AY32" s="12">
        <v>4.1002813587549003</v>
      </c>
      <c r="AZ32" s="12">
        <v>0</v>
      </c>
      <c r="BD32" s="24"/>
      <c r="BE32" s="25"/>
      <c r="BF32" s="25"/>
    </row>
    <row r="33" spans="1:58" x14ac:dyDescent="0.25">
      <c r="A33" s="15" t="s">
        <v>57</v>
      </c>
      <c r="B33" s="12">
        <v>2021</v>
      </c>
      <c r="C33" s="12" t="s">
        <v>67</v>
      </c>
      <c r="D33" s="12" t="s">
        <v>58</v>
      </c>
      <c r="E33" s="12" t="s">
        <v>58</v>
      </c>
      <c r="F33" s="12" t="s">
        <v>59</v>
      </c>
      <c r="G33" s="12">
        <v>10746.327235418399</v>
      </c>
      <c r="H33" s="12">
        <v>2155705.9079613001</v>
      </c>
      <c r="I33" s="12">
        <v>156896.377637108</v>
      </c>
      <c r="J33" s="12">
        <f t="shared" si="0"/>
        <v>14.599999999999941</v>
      </c>
      <c r="K33" s="12">
        <v>4.5026056133146003E-2</v>
      </c>
      <c r="L33" s="12">
        <v>13.3166723392217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5.1258737466169102E-2</v>
      </c>
      <c r="S33" s="12">
        <v>15.1600177759444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0.26443279415955701</v>
      </c>
      <c r="Z33" s="12">
        <v>176.805783679071</v>
      </c>
      <c r="AA33" s="12">
        <v>0</v>
      </c>
      <c r="AB33" s="12">
        <v>2.3500048817735499</v>
      </c>
      <c r="AC33" s="12">
        <v>154.84445284125101</v>
      </c>
      <c r="AD33" s="12">
        <v>2.0083659310412099</v>
      </c>
      <c r="AE33" s="12">
        <v>1273.55195386023</v>
      </c>
      <c r="AF33" s="12">
        <v>30714.7622400523</v>
      </c>
      <c r="AG33" s="12">
        <v>0</v>
      </c>
      <c r="AH33" s="12">
        <v>2.0913436890459399E-3</v>
      </c>
      <c r="AI33" s="12">
        <v>0.61852493972312395</v>
      </c>
      <c r="AJ33" s="12">
        <v>0</v>
      </c>
      <c r="AK33" s="12">
        <v>3.3029846045371902E-2</v>
      </c>
      <c r="AL33" s="12">
        <v>0.29382509922032701</v>
      </c>
      <c r="AM33" s="12">
        <v>0</v>
      </c>
      <c r="AN33" s="12">
        <v>3.60000103176338E-2</v>
      </c>
      <c r="AO33" s="12">
        <v>6.1740017694742098E-2</v>
      </c>
      <c r="AP33" s="12">
        <v>3.1600989526306501E-2</v>
      </c>
      <c r="AQ33" s="12">
        <v>0.28111435549148001</v>
      </c>
      <c r="AR33" s="12">
        <v>0</v>
      </c>
      <c r="AS33" s="12">
        <v>9.0000025794084604E-3</v>
      </c>
      <c r="AT33" s="12">
        <v>2.6460007583460801E-2</v>
      </c>
      <c r="AU33" s="12">
        <v>1.20318873749552E-2</v>
      </c>
      <c r="AV33" s="12">
        <v>0.29017784386470002</v>
      </c>
      <c r="AW33" s="12">
        <v>0</v>
      </c>
      <c r="AX33" s="12">
        <v>0.20018463189164801</v>
      </c>
      <c r="AY33" s="12">
        <v>4.8279328958880896</v>
      </c>
      <c r="AZ33" s="12">
        <v>0</v>
      </c>
      <c r="BD33" s="24"/>
      <c r="BE33" s="25"/>
      <c r="BF33" s="25"/>
    </row>
    <row r="34" spans="1:58" x14ac:dyDescent="0.25">
      <c r="A34" s="15" t="s">
        <v>57</v>
      </c>
      <c r="B34" s="12">
        <v>2021</v>
      </c>
      <c r="C34" s="12" t="s">
        <v>68</v>
      </c>
      <c r="D34" s="12" t="s">
        <v>58</v>
      </c>
      <c r="E34" s="12" t="s">
        <v>58</v>
      </c>
      <c r="F34" s="12" t="s">
        <v>59</v>
      </c>
      <c r="G34" s="12">
        <v>3909.8845048933299</v>
      </c>
      <c r="H34" s="12">
        <v>694771.37268786796</v>
      </c>
      <c r="I34" s="12">
        <v>57084.313771442597</v>
      </c>
      <c r="J34" s="12">
        <f t="shared" ref="J34:J36" si="1">I34/G34</f>
        <v>14.599999999999994</v>
      </c>
      <c r="K34" s="12">
        <v>4.5167595728118903E-2</v>
      </c>
      <c r="L34" s="12">
        <v>13.084418864003901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5.14198695208695E-2</v>
      </c>
      <c r="S34" s="12">
        <v>14.895614873842799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0.26286992495794798</v>
      </c>
      <c r="Z34" s="12">
        <v>175.37446673659301</v>
      </c>
      <c r="AA34" s="12">
        <v>0</v>
      </c>
      <c r="AB34" s="12">
        <v>2.7833118965169299</v>
      </c>
      <c r="AC34" s="12">
        <v>163.491797131857</v>
      </c>
      <c r="AD34" s="12">
        <v>1.9712668142357901</v>
      </c>
      <c r="AE34" s="12">
        <v>1338.2904900348201</v>
      </c>
      <c r="AF34" s="12">
        <v>32683.889012036401</v>
      </c>
      <c r="AG34" s="12">
        <v>0</v>
      </c>
      <c r="AH34" s="12">
        <v>2.0979178366421999E-3</v>
      </c>
      <c r="AI34" s="12">
        <v>0.60773736734015904</v>
      </c>
      <c r="AJ34" s="12">
        <v>0</v>
      </c>
      <c r="AK34" s="12">
        <v>3.0850640285317098E-2</v>
      </c>
      <c r="AL34" s="12">
        <v>0.16364927776395999</v>
      </c>
      <c r="AM34" s="12">
        <v>0</v>
      </c>
      <c r="AN34" s="12">
        <v>3.60000103176338E-2</v>
      </c>
      <c r="AO34" s="12">
        <v>6.1740017694742001E-2</v>
      </c>
      <c r="AP34" s="12">
        <v>2.9516055242793299E-2</v>
      </c>
      <c r="AQ34" s="12">
        <v>0.15656988244821499</v>
      </c>
      <c r="AR34" s="12">
        <v>0</v>
      </c>
      <c r="AS34" s="12">
        <v>9.0000025794084604E-3</v>
      </c>
      <c r="AT34" s="12">
        <v>2.6460007583460801E-2</v>
      </c>
      <c r="AU34" s="12">
        <v>1.26435049644152E-2</v>
      </c>
      <c r="AV34" s="12">
        <v>0.308781177223585</v>
      </c>
      <c r="AW34" s="12">
        <v>0</v>
      </c>
      <c r="AX34" s="12">
        <v>0.210360628241095</v>
      </c>
      <c r="AY34" s="12">
        <v>5.1374522027391398</v>
      </c>
      <c r="AZ34" s="12">
        <v>0</v>
      </c>
    </row>
    <row r="35" spans="1:58" x14ac:dyDescent="0.25">
      <c r="A35" s="15" t="s">
        <v>57</v>
      </c>
      <c r="B35" s="12">
        <v>2021</v>
      </c>
      <c r="C35" s="12" t="s">
        <v>69</v>
      </c>
      <c r="D35" s="12" t="s">
        <v>58</v>
      </c>
      <c r="E35" s="12" t="s">
        <v>58</v>
      </c>
      <c r="F35" s="12" t="s">
        <v>59</v>
      </c>
      <c r="G35" s="12">
        <v>13526.6407034939</v>
      </c>
      <c r="H35" s="12">
        <v>1706438.4034686401</v>
      </c>
      <c r="I35" s="12">
        <v>102802.469346554</v>
      </c>
      <c r="J35" s="12">
        <f t="shared" si="1"/>
        <v>7.6000000000000272</v>
      </c>
      <c r="K35" s="12">
        <v>0.193007253726241</v>
      </c>
      <c r="L35" s="12">
        <v>3.2690955193270801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0.21972406640644501</v>
      </c>
      <c r="S35" s="12">
        <v>3.7216164009900901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0.65075754146681697</v>
      </c>
      <c r="Z35" s="12">
        <v>35.0563892256976</v>
      </c>
      <c r="AA35" s="12">
        <v>0</v>
      </c>
      <c r="AB35" s="12">
        <v>5.5912222577946702</v>
      </c>
      <c r="AC35" s="12">
        <v>55.3763448090045</v>
      </c>
      <c r="AD35" s="12">
        <v>1.0879708610134</v>
      </c>
      <c r="AE35" s="12">
        <v>1693.4467228394601</v>
      </c>
      <c r="AF35" s="12">
        <v>9311.7632098867598</v>
      </c>
      <c r="AG35" s="12">
        <v>0</v>
      </c>
      <c r="AH35" s="12">
        <v>8.964687043139E-3</v>
      </c>
      <c r="AI35" s="12">
        <v>0.15184101985339399</v>
      </c>
      <c r="AJ35" s="12">
        <v>0</v>
      </c>
      <c r="AK35" s="12">
        <v>4.0491491610626498E-2</v>
      </c>
      <c r="AL35" s="12">
        <v>1.85806481279919E-2</v>
      </c>
      <c r="AM35" s="12">
        <v>0</v>
      </c>
      <c r="AN35" s="12">
        <v>3.6000010317633897E-2</v>
      </c>
      <c r="AO35" s="12">
        <v>6.1740017694742001E-2</v>
      </c>
      <c r="AP35" s="12">
        <v>3.87398476073499E-2</v>
      </c>
      <c r="AQ35" s="12">
        <v>1.7776857514809102E-2</v>
      </c>
      <c r="AR35" s="12">
        <v>0</v>
      </c>
      <c r="AS35" s="12">
        <v>9.0000025794084709E-3</v>
      </c>
      <c r="AT35" s="12">
        <v>2.6460007583460898E-2</v>
      </c>
      <c r="AU35" s="12">
        <v>1.5998844949302801E-2</v>
      </c>
      <c r="AV35" s="12">
        <v>8.79729216103146E-2</v>
      </c>
      <c r="AW35" s="12">
        <v>0</v>
      </c>
      <c r="AX35" s="12">
        <v>0.26618624219624099</v>
      </c>
      <c r="AY35" s="12">
        <v>1.4636795026564999</v>
      </c>
      <c r="AZ35" s="12">
        <v>0</v>
      </c>
    </row>
    <row r="36" spans="1:58" x14ac:dyDescent="0.25">
      <c r="A36" s="15" t="s">
        <v>57</v>
      </c>
      <c r="B36" s="12">
        <v>2021</v>
      </c>
      <c r="C36" s="12" t="s">
        <v>70</v>
      </c>
      <c r="D36" s="12" t="s">
        <v>58</v>
      </c>
      <c r="E36" s="12" t="s">
        <v>58</v>
      </c>
      <c r="F36" s="12" t="s">
        <v>59</v>
      </c>
      <c r="G36" s="12">
        <v>20187.660380721602</v>
      </c>
      <c r="H36" s="12">
        <v>2737472.0713553298</v>
      </c>
      <c r="I36" s="12">
        <v>256383.28683516401</v>
      </c>
      <c r="J36" s="12">
        <f t="shared" si="1"/>
        <v>12.699999999999983</v>
      </c>
      <c r="K36" s="12">
        <v>0.141053146657725</v>
      </c>
      <c r="L36" s="12">
        <v>1.8653463291403301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0.160578270322522</v>
      </c>
      <c r="S36" s="12">
        <v>2.1235548031598301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0.56276390880335903</v>
      </c>
      <c r="Z36" s="12">
        <v>22.486998194043899</v>
      </c>
      <c r="AA36" s="12">
        <v>0</v>
      </c>
      <c r="AB36" s="12">
        <v>4.1571964365188796</v>
      </c>
      <c r="AC36" s="12">
        <v>26.961371901238401</v>
      </c>
      <c r="AD36" s="12">
        <v>1.3443102365742701</v>
      </c>
      <c r="AE36" s="12">
        <v>1420.3911531194201</v>
      </c>
      <c r="AF36" s="12">
        <v>4641.0102004842802</v>
      </c>
      <c r="AG36" s="12">
        <v>0</v>
      </c>
      <c r="AH36" s="12">
        <v>6.5515533319283597E-3</v>
      </c>
      <c r="AI36" s="12">
        <v>8.6640505706225099E-2</v>
      </c>
      <c r="AJ36" s="12">
        <v>0</v>
      </c>
      <c r="AK36" s="12">
        <v>6.9724362675963297E-2</v>
      </c>
      <c r="AL36" s="12">
        <v>3.7187631183466102E-2</v>
      </c>
      <c r="AM36" s="12">
        <v>0</v>
      </c>
      <c r="AN36" s="12">
        <v>3.60000103176338E-2</v>
      </c>
      <c r="AO36" s="12">
        <v>6.1740017694742098E-2</v>
      </c>
      <c r="AP36" s="12">
        <v>6.6708117610504103E-2</v>
      </c>
      <c r="AQ36" s="12">
        <v>3.5578910719795E-2</v>
      </c>
      <c r="AR36" s="12">
        <v>0</v>
      </c>
      <c r="AS36" s="12">
        <v>9.0000025794084604E-3</v>
      </c>
      <c r="AT36" s="12">
        <v>2.6460007583460801E-2</v>
      </c>
      <c r="AU36" s="12">
        <v>1.34191513199871E-2</v>
      </c>
      <c r="AV36" s="12">
        <v>4.3845963149748E-2</v>
      </c>
      <c r="AW36" s="12">
        <v>0</v>
      </c>
      <c r="AX36" s="12">
        <v>0.223265709158945</v>
      </c>
      <c r="AY36" s="12">
        <v>0.729502173643785</v>
      </c>
      <c r="AZ36" s="12">
        <v>0</v>
      </c>
    </row>
    <row r="38" spans="1:58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</row>
    <row r="39" spans="1:58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</row>
    <row r="40" spans="1:58" x14ac:dyDescent="0.25">
      <c r="B40" s="12"/>
      <c r="C40" s="12" t="s">
        <v>97</v>
      </c>
      <c r="D40" s="12" t="s">
        <v>32</v>
      </c>
      <c r="E40" s="12" t="s">
        <v>33</v>
      </c>
      <c r="F40" s="12" t="s">
        <v>34</v>
      </c>
      <c r="G40" s="12" t="s">
        <v>41</v>
      </c>
      <c r="H40" s="12" t="s">
        <v>42</v>
      </c>
      <c r="I40" s="12" t="s">
        <v>43</v>
      </c>
      <c r="J40" s="12" t="s">
        <v>121</v>
      </c>
      <c r="K40" s="12" t="s">
        <v>124</v>
      </c>
      <c r="L40" s="12" t="s">
        <v>125</v>
      </c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</row>
    <row r="41" spans="1:58" x14ac:dyDescent="0.25">
      <c r="B41" s="12"/>
      <c r="C41" s="12" t="s">
        <v>104</v>
      </c>
      <c r="D41" s="12">
        <f>SUMPRODUCT(H26:H28,AB26:AB28)/SUM(H26:H28)</f>
        <v>2.5144483771474881</v>
      </c>
      <c r="E41" s="12">
        <f>SUMPRODUCT(G26:G28,AC26:AC28)/SUM(G26:G28)</f>
        <v>5.9325063079002245</v>
      </c>
      <c r="F41" s="12">
        <f>SUMPRODUCT(I26:I28,AD26:AD28)/SUM(I26:I28)</f>
        <v>1.4111217822997399</v>
      </c>
      <c r="G41" s="12">
        <f>SUMPRODUCT(H26:H28,AK26:AK28)/SUM(H26:H28)</f>
        <v>8.0536511389263848E-2</v>
      </c>
      <c r="H41" s="12">
        <f>SUMPRODUCT(G26:G28,AL26:AL28)/SUM(G26:G28)</f>
        <v>2.3690492543840209E-2</v>
      </c>
      <c r="I41" s="12">
        <f>SUMPRODUCT(I26:I28,AM26:AM28)/SUM(I26:I28)</f>
        <v>0</v>
      </c>
      <c r="J41" s="130">
        <f>AVERAGE(J26:J28)</f>
        <v>13.579953785092121</v>
      </c>
      <c r="K41" s="12">
        <f>SUM(G26:G28)</f>
        <v>72648.699544823743</v>
      </c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</row>
    <row r="42" spans="1:58" x14ac:dyDescent="0.25">
      <c r="B42" s="12"/>
      <c r="C42" s="12" t="s">
        <v>105</v>
      </c>
      <c r="D42" s="12">
        <f>SUMPRODUCT(H29:H36,AB29:AB36)/SUM(H29:H36)</f>
        <v>3.344816700312236</v>
      </c>
      <c r="E42" s="12">
        <f>SUMPRODUCT(G29:G36,AC29:AC36)/SUM(G29:G36)</f>
        <v>64.077506282905162</v>
      </c>
      <c r="F42" s="12">
        <f>SUMPRODUCT(I29:I36,AD29:AD36)/SUM(I29:I36)</f>
        <v>1.5780046272907495</v>
      </c>
      <c r="G42" s="12">
        <f>SUMPRODUCT(H29:H36,AK29:AK36)/SUM(H29:H36)</f>
        <v>4.8339933681685043E-2</v>
      </c>
      <c r="H42" s="12">
        <f>SUMPRODUCT(G29:G36,AL29:AL36)/SUM(G29:G36)</f>
        <v>8.9103020370085509E-2</v>
      </c>
      <c r="I42" s="12">
        <f>SUMPRODUCT(I29:I36,AM29:AM36)/SUM(I29:I36)</f>
        <v>0</v>
      </c>
      <c r="J42" s="130">
        <f>AVERAGE(J29:J36)</f>
        <v>13.104982669409544</v>
      </c>
      <c r="K42" s="12">
        <f>SUM(G29:G36)</f>
        <v>78163.638719795243</v>
      </c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</row>
    <row r="43" spans="1:58" x14ac:dyDescent="0.25">
      <c r="B43" s="12"/>
      <c r="C43" s="12" t="s">
        <v>113</v>
      </c>
      <c r="D43" s="12">
        <f>SUMPRODUCT(H29:H31,AB29:AB31)/SUM(H29:H31)</f>
        <v>2.3481388966272512</v>
      </c>
      <c r="E43" s="12">
        <f>SUMPRODUCT(G29:G31,AC29:AC31)/SUM(G29:G31)</f>
        <v>5.4663740311977547</v>
      </c>
      <c r="F43" s="12">
        <f>SUMPRODUCT(I29:I31,AD29:AD31)/SUM(I29:I31)</f>
        <v>1.4361032339112947</v>
      </c>
      <c r="G43" s="12">
        <f>SUMPRODUCT(H29:H31,AK29:AK31)/SUM(H29:H31)</f>
        <v>5.7299060934031754E-2</v>
      </c>
      <c r="H43" s="12">
        <f>SUMPRODUCT(G29:G31,AL29:AL31)/SUM(G29:G31)</f>
        <v>1.7511948683377684E-2</v>
      </c>
      <c r="I43" s="12">
        <f>SUMPRODUCT(I29:I31,AM29:AM31)/SUM(I29:I31)</f>
        <v>0</v>
      </c>
      <c r="J43" s="130">
        <f>AVERAGE(J29:J31)</f>
        <v>13.579953785092142</v>
      </c>
      <c r="K43" s="12">
        <f>SUM(G29:G31)</f>
        <v>19835.452453536775</v>
      </c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</row>
    <row r="44" spans="1:58" x14ac:dyDescent="0.25">
      <c r="B44" s="12"/>
      <c r="C44" s="12" t="s">
        <v>112</v>
      </c>
      <c r="D44" s="12">
        <f>SUMPRODUCT(H32:H36,AB32:AB36)/SUM(H32:H36)</f>
        <v>3.6456156504117931</v>
      </c>
      <c r="E44" s="12">
        <f>SUMPRODUCT(G32:G36,AC32:AC36)/SUM(G32:G36)</f>
        <v>84.009179140341885</v>
      </c>
      <c r="F44" s="12">
        <f>SUMPRODUCT(I32:I36,AD32:AD36)/SUM(I32:I36)</f>
        <v>1.6236446597376883</v>
      </c>
      <c r="G44" s="12">
        <f>SUMPRODUCT(H32:H36,AK32:AK36)/SUM(H32:H36)</f>
        <v>4.5636054793893543E-2</v>
      </c>
      <c r="H44" s="12">
        <f>SUMPRODUCT(G32:G36,AL32:AL36)/SUM(G32:G36)</f>
        <v>0.11344873364251923</v>
      </c>
      <c r="I44" s="12">
        <f>SUMPRODUCT(I32:I36,AM32:AM36)/SUM(I32:I36)</f>
        <v>0</v>
      </c>
      <c r="J44" s="130">
        <f>AVERAGE(J32:J36)</f>
        <v>12.819999999999988</v>
      </c>
      <c r="K44" s="12">
        <f>SUM(G32:G36)</f>
        <v>58328.186266258475</v>
      </c>
      <c r="L44" s="130">
        <f>302000/K44</f>
        <v>5.1775997049080216</v>
      </c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</row>
    <row r="45" spans="1:58" x14ac:dyDescent="0.25">
      <c r="B45" s="12"/>
      <c r="C45" s="12" t="s">
        <v>123</v>
      </c>
      <c r="D45" s="129">
        <f>SUMPRODUCT(H26:H31,AB26:AB31)/SUM(H26:H31)</f>
        <v>2.4432859229106829</v>
      </c>
      <c r="E45" s="12">
        <f>SUMPRODUCT(G26:G31,AC26:AC31)/SUM(G26:G31)</f>
        <v>5.8325330215391773</v>
      </c>
      <c r="F45" s="12">
        <f>SUMPRODUCT(I26:I31,AD26:AD31)/SUM(I26:I31)</f>
        <v>1.4165143409688536</v>
      </c>
      <c r="G45" s="12">
        <f>SUMPRODUCT(H26:H31,AK26:AK31)/SUM(H26:H31)</f>
        <v>7.0593398107761704E-2</v>
      </c>
      <c r="H45" s="12">
        <f>SUMPRODUCT(G26:G31,AL26:AL31)/SUM(G26:G31)</f>
        <v>2.2365355097821685E-2</v>
      </c>
      <c r="I45" s="12">
        <f>SUMPRODUCT(I26:I31,AM26:AM31)/SUM(I26:I31)</f>
        <v>0</v>
      </c>
      <c r="J45" s="130">
        <f>AVERAGE(J26:J31)</f>
        <v>13.57995378509213</v>
      </c>
      <c r="K45" s="12">
        <f>SUM(G26:G31)</f>
        <v>92484.151998360525</v>
      </c>
      <c r="L45" s="130">
        <f>544000/K45</f>
        <v>5.8820888578796025</v>
      </c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</row>
    <row r="46" spans="1:58" x14ac:dyDescent="0.25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</row>
    <row r="47" spans="1:58" x14ac:dyDescent="0.2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</row>
    <row r="48" spans="1:58" x14ac:dyDescent="0.25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</row>
    <row r="49" spans="2:52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</row>
    <row r="50" spans="2:52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</row>
    <row r="51" spans="2:52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</row>
    <row r="52" spans="2:52" x14ac:dyDescent="0.25">
      <c r="B52" s="12"/>
      <c r="C52" s="12"/>
      <c r="D52" s="129"/>
      <c r="E52" s="12"/>
      <c r="F52" s="12"/>
      <c r="G52" s="129"/>
      <c r="H52" s="12"/>
      <c r="I52" s="12"/>
      <c r="J52" s="129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</row>
    <row r="53" spans="2:52" x14ac:dyDescent="0.25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</row>
    <row r="54" spans="2:52" x14ac:dyDescent="0.25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</row>
    <row r="55" spans="2:52" x14ac:dyDescent="0.2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</row>
    <row r="56" spans="2:52" x14ac:dyDescent="0.2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</row>
    <row r="57" spans="2:52" x14ac:dyDescent="0.25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</row>
    <row r="58" spans="2:52" x14ac:dyDescent="0.25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</row>
    <row r="59" spans="2:52" x14ac:dyDescent="0.25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</row>
    <row r="60" spans="2:52" x14ac:dyDescent="0.25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</row>
    <row r="61" spans="2:52" x14ac:dyDescent="0.25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</row>
    <row r="62" spans="2:52" x14ac:dyDescent="0.25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</row>
    <row r="63" spans="2:52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</row>
    <row r="64" spans="2:52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</row>
    <row r="65" spans="1:58" x14ac:dyDescent="0.25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</row>
    <row r="66" spans="1:58" x14ac:dyDescent="0.25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</row>
    <row r="67" spans="1:58" x14ac:dyDescent="0.2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</row>
    <row r="68" spans="1:58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</row>
    <row r="69" spans="1:58" x14ac:dyDescent="0.2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</row>
    <row r="70" spans="1:58" x14ac:dyDescent="0.2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</row>
    <row r="71" spans="1:58" x14ac:dyDescent="0.2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</row>
    <row r="72" spans="1:58" x14ac:dyDescent="0.2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</row>
    <row r="73" spans="1:58" x14ac:dyDescent="0.2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</row>
    <row r="74" spans="1:58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</row>
    <row r="75" spans="1:58" x14ac:dyDescent="0.25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</row>
    <row r="76" spans="1:58" x14ac:dyDescent="0.25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</row>
    <row r="77" spans="1:58" x14ac:dyDescent="0.25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D77" s="193"/>
      <c r="BE77" s="193"/>
      <c r="BF77" s="193"/>
    </row>
    <row r="78" spans="1:58" ht="15.75" thickBot="1" x14ac:dyDescent="0.3">
      <c r="A78" s="26"/>
      <c r="B78" s="13"/>
      <c r="C78" s="13"/>
      <c r="D78" s="12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D78" s="193"/>
      <c r="BE78" s="193"/>
      <c r="BF78" s="193"/>
    </row>
    <row r="79" spans="1:58" ht="15.75" thickTop="1" x14ac:dyDescent="0.25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</row>
    <row r="80" spans="1:58" x14ac:dyDescent="0.25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D80" s="24"/>
      <c r="BE80" s="25"/>
      <c r="BF80" s="25"/>
    </row>
    <row r="81" spans="2:58" x14ac:dyDescent="0.25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D81" s="24"/>
      <c r="BE81" s="25"/>
      <c r="BF81" s="25"/>
    </row>
    <row r="82" spans="2:58" x14ac:dyDescent="0.25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D82" s="24"/>
      <c r="BE82" s="25"/>
      <c r="BF82" s="25"/>
    </row>
    <row r="83" spans="2:58" x14ac:dyDescent="0.25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D83" s="24"/>
      <c r="BE83" s="25"/>
      <c r="BF83" s="25"/>
    </row>
    <row r="84" spans="2:58" x14ac:dyDescent="0.25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D84" s="24"/>
      <c r="BE84" s="25"/>
      <c r="BF84" s="25"/>
    </row>
    <row r="85" spans="2:58" x14ac:dyDescent="0.25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D85" s="24"/>
      <c r="BE85" s="25"/>
      <c r="BF85" s="25"/>
    </row>
    <row r="86" spans="2:58" x14ac:dyDescent="0.25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D86" s="24"/>
      <c r="BE86" s="25"/>
      <c r="BF86" s="25"/>
    </row>
    <row r="87" spans="2:58" x14ac:dyDescent="0.25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D87" s="24"/>
      <c r="BE87" s="25"/>
      <c r="BF87" s="25"/>
    </row>
    <row r="88" spans="2:58" x14ac:dyDescent="0.25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D88" s="24"/>
      <c r="BE88" s="25"/>
      <c r="BF88" s="25"/>
    </row>
    <row r="89" spans="2:58" x14ac:dyDescent="0.25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D89" s="24"/>
      <c r="BE89" s="25"/>
      <c r="BF89" s="25"/>
    </row>
    <row r="90" spans="2:58" x14ac:dyDescent="0.25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D90" s="24"/>
      <c r="BE90" s="25"/>
      <c r="BF90" s="25"/>
    </row>
    <row r="91" spans="2:58" x14ac:dyDescent="0.25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D91" s="24"/>
      <c r="BE91" s="25"/>
      <c r="BF91" s="25"/>
    </row>
    <row r="92" spans="2:58" x14ac:dyDescent="0.25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D92" s="24"/>
      <c r="BE92" s="25"/>
      <c r="BF92" s="25"/>
    </row>
    <row r="93" spans="2:58" x14ac:dyDescent="0.25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D93" s="24"/>
      <c r="BE93" s="25"/>
      <c r="BF93" s="25"/>
    </row>
    <row r="94" spans="2:58" x14ac:dyDescent="0.25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D94" s="24"/>
      <c r="BE94" s="25"/>
      <c r="BF94" s="25"/>
    </row>
    <row r="95" spans="2:58" x14ac:dyDescent="0.25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D95" s="24"/>
      <c r="BE95" s="25"/>
      <c r="BF95" s="25"/>
    </row>
    <row r="96" spans="2:58" x14ac:dyDescent="0.25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D96" s="24"/>
      <c r="BE96" s="25"/>
      <c r="BF96" s="25"/>
    </row>
    <row r="97" spans="2:58" x14ac:dyDescent="0.25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D97" s="24"/>
      <c r="BE97" s="25"/>
      <c r="BF97" s="25"/>
    </row>
    <row r="98" spans="2:58" x14ac:dyDescent="0.25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D98" s="24"/>
      <c r="BE98" s="25"/>
      <c r="BF98" s="25"/>
    </row>
    <row r="99" spans="2:58" x14ac:dyDescent="0.25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D99" s="24"/>
      <c r="BE99" s="25"/>
      <c r="BF99" s="25"/>
    </row>
    <row r="100" spans="2:58" x14ac:dyDescent="0.25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D100" s="24"/>
      <c r="BE100" s="25"/>
      <c r="BF100" s="25"/>
    </row>
    <row r="101" spans="2:58" x14ac:dyDescent="0.25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D101" s="24"/>
      <c r="BE101" s="25"/>
      <c r="BF101" s="25"/>
    </row>
    <row r="102" spans="2:58" x14ac:dyDescent="0.25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D102" s="24"/>
      <c r="BE102" s="25"/>
      <c r="BF102" s="25"/>
    </row>
    <row r="103" spans="2:58" x14ac:dyDescent="0.25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D103" s="24"/>
      <c r="BE103" s="25"/>
      <c r="BF103" s="25"/>
    </row>
    <row r="104" spans="2:58" x14ac:dyDescent="0.25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D104" s="24"/>
      <c r="BE104" s="25"/>
      <c r="BF104" s="25"/>
    </row>
    <row r="105" spans="2:58" x14ac:dyDescent="0.25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D105" s="24"/>
      <c r="BE105" s="25"/>
      <c r="BF105" s="25"/>
    </row>
    <row r="106" spans="2:58" x14ac:dyDescent="0.25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D106" s="24"/>
      <c r="BE106" s="25"/>
      <c r="BF106" s="25"/>
    </row>
    <row r="107" spans="2:58" x14ac:dyDescent="0.25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D107" s="24"/>
      <c r="BE107" s="25"/>
      <c r="BF107" s="25"/>
    </row>
    <row r="108" spans="2:58" x14ac:dyDescent="0.25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</row>
    <row r="109" spans="2:58" x14ac:dyDescent="0.25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</row>
    <row r="110" spans="2:58" x14ac:dyDescent="0.25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</row>
    <row r="111" spans="2:58" x14ac:dyDescent="0.25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</row>
    <row r="112" spans="2:58" x14ac:dyDescent="0.25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</row>
    <row r="113" spans="2:52" x14ac:dyDescent="0.25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</row>
    <row r="114" spans="2:52" x14ac:dyDescent="0.25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</row>
    <row r="115" spans="2:52" x14ac:dyDescent="0.25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</row>
    <row r="116" spans="2:52" x14ac:dyDescent="0.25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</row>
    <row r="117" spans="2:52" x14ac:dyDescent="0.25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</row>
    <row r="118" spans="2:52" x14ac:dyDescent="0.25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</row>
    <row r="119" spans="2:52" x14ac:dyDescent="0.25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</row>
    <row r="120" spans="2:52" x14ac:dyDescent="0.25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</row>
    <row r="121" spans="2:52" x14ac:dyDescent="0.25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</row>
    <row r="122" spans="2:52" x14ac:dyDescent="0.25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</row>
    <row r="123" spans="2:52" x14ac:dyDescent="0.25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</row>
    <row r="124" spans="2:52" x14ac:dyDescent="0.25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</row>
    <row r="125" spans="2:52" x14ac:dyDescent="0.25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</row>
    <row r="126" spans="2:52" x14ac:dyDescent="0.25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</row>
    <row r="127" spans="2:52" x14ac:dyDescent="0.25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</row>
    <row r="128" spans="2:52" x14ac:dyDescent="0.25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</row>
    <row r="129" spans="2:52" x14ac:dyDescent="0.25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</row>
    <row r="130" spans="2:52" x14ac:dyDescent="0.25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</row>
    <row r="131" spans="2:52" x14ac:dyDescent="0.25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</row>
    <row r="132" spans="2:52" x14ac:dyDescent="0.25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</row>
    <row r="133" spans="2:52" x14ac:dyDescent="0.25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</row>
    <row r="134" spans="2:52" x14ac:dyDescent="0.25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</row>
    <row r="135" spans="2:52" x14ac:dyDescent="0.25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</row>
    <row r="136" spans="2:52" x14ac:dyDescent="0.25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</row>
    <row r="137" spans="2:52" x14ac:dyDescent="0.25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</row>
    <row r="138" spans="2:52" x14ac:dyDescent="0.25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</row>
    <row r="139" spans="2:52" x14ac:dyDescent="0.25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</row>
    <row r="140" spans="2:52" x14ac:dyDescent="0.25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</row>
    <row r="141" spans="2:52" x14ac:dyDescent="0.25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</row>
    <row r="142" spans="2:52" x14ac:dyDescent="0.25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</row>
    <row r="143" spans="2:52" x14ac:dyDescent="0.25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</row>
    <row r="144" spans="2:52" x14ac:dyDescent="0.25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</row>
    <row r="145" spans="2:52" x14ac:dyDescent="0.25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</row>
    <row r="146" spans="2:52" x14ac:dyDescent="0.25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</row>
    <row r="147" spans="2:52" x14ac:dyDescent="0.25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</row>
    <row r="148" spans="2:52" x14ac:dyDescent="0.25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</row>
    <row r="149" spans="2:52" x14ac:dyDescent="0.25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</row>
    <row r="150" spans="2:52" x14ac:dyDescent="0.25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</row>
    <row r="151" spans="2:52" x14ac:dyDescent="0.25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</row>
    <row r="152" spans="2:52" x14ac:dyDescent="0.25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</row>
    <row r="153" spans="2:52" x14ac:dyDescent="0.25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</row>
    <row r="154" spans="2:52" x14ac:dyDescent="0.25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</row>
    <row r="155" spans="2:52" x14ac:dyDescent="0.25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</row>
    <row r="156" spans="2:52" x14ac:dyDescent="0.25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</row>
    <row r="157" spans="2:52" x14ac:dyDescent="0.25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</row>
    <row r="158" spans="2:52" x14ac:dyDescent="0.25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</row>
    <row r="159" spans="2:52" x14ac:dyDescent="0.25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</row>
    <row r="160" spans="2:52" x14ac:dyDescent="0.25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</row>
    <row r="161" spans="2:52" x14ac:dyDescent="0.25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</row>
    <row r="162" spans="2:52" x14ac:dyDescent="0.25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</row>
    <row r="163" spans="2:52" x14ac:dyDescent="0.25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</row>
    <row r="164" spans="2:52" x14ac:dyDescent="0.25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</row>
    <row r="165" spans="2:52" x14ac:dyDescent="0.25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</row>
    <row r="166" spans="2:52" x14ac:dyDescent="0.25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</row>
    <row r="167" spans="2:52" x14ac:dyDescent="0.25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</row>
    <row r="168" spans="2:52" x14ac:dyDescent="0.25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</row>
    <row r="169" spans="2:52" x14ac:dyDescent="0.25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</row>
    <row r="170" spans="2:52" x14ac:dyDescent="0.25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</row>
    <row r="171" spans="2:52" x14ac:dyDescent="0.25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</row>
    <row r="172" spans="2:52" x14ac:dyDescent="0.25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</row>
    <row r="173" spans="2:52" x14ac:dyDescent="0.25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</row>
    <row r="174" spans="2:52" x14ac:dyDescent="0.25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</row>
    <row r="175" spans="2:52" x14ac:dyDescent="0.25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</row>
    <row r="176" spans="2:52" x14ac:dyDescent="0.25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</row>
    <row r="177" spans="1:52" x14ac:dyDescent="0.25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</row>
    <row r="178" spans="1:52" x14ac:dyDescent="0.25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</row>
    <row r="179" spans="1:52" x14ac:dyDescent="0.25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</row>
    <row r="180" spans="1:52" x14ac:dyDescent="0.25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</row>
    <row r="181" spans="1:52" x14ac:dyDescent="0.25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</row>
    <row r="182" spans="1:52" x14ac:dyDescent="0.25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</row>
    <row r="183" spans="1:52" x14ac:dyDescent="0.25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</row>
    <row r="184" spans="1:52" x14ac:dyDescent="0.25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</row>
    <row r="185" spans="1:52" x14ac:dyDescent="0.25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</row>
    <row r="186" spans="1:52" ht="15.75" thickBot="1" x14ac:dyDescent="0.3">
      <c r="A186" s="27"/>
      <c r="B186" s="14"/>
      <c r="C186" s="14"/>
      <c r="D186" s="12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</row>
    <row r="187" spans="1:52" x14ac:dyDescent="0.25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</row>
    <row r="188" spans="1:52" x14ac:dyDescent="0.25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</row>
    <row r="189" spans="1:52" x14ac:dyDescent="0.25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</row>
    <row r="190" spans="1:52" x14ac:dyDescent="0.25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</row>
    <row r="191" spans="1:52" x14ac:dyDescent="0.25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</row>
    <row r="192" spans="1:52" x14ac:dyDescent="0.25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</row>
    <row r="193" spans="2:52" x14ac:dyDescent="0.25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</row>
    <row r="194" spans="2:52" x14ac:dyDescent="0.25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</row>
    <row r="195" spans="2:52" x14ac:dyDescent="0.25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</row>
    <row r="196" spans="2:52" x14ac:dyDescent="0.25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</row>
    <row r="197" spans="2:52" x14ac:dyDescent="0.25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</row>
    <row r="198" spans="2:52" x14ac:dyDescent="0.25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</row>
    <row r="199" spans="2:52" x14ac:dyDescent="0.25"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</row>
    <row r="200" spans="2:52" x14ac:dyDescent="0.25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</row>
    <row r="201" spans="2:52" x14ac:dyDescent="0.25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</row>
    <row r="202" spans="2:52" x14ac:dyDescent="0.25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</row>
    <row r="203" spans="2:52" x14ac:dyDescent="0.25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</row>
    <row r="204" spans="2:52" x14ac:dyDescent="0.25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</row>
    <row r="205" spans="2:52" x14ac:dyDescent="0.25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</row>
    <row r="206" spans="2:52" x14ac:dyDescent="0.25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</row>
    <row r="207" spans="2:52" x14ac:dyDescent="0.25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</row>
    <row r="208" spans="2:52" x14ac:dyDescent="0.25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</row>
    <row r="209" spans="2:52" x14ac:dyDescent="0.25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</row>
    <row r="210" spans="2:52" x14ac:dyDescent="0.25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</row>
    <row r="211" spans="2:52" x14ac:dyDescent="0.25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</row>
    <row r="212" spans="2:52" x14ac:dyDescent="0.25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</row>
    <row r="213" spans="2:52" x14ac:dyDescent="0.25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</row>
    <row r="214" spans="2:52" x14ac:dyDescent="0.25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</row>
    <row r="215" spans="2:52" x14ac:dyDescent="0.25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</row>
    <row r="216" spans="2:52" x14ac:dyDescent="0.25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</row>
    <row r="217" spans="2:52" x14ac:dyDescent="0.25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</row>
    <row r="218" spans="2:52" x14ac:dyDescent="0.25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</row>
    <row r="219" spans="2:52" x14ac:dyDescent="0.25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</row>
    <row r="220" spans="2:52" x14ac:dyDescent="0.25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</row>
    <row r="221" spans="2:52" x14ac:dyDescent="0.25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</row>
    <row r="222" spans="2:52" x14ac:dyDescent="0.25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</row>
    <row r="223" spans="2:52" x14ac:dyDescent="0.25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</row>
    <row r="224" spans="2:52" x14ac:dyDescent="0.25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</row>
    <row r="225" spans="2:52" x14ac:dyDescent="0.25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</row>
    <row r="226" spans="2:52" x14ac:dyDescent="0.25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</row>
    <row r="227" spans="2:52" x14ac:dyDescent="0.25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</row>
    <row r="228" spans="2:52" x14ac:dyDescent="0.25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</row>
    <row r="229" spans="2:52" x14ac:dyDescent="0.25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</row>
    <row r="230" spans="2:52" x14ac:dyDescent="0.25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</row>
    <row r="231" spans="2:52" x14ac:dyDescent="0.25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</row>
    <row r="232" spans="2:52" x14ac:dyDescent="0.25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</row>
    <row r="233" spans="2:52" x14ac:dyDescent="0.25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</row>
    <row r="234" spans="2:52" x14ac:dyDescent="0.25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</row>
    <row r="235" spans="2:52" x14ac:dyDescent="0.25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</row>
    <row r="236" spans="2:52" x14ac:dyDescent="0.25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</row>
    <row r="237" spans="2:52" x14ac:dyDescent="0.25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</row>
    <row r="238" spans="2:52" x14ac:dyDescent="0.25"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</row>
    <row r="239" spans="2:52" x14ac:dyDescent="0.25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</row>
    <row r="240" spans="2:52" x14ac:dyDescent="0.25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</row>
    <row r="241" spans="2:52" x14ac:dyDescent="0.25"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</row>
    <row r="242" spans="2:52" x14ac:dyDescent="0.25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</row>
    <row r="243" spans="2:52" x14ac:dyDescent="0.25"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</row>
    <row r="244" spans="2:52" x14ac:dyDescent="0.25"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</row>
    <row r="245" spans="2:52" x14ac:dyDescent="0.25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</row>
    <row r="246" spans="2:52" x14ac:dyDescent="0.25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</row>
    <row r="247" spans="2:52" x14ac:dyDescent="0.25"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</row>
    <row r="248" spans="2:52" x14ac:dyDescent="0.25"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</row>
    <row r="249" spans="2:52" x14ac:dyDescent="0.25"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</row>
    <row r="250" spans="2:52" x14ac:dyDescent="0.25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</row>
    <row r="251" spans="2:52" x14ac:dyDescent="0.25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</row>
    <row r="252" spans="2:52" x14ac:dyDescent="0.25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</row>
    <row r="253" spans="2:52" x14ac:dyDescent="0.25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</row>
    <row r="254" spans="2:52" x14ac:dyDescent="0.25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</row>
    <row r="255" spans="2:52" x14ac:dyDescent="0.25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</row>
    <row r="256" spans="2:52" x14ac:dyDescent="0.25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</row>
    <row r="257" spans="2:52" x14ac:dyDescent="0.25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</row>
    <row r="258" spans="2:52" x14ac:dyDescent="0.25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</row>
    <row r="259" spans="2:52" x14ac:dyDescent="0.25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</row>
    <row r="260" spans="2:52" x14ac:dyDescent="0.25">
      <c r="D260" s="12"/>
    </row>
    <row r="261" spans="2:52" x14ac:dyDescent="0.25">
      <c r="D261" s="12"/>
    </row>
    <row r="262" spans="2:52" x14ac:dyDescent="0.25">
      <c r="D262" s="12"/>
    </row>
    <row r="263" spans="2:52" x14ac:dyDescent="0.25">
      <c r="D263" s="12"/>
    </row>
    <row r="264" spans="2:52" x14ac:dyDescent="0.25">
      <c r="D264" s="12"/>
    </row>
    <row r="265" spans="2:52" x14ac:dyDescent="0.25">
      <c r="D265" s="12"/>
    </row>
    <row r="266" spans="2:52" x14ac:dyDescent="0.25">
      <c r="D266" s="12"/>
    </row>
    <row r="267" spans="2:52" x14ac:dyDescent="0.25">
      <c r="D267" s="12"/>
    </row>
    <row r="268" spans="2:52" x14ac:dyDescent="0.25">
      <c r="D268" s="12"/>
    </row>
    <row r="269" spans="2:52" x14ac:dyDescent="0.25">
      <c r="D269" s="12"/>
    </row>
    <row r="270" spans="2:52" x14ac:dyDescent="0.25"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</row>
    <row r="271" spans="2:52" x14ac:dyDescent="0.25"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</row>
    <row r="272" spans="2:52" x14ac:dyDescent="0.25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</row>
    <row r="273" spans="2:52" x14ac:dyDescent="0.25"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</row>
    <row r="274" spans="2:52" x14ac:dyDescent="0.25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</row>
    <row r="275" spans="2:52" x14ac:dyDescent="0.25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</row>
    <row r="276" spans="2:52" x14ac:dyDescent="0.25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</row>
    <row r="277" spans="2:52" x14ac:dyDescent="0.25"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</row>
    <row r="278" spans="2:52" x14ac:dyDescent="0.25"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</row>
    <row r="279" spans="2:52" x14ac:dyDescent="0.25"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</row>
    <row r="280" spans="2:52" x14ac:dyDescent="0.25"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</row>
    <row r="281" spans="2:52" x14ac:dyDescent="0.25"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</row>
    <row r="282" spans="2:52" x14ac:dyDescent="0.25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</row>
    <row r="283" spans="2:52" x14ac:dyDescent="0.25"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</row>
    <row r="284" spans="2:52" x14ac:dyDescent="0.25"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</row>
    <row r="285" spans="2:52" x14ac:dyDescent="0.25"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</row>
    <row r="286" spans="2:52" x14ac:dyDescent="0.25"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</row>
    <row r="287" spans="2:52" x14ac:dyDescent="0.25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</row>
    <row r="288" spans="2:52" x14ac:dyDescent="0.25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</row>
    <row r="289" spans="2:52" x14ac:dyDescent="0.25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</row>
    <row r="290" spans="2:52" x14ac:dyDescent="0.25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</row>
    <row r="291" spans="2:52" x14ac:dyDescent="0.25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</row>
    <row r="292" spans="2:52" x14ac:dyDescent="0.25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</row>
    <row r="293" spans="2:52" x14ac:dyDescent="0.25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</row>
    <row r="294" spans="2:52" x14ac:dyDescent="0.25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</row>
    <row r="295" spans="2:52" x14ac:dyDescent="0.25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</row>
    <row r="296" spans="2:52" x14ac:dyDescent="0.25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</row>
  </sheetData>
  <mergeCells count="2">
    <mergeCell ref="BD7:BF8"/>
    <mergeCell ref="BD77:BF78"/>
  </mergeCell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</sheetPr>
  <dimension ref="A1:P49"/>
  <sheetViews>
    <sheetView workbookViewId="0">
      <selection activeCell="G14" sqref="G14"/>
    </sheetView>
  </sheetViews>
  <sheetFormatPr defaultRowHeight="15" x14ac:dyDescent="0.25"/>
  <cols>
    <col min="1" max="1" width="14.5703125" customWidth="1"/>
    <col min="2" max="2" width="15.42578125" customWidth="1"/>
    <col min="3" max="3" width="13.42578125" customWidth="1"/>
    <col min="4" max="4" width="11.140625" bestFit="1" customWidth="1"/>
    <col min="5" max="5" width="12.85546875" bestFit="1" customWidth="1"/>
    <col min="6" max="6" width="11.7109375" bestFit="1" customWidth="1"/>
    <col min="7" max="7" width="12.140625" bestFit="1" customWidth="1"/>
    <col min="8" max="8" width="12" bestFit="1" customWidth="1"/>
  </cols>
  <sheetData>
    <row r="1" spans="1:16" ht="15.75" thickBot="1" x14ac:dyDescent="0.3">
      <c r="B1" s="192" t="s">
        <v>119</v>
      </c>
      <c r="C1" s="192"/>
      <c r="D1" s="192"/>
      <c r="E1" s="192"/>
      <c r="F1" s="192"/>
      <c r="G1" s="192"/>
      <c r="H1" s="7"/>
      <c r="I1" s="7"/>
      <c r="J1" s="7"/>
      <c r="K1" s="7"/>
      <c r="L1" s="7"/>
      <c r="M1" s="7"/>
      <c r="N1" s="7"/>
      <c r="O1" s="7"/>
      <c r="P1" s="7"/>
    </row>
    <row r="2" spans="1:16" x14ac:dyDescent="0.25">
      <c r="A2" s="7" t="str">
        <f>'2019'!C40</f>
        <v>Class</v>
      </c>
      <c r="B2" s="8" t="str">
        <f>'2019'!D40</f>
        <v>NOx_RUNEX</v>
      </c>
      <c r="C2" t="s">
        <v>33</v>
      </c>
      <c r="D2" t="s">
        <v>34</v>
      </c>
      <c r="E2" s="8" t="s">
        <v>41</v>
      </c>
      <c r="F2" s="7" t="s">
        <v>42</v>
      </c>
      <c r="G2" s="7" t="s">
        <v>43</v>
      </c>
      <c r="H2" s="7"/>
      <c r="I2" s="7"/>
      <c r="J2" s="7"/>
      <c r="K2" s="7"/>
      <c r="L2" s="7"/>
      <c r="M2" s="7"/>
      <c r="N2" s="7"/>
      <c r="O2" s="7"/>
      <c r="P2" s="7"/>
    </row>
    <row r="3" spans="1:16" x14ac:dyDescent="0.25">
      <c r="A3" s="7" t="str">
        <f>'2019'!C41</f>
        <v>Class 4-6</v>
      </c>
      <c r="B3" s="18">
        <f>'2021'!D41</f>
        <v>2.5144483771474881</v>
      </c>
      <c r="C3" s="18">
        <f>'2021'!E41</f>
        <v>5.9325063079002245</v>
      </c>
      <c r="D3" s="18">
        <f>'2021'!F41</f>
        <v>1.4111217822997399</v>
      </c>
      <c r="E3" s="18">
        <f>'2021'!G41</f>
        <v>8.0536511389263848E-2</v>
      </c>
      <c r="F3" s="18">
        <f>'2021'!H41</f>
        <v>2.3690492543840209E-2</v>
      </c>
      <c r="G3" s="18">
        <f>'2021'!I41</f>
        <v>0</v>
      </c>
      <c r="H3" s="8"/>
      <c r="I3" s="8"/>
      <c r="J3" s="8"/>
      <c r="K3" s="8"/>
      <c r="L3" s="8"/>
      <c r="M3" s="8"/>
      <c r="N3" s="8"/>
      <c r="O3" s="8"/>
      <c r="P3" s="8"/>
    </row>
    <row r="4" spans="1:16" x14ac:dyDescent="0.25">
      <c r="A4" s="7" t="str">
        <f>'2019'!C42</f>
        <v>Class 7-8</v>
      </c>
      <c r="B4" s="18">
        <f>'2021'!D42</f>
        <v>3.344816700312236</v>
      </c>
      <c r="C4" s="18">
        <f>'2021'!E42</f>
        <v>64.077506282905162</v>
      </c>
      <c r="D4" s="18">
        <f>'2021'!F42</f>
        <v>1.5780046272907495</v>
      </c>
      <c r="E4" s="18">
        <f>'2021'!G42</f>
        <v>4.8339933681685043E-2</v>
      </c>
      <c r="F4" s="18">
        <f>'2021'!H42</f>
        <v>8.9103020370085509E-2</v>
      </c>
      <c r="G4" s="18">
        <f>'2021'!I42</f>
        <v>0</v>
      </c>
      <c r="H4" s="8"/>
      <c r="I4" s="8"/>
      <c r="J4" s="8"/>
      <c r="K4" s="8"/>
      <c r="L4" s="8"/>
      <c r="M4" s="8"/>
      <c r="N4" s="8"/>
      <c r="O4" s="8"/>
      <c r="P4" s="8"/>
    </row>
    <row r="5" spans="1:16" x14ac:dyDescent="0.25">
      <c r="A5" s="7" t="s">
        <v>113</v>
      </c>
      <c r="B5" s="18">
        <f>'2021'!D43</f>
        <v>2.3481388966272512</v>
      </c>
      <c r="C5" s="18">
        <f>'2021'!E43</f>
        <v>5.4663740311977547</v>
      </c>
      <c r="D5" s="18">
        <f>'2021'!F43</f>
        <v>1.4361032339112947</v>
      </c>
      <c r="E5" s="18">
        <f>'2021'!G43</f>
        <v>5.7299060934031754E-2</v>
      </c>
      <c r="F5" s="18">
        <f>'2021'!H43</f>
        <v>1.7511948683377684E-2</v>
      </c>
      <c r="G5" s="18">
        <f>'2021'!I43</f>
        <v>0</v>
      </c>
      <c r="H5" s="8"/>
      <c r="I5" s="8"/>
      <c r="J5" s="8"/>
      <c r="K5" s="8"/>
      <c r="L5" s="8"/>
      <c r="M5" s="8"/>
      <c r="N5" s="8"/>
      <c r="O5" s="8"/>
      <c r="P5" s="8"/>
    </row>
    <row r="6" spans="1:16" x14ac:dyDescent="0.25">
      <c r="A6" s="7" t="s">
        <v>112</v>
      </c>
      <c r="B6" s="18">
        <f>'2021'!D44</f>
        <v>3.6456156504117931</v>
      </c>
      <c r="C6" s="18">
        <f>'2021'!E44</f>
        <v>84.009179140341885</v>
      </c>
      <c r="D6" s="18">
        <f>'2021'!F44</f>
        <v>1.6236446597376883</v>
      </c>
      <c r="E6" s="18">
        <f>'2021'!G44</f>
        <v>4.5636054793893543E-2</v>
      </c>
      <c r="F6" s="18">
        <f>'2021'!H44</f>
        <v>0.11344873364251923</v>
      </c>
      <c r="G6" s="18">
        <f>'2021'!I44</f>
        <v>0</v>
      </c>
      <c r="H6" s="8"/>
      <c r="I6" s="8"/>
      <c r="J6" s="8"/>
      <c r="K6" s="8"/>
      <c r="L6" s="8"/>
      <c r="M6" s="8"/>
      <c r="N6" s="8"/>
      <c r="O6" s="8"/>
      <c r="P6" s="8"/>
    </row>
    <row r="7" spans="1:16" x14ac:dyDescent="0.25">
      <c r="A7" s="7" t="s">
        <v>123</v>
      </c>
      <c r="B7" s="18">
        <f>'2021'!D45</f>
        <v>2.4432859229106829</v>
      </c>
      <c r="C7" s="18">
        <f>'2021'!E45</f>
        <v>5.8325330215391773</v>
      </c>
      <c r="D7" s="18">
        <f>'2021'!F45</f>
        <v>1.4165143409688536</v>
      </c>
      <c r="E7" s="18">
        <f>'2021'!G45</f>
        <v>7.0593398107761704E-2</v>
      </c>
      <c r="F7" s="18">
        <f>'2021'!H45</f>
        <v>2.2365355097821685E-2</v>
      </c>
      <c r="G7" s="8">
        <f>'2021'!I45</f>
        <v>0</v>
      </c>
      <c r="H7" s="8"/>
      <c r="I7" s="8"/>
      <c r="J7" s="8"/>
      <c r="K7" s="8"/>
      <c r="L7" s="8"/>
      <c r="M7" s="8"/>
      <c r="N7" s="8"/>
      <c r="O7" s="8"/>
      <c r="P7" s="8"/>
    </row>
    <row r="8" spans="1:16" x14ac:dyDescent="0.25">
      <c r="A8" s="15"/>
      <c r="B8" s="15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6" x14ac:dyDescent="0.25">
      <c r="A9" s="7"/>
      <c r="B9" s="8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6" x14ac:dyDescent="0.25">
      <c r="A10" s="17"/>
      <c r="B10" s="23" t="s">
        <v>103</v>
      </c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6" x14ac:dyDescent="0.25">
      <c r="A11" s="17"/>
      <c r="B11" s="9" t="s">
        <v>122</v>
      </c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6" x14ac:dyDescent="0.25">
      <c r="A12" s="19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6" x14ac:dyDescent="0.25">
      <c r="A13" s="20" t="s">
        <v>97</v>
      </c>
      <c r="B13" s="21" t="s">
        <v>115</v>
      </c>
      <c r="C13" s="21" t="s">
        <v>116</v>
      </c>
      <c r="D13" s="21" t="s">
        <v>117</v>
      </c>
      <c r="E13" s="21" t="s">
        <v>118</v>
      </c>
      <c r="F13" s="8"/>
      <c r="G13" s="8"/>
      <c r="H13" s="8"/>
      <c r="K13" s="7"/>
      <c r="L13" s="8"/>
      <c r="M13" s="8"/>
    </row>
    <row r="14" spans="1:16" x14ac:dyDescent="0.25">
      <c r="A14" s="47" t="s">
        <v>112</v>
      </c>
      <c r="B14" s="48">
        <f>(Trips!$C$4*B6)+(D6+(C6/'2021'!$L$44))</f>
        <v>163.30921589584818</v>
      </c>
      <c r="C14" s="48">
        <f>(Trips!$C$4*E6)+(G6+(F6/'2021'!$L$44))</f>
        <v>1.8427900394802332</v>
      </c>
      <c r="D14" s="48">
        <f>B14/453.592</f>
        <v>0.36003548540505165</v>
      </c>
      <c r="E14" s="49">
        <f>C14/453.592</f>
        <v>4.0626599223095496E-3</v>
      </c>
      <c r="F14" s="18"/>
      <c r="G14" s="18"/>
      <c r="H14" s="18"/>
    </row>
    <row r="15" spans="1:16" x14ac:dyDescent="0.25">
      <c r="A15" s="47" t="s">
        <v>123</v>
      </c>
      <c r="B15" s="48">
        <f>(Trips!$C$3*B7)+(D7+(C7/'2021'!$L$45))</f>
        <v>37.102749575895189</v>
      </c>
      <c r="C15" s="48">
        <f>(Trips!$C$3*E7)+(G7+(F7/'2021'!$L$45))</f>
        <v>1.0062285341970623</v>
      </c>
      <c r="D15" s="48">
        <f>B15/453.592</f>
        <v>8.1797627770981832E-2</v>
      </c>
      <c r="E15" s="49">
        <f>C15/453.592</f>
        <v>2.218355998776571E-3</v>
      </c>
      <c r="F15" s="18"/>
      <c r="G15" s="18"/>
      <c r="H15" s="60"/>
    </row>
    <row r="16" spans="1:16" x14ac:dyDescent="0.25">
      <c r="A16" s="7"/>
      <c r="B16" s="18"/>
      <c r="C16" s="18"/>
      <c r="D16" s="39"/>
      <c r="E16" s="39"/>
      <c r="F16" s="46"/>
    </row>
    <row r="17" spans="1:13" x14ac:dyDescent="0.25">
      <c r="A17" s="7"/>
      <c r="B17" s="18"/>
      <c r="C17" s="18"/>
      <c r="D17" s="39"/>
      <c r="E17" s="39"/>
    </row>
    <row r="18" spans="1:13" s="7" customFormat="1" x14ac:dyDescent="0.25"/>
    <row r="19" spans="1:13" s="7" customFormat="1" x14ac:dyDescent="0.25"/>
    <row r="20" spans="1:13" s="7" customFormat="1" x14ac:dyDescent="0.25"/>
    <row r="21" spans="1:13" s="7" customFormat="1" x14ac:dyDescent="0.25"/>
    <row r="22" spans="1:13" s="7" customFormat="1" x14ac:dyDescent="0.25"/>
    <row r="23" spans="1:13" s="7" customFormat="1" x14ac:dyDescent="0.25"/>
    <row r="24" spans="1:13" s="7" customFormat="1" x14ac:dyDescent="0.25"/>
    <row r="25" spans="1:13" s="7" customFormat="1" x14ac:dyDescent="0.25">
      <c r="A25" s="154"/>
    </row>
    <row r="26" spans="1:13" s="7" customFormat="1" x14ac:dyDescent="0.25">
      <c r="M26" s="155"/>
    </row>
    <row r="27" spans="1:13" s="7" customFormat="1" x14ac:dyDescent="0.25"/>
    <row r="28" spans="1:13" s="7" customFormat="1" x14ac:dyDescent="0.25">
      <c r="M28" s="134"/>
    </row>
    <row r="29" spans="1:13" s="7" customFormat="1" x14ac:dyDescent="0.25">
      <c r="B29" s="44"/>
      <c r="M29" s="134"/>
    </row>
    <row r="30" spans="1:13" s="7" customFormat="1" x14ac:dyDescent="0.25"/>
    <row r="31" spans="1:13" s="7" customFormat="1" x14ac:dyDescent="0.25">
      <c r="B31" s="8"/>
      <c r="C31" s="8"/>
    </row>
    <row r="32" spans="1:13" s="7" customFormat="1" x14ac:dyDescent="0.25">
      <c r="B32" s="18"/>
      <c r="C32" s="18"/>
    </row>
    <row r="33" spans="1:3" s="7" customFormat="1" x14ac:dyDescent="0.25">
      <c r="B33" s="18"/>
      <c r="C33" s="18"/>
    </row>
    <row r="34" spans="1:3" s="7" customFormat="1" x14ac:dyDescent="0.25"/>
    <row r="35" spans="1:3" s="7" customFormat="1" x14ac:dyDescent="0.25"/>
    <row r="36" spans="1:3" s="7" customFormat="1" x14ac:dyDescent="0.25">
      <c r="B36" s="44"/>
    </row>
    <row r="37" spans="1:3" s="7" customFormat="1" x14ac:dyDescent="0.25">
      <c r="B37" s="44"/>
    </row>
    <row r="38" spans="1:3" s="7" customFormat="1" x14ac:dyDescent="0.25">
      <c r="B38" s="8"/>
      <c r="C38" s="8"/>
    </row>
    <row r="39" spans="1:3" s="7" customFormat="1" x14ac:dyDescent="0.25">
      <c r="B39" s="18"/>
      <c r="C39" s="18"/>
    </row>
    <row r="40" spans="1:3" s="7" customFormat="1" x14ac:dyDescent="0.25">
      <c r="B40" s="18"/>
      <c r="C40" s="18"/>
    </row>
    <row r="41" spans="1:3" s="7" customFormat="1" x14ac:dyDescent="0.25">
      <c r="A41" s="134"/>
    </row>
    <row r="42" spans="1:3" s="7" customFormat="1" x14ac:dyDescent="0.25"/>
    <row r="43" spans="1:3" s="7" customFormat="1" x14ac:dyDescent="0.25"/>
    <row r="44" spans="1:3" s="7" customFormat="1" x14ac:dyDescent="0.25">
      <c r="A44" s="134"/>
    </row>
    <row r="45" spans="1:3" s="7" customFormat="1" x14ac:dyDescent="0.25">
      <c r="A45" s="134"/>
    </row>
    <row r="46" spans="1:3" x14ac:dyDescent="0.25">
      <c r="A46" s="10"/>
    </row>
    <row r="47" spans="1:3" x14ac:dyDescent="0.25">
      <c r="A47" s="10"/>
    </row>
    <row r="48" spans="1:3" x14ac:dyDescent="0.25">
      <c r="A48" s="10"/>
    </row>
    <row r="49" spans="1:1" x14ac:dyDescent="0.25">
      <c r="A49" s="11"/>
    </row>
  </sheetData>
  <mergeCells count="1">
    <mergeCell ref="B1:G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F269"/>
  <sheetViews>
    <sheetView zoomScale="60" zoomScaleNormal="60" workbookViewId="0">
      <selection activeCell="B43" sqref="B43"/>
    </sheetView>
  </sheetViews>
  <sheetFormatPr defaultColWidth="8.7109375" defaultRowHeight="15" x14ac:dyDescent="0.25"/>
  <cols>
    <col min="1" max="2" width="9.140625" style="15" customWidth="1"/>
    <col min="3" max="4" width="23.140625" style="15" customWidth="1"/>
    <col min="5" max="5" width="14.7109375" style="15" bestFit="1" customWidth="1"/>
    <col min="6" max="7" width="16.28515625" style="15" bestFit="1" customWidth="1"/>
    <col min="8" max="8" width="14.7109375" style="15" bestFit="1" customWidth="1"/>
    <col min="9" max="9" width="16.140625" style="15" bestFit="1" customWidth="1"/>
    <col min="10" max="10" width="22" style="15" bestFit="1" customWidth="1"/>
    <col min="11" max="11" width="15.42578125" style="15" bestFit="1" customWidth="1"/>
    <col min="12" max="12" width="15.5703125" style="15" bestFit="1" customWidth="1"/>
    <col min="13" max="55" width="9.140625" style="15"/>
    <col min="56" max="56" width="19.7109375" style="15" bestFit="1" customWidth="1"/>
    <col min="57" max="57" width="32.28515625" style="15" customWidth="1"/>
    <col min="58" max="58" width="34" style="15" customWidth="1"/>
    <col min="59" max="60" width="9.140625" style="15"/>
    <col min="61" max="61" width="16.28515625" style="15" bestFit="1" customWidth="1"/>
    <col min="62" max="71" width="9.140625" style="15" customWidth="1"/>
    <col min="72" max="16384" width="8.7109375" style="15"/>
  </cols>
  <sheetData>
    <row r="1" spans="1:58" x14ac:dyDescent="0.25">
      <c r="A1" s="15" t="s">
        <v>0</v>
      </c>
    </row>
    <row r="2" spans="1:58" x14ac:dyDescent="0.25">
      <c r="A2" s="15" t="s">
        <v>1</v>
      </c>
    </row>
    <row r="3" spans="1:58" x14ac:dyDescent="0.25">
      <c r="A3" s="15" t="s">
        <v>2</v>
      </c>
    </row>
    <row r="4" spans="1:58" x14ac:dyDescent="0.25">
      <c r="A4" s="15" t="s">
        <v>100</v>
      </c>
    </row>
    <row r="5" spans="1:58" x14ac:dyDescent="0.25">
      <c r="A5" s="15" t="s">
        <v>3</v>
      </c>
    </row>
    <row r="6" spans="1:58" x14ac:dyDescent="0.25">
      <c r="A6" s="15" t="s">
        <v>4</v>
      </c>
    </row>
    <row r="7" spans="1:58" x14ac:dyDescent="0.25">
      <c r="A7" s="15" t="s">
        <v>5</v>
      </c>
      <c r="BD7" s="193"/>
      <c r="BE7" s="193"/>
      <c r="BF7" s="193"/>
    </row>
    <row r="8" spans="1:58" x14ac:dyDescent="0.25">
      <c r="BD8" s="193"/>
      <c r="BE8" s="193"/>
      <c r="BF8" s="193"/>
    </row>
    <row r="9" spans="1:58" x14ac:dyDescent="0.25">
      <c r="A9" s="15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2" t="s">
        <v>12</v>
      </c>
      <c r="H9" s="12" t="s">
        <v>13</v>
      </c>
      <c r="I9" s="12" t="s">
        <v>14</v>
      </c>
      <c r="J9" s="12"/>
      <c r="K9" s="12" t="s">
        <v>15</v>
      </c>
      <c r="L9" s="12" t="s">
        <v>16</v>
      </c>
      <c r="M9" s="12" t="s">
        <v>17</v>
      </c>
      <c r="N9" s="12" t="s">
        <v>18</v>
      </c>
      <c r="O9" s="12" t="s">
        <v>19</v>
      </c>
      <c r="P9" s="12" t="s">
        <v>20</v>
      </c>
      <c r="Q9" s="12" t="s">
        <v>21</v>
      </c>
      <c r="R9" s="12" t="s">
        <v>22</v>
      </c>
      <c r="S9" s="12" t="s">
        <v>23</v>
      </c>
      <c r="T9" s="12" t="s">
        <v>24</v>
      </c>
      <c r="U9" s="12" t="s">
        <v>25</v>
      </c>
      <c r="V9" s="12" t="s">
        <v>26</v>
      </c>
      <c r="W9" s="12" t="s">
        <v>27</v>
      </c>
      <c r="X9" s="12" t="s">
        <v>28</v>
      </c>
      <c r="Y9" s="12" t="s">
        <v>29</v>
      </c>
      <c r="Z9" s="12" t="s">
        <v>30</v>
      </c>
      <c r="AA9" s="12" t="s">
        <v>31</v>
      </c>
      <c r="AB9" s="12" t="s">
        <v>32</v>
      </c>
      <c r="AC9" s="12" t="s">
        <v>33</v>
      </c>
      <c r="AD9" s="12" t="s">
        <v>34</v>
      </c>
      <c r="AE9" s="12" t="s">
        <v>35</v>
      </c>
      <c r="AF9" s="12" t="s">
        <v>36</v>
      </c>
      <c r="AG9" s="12" t="s">
        <v>37</v>
      </c>
      <c r="AH9" s="12" t="s">
        <v>38</v>
      </c>
      <c r="AI9" s="12" t="s">
        <v>39</v>
      </c>
      <c r="AJ9" s="12" t="s">
        <v>40</v>
      </c>
      <c r="AK9" s="12" t="s">
        <v>41</v>
      </c>
      <c r="AL9" s="12" t="s">
        <v>42</v>
      </c>
      <c r="AM9" s="12" t="s">
        <v>43</v>
      </c>
      <c r="AN9" s="12" t="s">
        <v>44</v>
      </c>
      <c r="AO9" s="12" t="s">
        <v>45</v>
      </c>
      <c r="AP9" s="12" t="s">
        <v>46</v>
      </c>
      <c r="AQ9" s="12" t="s">
        <v>47</v>
      </c>
      <c r="AR9" s="12" t="s">
        <v>48</v>
      </c>
      <c r="AS9" s="12" t="s">
        <v>49</v>
      </c>
      <c r="AT9" s="12" t="s">
        <v>50</v>
      </c>
      <c r="AU9" s="12" t="s">
        <v>51</v>
      </c>
      <c r="AV9" s="12" t="s">
        <v>52</v>
      </c>
      <c r="AW9" s="12" t="s">
        <v>53</v>
      </c>
      <c r="AX9" s="12" t="s">
        <v>54</v>
      </c>
      <c r="AY9" s="12" t="s">
        <v>55</v>
      </c>
      <c r="AZ9" s="12" t="s">
        <v>56</v>
      </c>
    </row>
    <row r="10" spans="1:58" x14ac:dyDescent="0.25">
      <c r="A10" s="15" t="s">
        <v>57</v>
      </c>
      <c r="B10" s="12">
        <v>2022</v>
      </c>
      <c r="C10" s="12" t="s">
        <v>60</v>
      </c>
      <c r="D10" s="12" t="s">
        <v>58</v>
      </c>
      <c r="E10" s="12" t="s">
        <v>58</v>
      </c>
      <c r="F10" s="12" t="s">
        <v>59</v>
      </c>
      <c r="G10" s="12">
        <v>467.77482243529499</v>
      </c>
      <c r="H10" s="12">
        <v>92622.049532187797</v>
      </c>
      <c r="I10" s="12">
        <v>6829.5124075553103</v>
      </c>
      <c r="J10" s="12"/>
      <c r="K10" s="12">
        <v>1.1650113065716301E-2</v>
      </c>
      <c r="L10" s="12">
        <v>5.1793987589346203E-2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1.3262766903698001E-2</v>
      </c>
      <c r="S10" s="12">
        <v>5.8963512245388802E-2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7.8570104478944996E-2</v>
      </c>
      <c r="Z10" s="12">
        <v>2.0389191729443401</v>
      </c>
      <c r="AA10" s="12">
        <v>0</v>
      </c>
      <c r="AB10" s="12">
        <v>1.07858867502476</v>
      </c>
      <c r="AC10" s="12">
        <v>3.0542183863918302</v>
      </c>
      <c r="AD10" s="12">
        <v>1.25130684353071</v>
      </c>
      <c r="AE10" s="12">
        <v>866.81162249701595</v>
      </c>
      <c r="AF10" s="12">
        <v>606.19601196037002</v>
      </c>
      <c r="AG10" s="12">
        <v>0</v>
      </c>
      <c r="AH10" s="12">
        <v>5.4111757788889595E-4</v>
      </c>
      <c r="AI10" s="12">
        <v>2.4056965761157E-3</v>
      </c>
      <c r="AJ10" s="12">
        <v>0</v>
      </c>
      <c r="AK10" s="12">
        <v>7.7974194418980597E-3</v>
      </c>
      <c r="AL10" s="12">
        <v>1.4271557904713601E-3</v>
      </c>
      <c r="AM10" s="12">
        <v>0</v>
      </c>
      <c r="AN10" s="12">
        <v>1.2000003439211201E-2</v>
      </c>
      <c r="AO10" s="12">
        <v>0.13034003735556601</v>
      </c>
      <c r="AP10" s="12">
        <v>7.4601065284155502E-3</v>
      </c>
      <c r="AQ10" s="12">
        <v>1.36541766271455E-3</v>
      </c>
      <c r="AR10" s="12">
        <v>0</v>
      </c>
      <c r="AS10" s="12">
        <v>3.0000008598028201E-3</v>
      </c>
      <c r="AT10" s="12">
        <v>5.5860016009528501E-2</v>
      </c>
      <c r="AU10" s="12">
        <v>8.1892064046339696E-3</v>
      </c>
      <c r="AV10" s="12">
        <v>5.7270393413841499E-3</v>
      </c>
      <c r="AW10" s="12">
        <v>0</v>
      </c>
      <c r="AX10" s="12">
        <v>0.13625071599396199</v>
      </c>
      <c r="AY10" s="12">
        <v>9.5285571303665495E-2</v>
      </c>
      <c r="AZ10" s="12">
        <v>0</v>
      </c>
      <c r="BD10" s="24"/>
      <c r="BE10" s="25"/>
      <c r="BF10" s="25"/>
    </row>
    <row r="11" spans="1:58" x14ac:dyDescent="0.25">
      <c r="A11" s="15" t="s">
        <v>57</v>
      </c>
      <c r="B11" s="12">
        <v>2022</v>
      </c>
      <c r="C11" s="12" t="s">
        <v>61</v>
      </c>
      <c r="D11" s="12" t="s">
        <v>58</v>
      </c>
      <c r="E11" s="12" t="s">
        <v>58</v>
      </c>
      <c r="F11" s="12" t="s">
        <v>59</v>
      </c>
      <c r="G11" s="12">
        <v>247.35836205729501</v>
      </c>
      <c r="H11" s="12">
        <v>12879.608860632001</v>
      </c>
      <c r="I11" s="12">
        <v>3611.4320860365101</v>
      </c>
      <c r="J11" s="12"/>
      <c r="K11" s="12">
        <v>3.01422732902475E-2</v>
      </c>
      <c r="L11" s="12">
        <v>6.02009139710558E-2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3.4314683672259802E-2</v>
      </c>
      <c r="S11" s="12">
        <v>6.8534157984895094E-2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0.141738052193737</v>
      </c>
      <c r="Z11" s="12">
        <v>2.0418926082051598</v>
      </c>
      <c r="AA11" s="12">
        <v>0</v>
      </c>
      <c r="AB11" s="12">
        <v>1.2767613597935801</v>
      </c>
      <c r="AC11" s="12">
        <v>3.7099370287429698</v>
      </c>
      <c r="AD11" s="12">
        <v>1.1742610604831301</v>
      </c>
      <c r="AE11" s="12">
        <v>919.67833769134495</v>
      </c>
      <c r="AF11" s="12">
        <v>613.699327503017</v>
      </c>
      <c r="AG11" s="12">
        <v>0</v>
      </c>
      <c r="AH11" s="12">
        <v>1.40003052527293E-3</v>
      </c>
      <c r="AI11" s="12">
        <v>2.7961765324474698E-3</v>
      </c>
      <c r="AJ11" s="12">
        <v>0</v>
      </c>
      <c r="AK11" s="12">
        <v>2.0936920955796801E-2</v>
      </c>
      <c r="AL11" s="12">
        <v>5.45953796877186E-3</v>
      </c>
      <c r="AM11" s="12">
        <v>0</v>
      </c>
      <c r="AN11" s="12">
        <v>1.2000003439211201E-2</v>
      </c>
      <c r="AO11" s="12">
        <v>0.13034003735556601</v>
      </c>
      <c r="AP11" s="12">
        <v>2.0031199023101399E-2</v>
      </c>
      <c r="AQ11" s="12">
        <v>5.2233607729396704E-3</v>
      </c>
      <c r="AR11" s="12">
        <v>0</v>
      </c>
      <c r="AS11" s="12">
        <v>3.0000008598028201E-3</v>
      </c>
      <c r="AT11" s="12">
        <v>5.5860016009528501E-2</v>
      </c>
      <c r="AU11" s="12">
        <v>8.6886649160625596E-3</v>
      </c>
      <c r="AV11" s="12">
        <v>5.7979269461451701E-3</v>
      </c>
      <c r="AW11" s="12">
        <v>0</v>
      </c>
      <c r="AX11" s="12">
        <v>0.14456062741015499</v>
      </c>
      <c r="AY11" s="12">
        <v>9.6464988017148395E-2</v>
      </c>
      <c r="AZ11" s="12">
        <v>0</v>
      </c>
      <c r="BD11" s="24"/>
      <c r="BE11" s="25"/>
      <c r="BF11" s="25"/>
    </row>
    <row r="12" spans="1:58" x14ac:dyDescent="0.25">
      <c r="A12" s="15" t="s">
        <v>57</v>
      </c>
      <c r="B12" s="12">
        <v>2022</v>
      </c>
      <c r="C12" s="12" t="s">
        <v>62</v>
      </c>
      <c r="D12" s="12" t="s">
        <v>58</v>
      </c>
      <c r="E12" s="12" t="s">
        <v>58</v>
      </c>
      <c r="F12" s="12" t="s">
        <v>59</v>
      </c>
      <c r="G12" s="12">
        <v>19248.994032864499</v>
      </c>
      <c r="H12" s="12">
        <v>2669442.6784282699</v>
      </c>
      <c r="I12" s="12">
        <v>222130.722367799</v>
      </c>
      <c r="J12" s="12"/>
      <c r="K12" s="12">
        <v>3.6102289667503201E-2</v>
      </c>
      <c r="L12" s="12">
        <v>6.1342302103412301E-2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4.1099708633638203E-2</v>
      </c>
      <c r="S12" s="12">
        <v>6.9833541489647502E-2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0.148424171730177</v>
      </c>
      <c r="Z12" s="12">
        <v>1.97998029874431</v>
      </c>
      <c r="AA12" s="12">
        <v>0</v>
      </c>
      <c r="AB12" s="12">
        <v>1.5545173037456801</v>
      </c>
      <c r="AC12" s="12">
        <v>3.6815024982221698</v>
      </c>
      <c r="AD12" s="12">
        <v>1.83324808432346</v>
      </c>
      <c r="AE12" s="12">
        <v>899.90594413973497</v>
      </c>
      <c r="AF12" s="12">
        <v>627.37309225685897</v>
      </c>
      <c r="AG12" s="12">
        <v>0</v>
      </c>
      <c r="AH12" s="12">
        <v>1.6768578494411001E-3</v>
      </c>
      <c r="AI12" s="12">
        <v>2.84919105497853E-3</v>
      </c>
      <c r="AJ12" s="12">
        <v>0</v>
      </c>
      <c r="AK12" s="12">
        <v>1.8646123735653001E-2</v>
      </c>
      <c r="AL12" s="12">
        <v>5.0407362419349301E-3</v>
      </c>
      <c r="AM12" s="12">
        <v>0</v>
      </c>
      <c r="AN12" s="12">
        <v>1.2000003439211201E-2</v>
      </c>
      <c r="AO12" s="12">
        <v>0.13034003735556601</v>
      </c>
      <c r="AP12" s="12">
        <v>1.7839500676665999E-2</v>
      </c>
      <c r="AQ12" s="12">
        <v>4.8226762234206402E-3</v>
      </c>
      <c r="AR12" s="12">
        <v>0</v>
      </c>
      <c r="AS12" s="12">
        <v>3.0000008598028201E-3</v>
      </c>
      <c r="AT12" s="12">
        <v>5.5860016009528501E-2</v>
      </c>
      <c r="AU12" s="12">
        <v>8.5018651458410293E-3</v>
      </c>
      <c r="AV12" s="12">
        <v>5.9271098954635599E-3</v>
      </c>
      <c r="AW12" s="12">
        <v>0</v>
      </c>
      <c r="AX12" s="12">
        <v>0.141452682490634</v>
      </c>
      <c r="AY12" s="12">
        <v>9.8614313418066701E-2</v>
      </c>
      <c r="AZ12" s="12">
        <v>0</v>
      </c>
      <c r="BD12" s="24"/>
      <c r="BE12" s="25"/>
      <c r="BF12" s="25"/>
    </row>
    <row r="13" spans="1:58" x14ac:dyDescent="0.25">
      <c r="A13" s="15" t="s">
        <v>57</v>
      </c>
      <c r="B13" s="12">
        <v>2022</v>
      </c>
      <c r="C13" s="12" t="s">
        <v>63</v>
      </c>
      <c r="D13" s="12" t="s">
        <v>58</v>
      </c>
      <c r="E13" s="12" t="s">
        <v>58</v>
      </c>
      <c r="F13" s="12" t="s">
        <v>59</v>
      </c>
      <c r="G13" s="12">
        <v>72910.398249500999</v>
      </c>
      <c r="H13" s="12">
        <v>3722592.4345759</v>
      </c>
      <c r="I13" s="12">
        <v>841375.88715722901</v>
      </c>
      <c r="J13" s="12"/>
      <c r="K13" s="12">
        <v>7.3254056695007799E-2</v>
      </c>
      <c r="L13" s="12">
        <v>7.7873074098193606E-2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8.3394167354068793E-2</v>
      </c>
      <c r="S13" s="12">
        <v>8.8652567062038695E-2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0.29247973307608</v>
      </c>
      <c r="Z13" s="12">
        <v>2.0511485294591698</v>
      </c>
      <c r="AA13" s="12">
        <v>0</v>
      </c>
      <c r="AB13" s="12">
        <v>1.81000580885193</v>
      </c>
      <c r="AC13" s="12">
        <v>4.8713964925824396</v>
      </c>
      <c r="AD13" s="12">
        <v>1.64971810923638</v>
      </c>
      <c r="AE13" s="12">
        <v>956.14283977607397</v>
      </c>
      <c r="AF13" s="12">
        <v>641.24943805937198</v>
      </c>
      <c r="AG13" s="12">
        <v>0</v>
      </c>
      <c r="AH13" s="12">
        <v>3.4024612040879998E-3</v>
      </c>
      <c r="AI13" s="12">
        <v>3.6170025991233801E-3</v>
      </c>
      <c r="AJ13" s="12">
        <v>0</v>
      </c>
      <c r="AK13" s="12">
        <v>5.1543374639916199E-2</v>
      </c>
      <c r="AL13" s="12">
        <v>1.36782667590902E-2</v>
      </c>
      <c r="AM13" s="12">
        <v>0</v>
      </c>
      <c r="AN13" s="12">
        <v>1.2000003439211201E-2</v>
      </c>
      <c r="AO13" s="12">
        <v>0.13034003735556601</v>
      </c>
      <c r="AP13" s="12">
        <v>4.9313631068974101E-2</v>
      </c>
      <c r="AQ13" s="12">
        <v>1.3086550993857899E-2</v>
      </c>
      <c r="AR13" s="12">
        <v>0</v>
      </c>
      <c r="AS13" s="12">
        <v>3.0000008598028201E-3</v>
      </c>
      <c r="AT13" s="12">
        <v>5.5860016009528501E-2</v>
      </c>
      <c r="AU13" s="12">
        <v>9.0331634509966292E-3</v>
      </c>
      <c r="AV13" s="12">
        <v>6.0582067300808699E-3</v>
      </c>
      <c r="AW13" s="12">
        <v>0</v>
      </c>
      <c r="AX13" s="12">
        <v>0.150292339339785</v>
      </c>
      <c r="AY13" s="12">
        <v>0.100795481738728</v>
      </c>
      <c r="AZ13" s="12">
        <v>0</v>
      </c>
      <c r="BD13" s="24"/>
      <c r="BE13" s="25"/>
      <c r="BF13" s="25"/>
    </row>
    <row r="14" spans="1:58" x14ac:dyDescent="0.25">
      <c r="A14" s="15" t="s">
        <v>57</v>
      </c>
      <c r="B14" s="12">
        <v>2022</v>
      </c>
      <c r="C14" s="12" t="s">
        <v>64</v>
      </c>
      <c r="D14" s="12" t="s">
        <v>58</v>
      </c>
      <c r="E14" s="12" t="s">
        <v>58</v>
      </c>
      <c r="F14" s="12" t="s">
        <v>59</v>
      </c>
      <c r="G14" s="12">
        <v>267.70723212249698</v>
      </c>
      <c r="H14" s="12">
        <v>53171.322579646199</v>
      </c>
      <c r="I14" s="12">
        <v>3908.5255889884602</v>
      </c>
      <c r="J14" s="12"/>
      <c r="K14" s="12">
        <v>9.2091428394694107E-3</v>
      </c>
      <c r="L14" s="12">
        <v>5.0226790749077502E-2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1.0483908110915201E-2</v>
      </c>
      <c r="S14" s="12">
        <v>5.7179377939786002E-2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7.11527345865684E-2</v>
      </c>
      <c r="Z14" s="12">
        <v>2.03345094136766</v>
      </c>
      <c r="AA14" s="12">
        <v>0</v>
      </c>
      <c r="AB14" s="12">
        <v>1.0484340099513201</v>
      </c>
      <c r="AC14" s="12">
        <v>2.9892428137990699</v>
      </c>
      <c r="AD14" s="12">
        <v>1.2601580574071301</v>
      </c>
      <c r="AE14" s="12">
        <v>866.44555226822501</v>
      </c>
      <c r="AF14" s="12">
        <v>605.51468786160297</v>
      </c>
      <c r="AG14" s="12">
        <v>0</v>
      </c>
      <c r="AH14" s="12">
        <v>4.2774083303887401E-4</v>
      </c>
      <c r="AI14" s="12">
        <v>2.3329043419547399E-3</v>
      </c>
      <c r="AJ14" s="12">
        <v>0</v>
      </c>
      <c r="AK14" s="12">
        <v>6.5710697037365297E-3</v>
      </c>
      <c r="AL14" s="12">
        <v>7.3737737695434903E-4</v>
      </c>
      <c r="AM14" s="12">
        <v>0</v>
      </c>
      <c r="AN14" s="12">
        <v>1.2000003439211201E-2</v>
      </c>
      <c r="AO14" s="12">
        <v>0.13034003735556601</v>
      </c>
      <c r="AP14" s="12">
        <v>6.2868081370758902E-3</v>
      </c>
      <c r="AQ14" s="12">
        <v>7.0547875803177705E-4</v>
      </c>
      <c r="AR14" s="12">
        <v>0</v>
      </c>
      <c r="AS14" s="12">
        <v>3.0000008598028201E-3</v>
      </c>
      <c r="AT14" s="12">
        <v>5.5860016009528501E-2</v>
      </c>
      <c r="AU14" s="12">
        <v>8.1857479546266591E-3</v>
      </c>
      <c r="AV14" s="12">
        <v>5.7206025291305397E-3</v>
      </c>
      <c r="AW14" s="12">
        <v>0</v>
      </c>
      <c r="AX14" s="12">
        <v>0.136193174851825</v>
      </c>
      <c r="AY14" s="12">
        <v>9.5178476643335994E-2</v>
      </c>
      <c r="AZ14" s="12">
        <v>0</v>
      </c>
      <c r="BD14" s="24"/>
      <c r="BE14" s="25"/>
      <c r="BF14" s="25"/>
    </row>
    <row r="15" spans="1:58" x14ac:dyDescent="0.25">
      <c r="A15" s="15" t="s">
        <v>57</v>
      </c>
      <c r="B15" s="12">
        <v>2022</v>
      </c>
      <c r="C15" s="12" t="s">
        <v>65</v>
      </c>
      <c r="D15" s="12" t="s">
        <v>58</v>
      </c>
      <c r="E15" s="12" t="s">
        <v>58</v>
      </c>
      <c r="F15" s="12" t="s">
        <v>59</v>
      </c>
      <c r="G15" s="12">
        <v>143.07173180114901</v>
      </c>
      <c r="H15" s="12">
        <v>7389.4337110534298</v>
      </c>
      <c r="I15" s="12">
        <v>2088.8472842967799</v>
      </c>
      <c r="J15" s="12"/>
      <c r="K15" s="12">
        <v>3.06809303818029E-2</v>
      </c>
      <c r="L15" s="12">
        <v>6.0430002065223302E-2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3.49279037677237E-2</v>
      </c>
      <c r="S15" s="12">
        <v>6.8794957341623802E-2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0.14329230930419901</v>
      </c>
      <c r="Z15" s="12">
        <v>2.0387713437384498</v>
      </c>
      <c r="AA15" s="12">
        <v>0</v>
      </c>
      <c r="AB15" s="12">
        <v>1.2890929065746399</v>
      </c>
      <c r="AC15" s="12">
        <v>3.7383234990945402</v>
      </c>
      <c r="AD15" s="12">
        <v>1.1697359960995799</v>
      </c>
      <c r="AE15" s="12">
        <v>920.76026587814204</v>
      </c>
      <c r="AF15" s="12">
        <v>614.58624012029304</v>
      </c>
      <c r="AG15" s="12">
        <v>0</v>
      </c>
      <c r="AH15" s="12">
        <v>1.42504975204361E-3</v>
      </c>
      <c r="AI15" s="12">
        <v>2.8068170810790398E-3</v>
      </c>
      <c r="AJ15" s="12">
        <v>0</v>
      </c>
      <c r="AK15" s="12">
        <v>2.12537444226008E-2</v>
      </c>
      <c r="AL15" s="12">
        <v>5.5562651124630297E-3</v>
      </c>
      <c r="AM15" s="12">
        <v>0</v>
      </c>
      <c r="AN15" s="12">
        <v>1.2000003439211201E-2</v>
      </c>
      <c r="AO15" s="12">
        <v>0.13034003735556601</v>
      </c>
      <c r="AP15" s="12">
        <v>2.03343168469752E-2</v>
      </c>
      <c r="AQ15" s="12">
        <v>5.3159035432116097E-3</v>
      </c>
      <c r="AR15" s="12">
        <v>0</v>
      </c>
      <c r="AS15" s="12">
        <v>3.0000008598028201E-3</v>
      </c>
      <c r="AT15" s="12">
        <v>5.5860016009528501E-2</v>
      </c>
      <c r="AU15" s="12">
        <v>8.6988864371021005E-3</v>
      </c>
      <c r="AV15" s="12">
        <v>5.8063060567814899E-3</v>
      </c>
      <c r="AW15" s="12">
        <v>0</v>
      </c>
      <c r="AX15" s="12">
        <v>0.144730691454382</v>
      </c>
      <c r="AY15" s="12">
        <v>9.6604398329598801E-2</v>
      </c>
      <c r="AZ15" s="12">
        <v>0</v>
      </c>
      <c r="BD15" s="24"/>
      <c r="BE15" s="25"/>
      <c r="BF15" s="25"/>
    </row>
    <row r="16" spans="1:58" x14ac:dyDescent="0.25">
      <c r="A16" s="15" t="s">
        <v>57</v>
      </c>
      <c r="B16" s="12">
        <v>2022</v>
      </c>
      <c r="C16" s="12" t="s">
        <v>66</v>
      </c>
      <c r="D16" s="12" t="s">
        <v>58</v>
      </c>
      <c r="E16" s="12" t="s">
        <v>58</v>
      </c>
      <c r="F16" s="12" t="s">
        <v>59</v>
      </c>
      <c r="G16" s="12">
        <v>10120.829334047199</v>
      </c>
      <c r="H16" s="12">
        <v>1799289.4032801599</v>
      </c>
      <c r="I16" s="12">
        <v>147764.10827708899</v>
      </c>
      <c r="J16" s="12"/>
      <c r="K16" s="12">
        <v>3.5096557919403602E-2</v>
      </c>
      <c r="L16" s="12">
        <v>10.480422041552799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3.9954759596023501E-2</v>
      </c>
      <c r="S16" s="12">
        <v>11.9311627110761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0.23150641666660701</v>
      </c>
      <c r="Z16" s="12">
        <v>145.921681918985</v>
      </c>
      <c r="AA16" s="12">
        <v>0</v>
      </c>
      <c r="AB16" s="12">
        <v>2.6387990900469198</v>
      </c>
      <c r="AC16" s="12">
        <v>131.14697634714801</v>
      </c>
      <c r="AD16" s="12">
        <v>2.05684771559226</v>
      </c>
      <c r="AE16" s="12">
        <v>1309.98776127326</v>
      </c>
      <c r="AF16" s="12">
        <v>26331.158805400901</v>
      </c>
      <c r="AG16" s="12">
        <v>0</v>
      </c>
      <c r="AH16" s="12">
        <v>1.6301442146061499E-3</v>
      </c>
      <c r="AI16" s="12">
        <v>0.48678845933842502</v>
      </c>
      <c r="AJ16" s="12">
        <v>0</v>
      </c>
      <c r="AK16" s="12">
        <v>2.5107136306487698E-2</v>
      </c>
      <c r="AL16" s="12">
        <v>6.9410393130971498E-2</v>
      </c>
      <c r="AM16" s="12">
        <v>0</v>
      </c>
      <c r="AN16" s="12">
        <v>3.60000103176338E-2</v>
      </c>
      <c r="AO16" s="12">
        <v>6.1740017694742001E-2</v>
      </c>
      <c r="AP16" s="12">
        <v>2.4021012703691998E-2</v>
      </c>
      <c r="AQ16" s="12">
        <v>6.6407730249048197E-2</v>
      </c>
      <c r="AR16" s="12">
        <v>0</v>
      </c>
      <c r="AS16" s="12">
        <v>9.0000025794084604E-3</v>
      </c>
      <c r="AT16" s="12">
        <v>2.6460007583460898E-2</v>
      </c>
      <c r="AU16" s="12">
        <v>1.2376114816859201E-2</v>
      </c>
      <c r="AV16" s="12">
        <v>0.24876373220453199</v>
      </c>
      <c r="AW16" s="12">
        <v>0</v>
      </c>
      <c r="AX16" s="12">
        <v>0.20591183341848299</v>
      </c>
      <c r="AY16" s="12">
        <v>4.1388914812329602</v>
      </c>
      <c r="AZ16" s="12">
        <v>0</v>
      </c>
      <c r="BD16" s="24"/>
      <c r="BE16" s="25"/>
      <c r="BF16" s="25"/>
    </row>
    <row r="17" spans="1:58" x14ac:dyDescent="0.25">
      <c r="A17" s="15" t="s">
        <v>57</v>
      </c>
      <c r="B17" s="12">
        <v>2022</v>
      </c>
      <c r="C17" s="12" t="s">
        <v>67</v>
      </c>
      <c r="D17" s="12" t="s">
        <v>58</v>
      </c>
      <c r="E17" s="12" t="s">
        <v>58</v>
      </c>
      <c r="F17" s="12" t="s">
        <v>59</v>
      </c>
      <c r="G17" s="12">
        <v>10955.973319336301</v>
      </c>
      <c r="H17" s="12">
        <v>2193433.5627800799</v>
      </c>
      <c r="I17" s="12">
        <v>159957.21046231</v>
      </c>
      <c r="J17" s="12"/>
      <c r="K17" s="12">
        <v>2.1258339704622899E-2</v>
      </c>
      <c r="L17" s="12">
        <v>12.9487774255803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2.4201001541499501E-2</v>
      </c>
      <c r="S17" s="12">
        <v>14.741197421398599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0.18157557881675301</v>
      </c>
      <c r="Z17" s="12">
        <v>187.15847151889699</v>
      </c>
      <c r="AA17" s="12">
        <v>0</v>
      </c>
      <c r="AB17" s="12">
        <v>2.0625244146344199</v>
      </c>
      <c r="AC17" s="12">
        <v>157.82902350572999</v>
      </c>
      <c r="AD17" s="12">
        <v>2.15800253446168</v>
      </c>
      <c r="AE17" s="12">
        <v>1226.6315842337401</v>
      </c>
      <c r="AF17" s="12">
        <v>31196.433520862502</v>
      </c>
      <c r="AG17" s="12">
        <v>0</v>
      </c>
      <c r="AH17" s="12">
        <v>9.8739481977702811E-4</v>
      </c>
      <c r="AI17" s="12">
        <v>0.60143717383927997</v>
      </c>
      <c r="AJ17" s="12">
        <v>0</v>
      </c>
      <c r="AK17" s="12">
        <v>1.8078402807899401E-2</v>
      </c>
      <c r="AL17" s="12">
        <v>5.6267139303685099E-2</v>
      </c>
      <c r="AM17" s="12">
        <v>0</v>
      </c>
      <c r="AN17" s="12">
        <v>3.60000103176338E-2</v>
      </c>
      <c r="AO17" s="12">
        <v>6.1740017694742001E-2</v>
      </c>
      <c r="AP17" s="12">
        <v>1.7296339104942E-2</v>
      </c>
      <c r="AQ17" s="12">
        <v>5.38330477643909E-2</v>
      </c>
      <c r="AR17" s="12">
        <v>0</v>
      </c>
      <c r="AS17" s="12">
        <v>9.0000025794084604E-3</v>
      </c>
      <c r="AT17" s="12">
        <v>2.6460007583460898E-2</v>
      </c>
      <c r="AU17" s="12">
        <v>1.15886069879824E-2</v>
      </c>
      <c r="AV17" s="12">
        <v>0.29472843529121601</v>
      </c>
      <c r="AW17" s="12">
        <v>0</v>
      </c>
      <c r="AX17" s="12">
        <v>0.192809403190982</v>
      </c>
      <c r="AY17" s="12">
        <v>4.9036449135639302</v>
      </c>
      <c r="AZ17" s="12">
        <v>0</v>
      </c>
      <c r="BD17" s="24"/>
      <c r="BE17" s="25"/>
      <c r="BF17" s="25"/>
    </row>
    <row r="18" spans="1:58" x14ac:dyDescent="0.25">
      <c r="A18" s="15" t="s">
        <v>57</v>
      </c>
      <c r="B18" s="12">
        <v>2022</v>
      </c>
      <c r="C18" s="12" t="s">
        <v>68</v>
      </c>
      <c r="D18" s="12" t="s">
        <v>58</v>
      </c>
      <c r="E18" s="12" t="s">
        <v>58</v>
      </c>
      <c r="F18" s="12" t="s">
        <v>59</v>
      </c>
      <c r="G18" s="12">
        <v>3997.0628840291602</v>
      </c>
      <c r="H18" s="12">
        <v>706940.32488168101</v>
      </c>
      <c r="I18" s="12">
        <v>58357.118106825801</v>
      </c>
      <c r="J18" s="12"/>
      <c r="K18" s="12">
        <v>3.1132528773385099E-2</v>
      </c>
      <c r="L18" s="12">
        <v>12.945140301912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3.5442014160288499E-2</v>
      </c>
      <c r="S18" s="12">
        <v>14.737056832964701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0.218343873293146</v>
      </c>
      <c r="Z18" s="12">
        <v>181.790327390747</v>
      </c>
      <c r="AA18" s="12">
        <v>0</v>
      </c>
      <c r="AB18" s="12">
        <v>2.5984681580857898</v>
      </c>
      <c r="AC18" s="12">
        <v>163.34288683138601</v>
      </c>
      <c r="AD18" s="12">
        <v>2.0667360977423801</v>
      </c>
      <c r="AE18" s="12">
        <v>1310.0678238947501</v>
      </c>
      <c r="AF18" s="12">
        <v>32824.837871912197</v>
      </c>
      <c r="AG18" s="12">
        <v>0</v>
      </c>
      <c r="AH18" s="12">
        <v>1.4460253276842099E-3</v>
      </c>
      <c r="AI18" s="12">
        <v>0.60126823886510505</v>
      </c>
      <c r="AJ18" s="12">
        <v>0</v>
      </c>
      <c r="AK18" s="12">
        <v>2.35070922807133E-2</v>
      </c>
      <c r="AL18" s="12">
        <v>5.7380718074708403E-2</v>
      </c>
      <c r="AM18" s="12">
        <v>0</v>
      </c>
      <c r="AN18" s="12">
        <v>3.60000103176338E-2</v>
      </c>
      <c r="AO18" s="12">
        <v>6.1740017694742001E-2</v>
      </c>
      <c r="AP18" s="12">
        <v>2.2490185874203601E-2</v>
      </c>
      <c r="AQ18" s="12">
        <v>5.4898453610711898E-2</v>
      </c>
      <c r="AR18" s="12">
        <v>0</v>
      </c>
      <c r="AS18" s="12">
        <v>9.0000025794084604E-3</v>
      </c>
      <c r="AT18" s="12">
        <v>2.6460007583460801E-2</v>
      </c>
      <c r="AU18" s="12">
        <v>1.23768712088083E-2</v>
      </c>
      <c r="AV18" s="12">
        <v>0.310112792162821</v>
      </c>
      <c r="AW18" s="12">
        <v>0</v>
      </c>
      <c r="AX18" s="12">
        <v>0.20592441814764301</v>
      </c>
      <c r="AY18" s="12">
        <v>5.1596074006831802</v>
      </c>
      <c r="AZ18" s="12">
        <v>0</v>
      </c>
      <c r="BD18" s="24"/>
      <c r="BE18" s="25"/>
      <c r="BF18" s="25"/>
    </row>
    <row r="19" spans="1:58" x14ac:dyDescent="0.25">
      <c r="A19" s="15" t="s">
        <v>57</v>
      </c>
      <c r="B19" s="12">
        <v>2022</v>
      </c>
      <c r="C19" s="12" t="s">
        <v>69</v>
      </c>
      <c r="D19" s="12" t="s">
        <v>58</v>
      </c>
      <c r="E19" s="12" t="s">
        <v>58</v>
      </c>
      <c r="F19" s="12" t="s">
        <v>59</v>
      </c>
      <c r="G19" s="12">
        <v>13920.880540328801</v>
      </c>
      <c r="H19" s="12">
        <v>1806662.7174905101</v>
      </c>
      <c r="I19" s="12">
        <v>105798.692106499</v>
      </c>
      <c r="J19" s="12"/>
      <c r="K19" s="12">
        <v>0.18197624910673901</v>
      </c>
      <c r="L19" s="12">
        <v>3.2684712300363299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0.20716610734142901</v>
      </c>
      <c r="S19" s="12">
        <v>3.72090569515428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0.62891601390705298</v>
      </c>
      <c r="Z19" s="12">
        <v>36.0002412708888</v>
      </c>
      <c r="AA19" s="12">
        <v>0</v>
      </c>
      <c r="AB19" s="12">
        <v>5.4539766748780902</v>
      </c>
      <c r="AC19" s="12">
        <v>53.968556085798298</v>
      </c>
      <c r="AD19" s="12">
        <v>1.1375528420791201</v>
      </c>
      <c r="AE19" s="12">
        <v>1669.7221547853401</v>
      </c>
      <c r="AF19" s="12">
        <v>9198.3967645201592</v>
      </c>
      <c r="AG19" s="12">
        <v>0</v>
      </c>
      <c r="AH19" s="12">
        <v>8.4523254490741408E-3</v>
      </c>
      <c r="AI19" s="12">
        <v>0.151812023232759</v>
      </c>
      <c r="AJ19" s="12">
        <v>0</v>
      </c>
      <c r="AK19" s="12">
        <v>3.98208764498953E-2</v>
      </c>
      <c r="AL19" s="12">
        <v>1.81170274113494E-2</v>
      </c>
      <c r="AM19" s="12">
        <v>0</v>
      </c>
      <c r="AN19" s="12">
        <v>3.60000103176338E-2</v>
      </c>
      <c r="AO19" s="12">
        <v>6.1740017694742001E-2</v>
      </c>
      <c r="AP19" s="12">
        <v>3.80982429616201E-2</v>
      </c>
      <c r="AQ19" s="12">
        <v>1.73332928251442E-2</v>
      </c>
      <c r="AR19" s="12">
        <v>0</v>
      </c>
      <c r="AS19" s="12">
        <v>9.0000025794084604E-3</v>
      </c>
      <c r="AT19" s="12">
        <v>2.6460007583460801E-2</v>
      </c>
      <c r="AU19" s="12">
        <v>1.57747069940498E-2</v>
      </c>
      <c r="AV19" s="12">
        <v>8.6901891646742599E-2</v>
      </c>
      <c r="AW19" s="12">
        <v>0</v>
      </c>
      <c r="AX19" s="12">
        <v>0.26245707048219502</v>
      </c>
      <c r="AY19" s="12">
        <v>1.4458598761655801</v>
      </c>
      <c r="AZ19" s="12">
        <v>0</v>
      </c>
      <c r="BD19" s="24"/>
      <c r="BE19" s="25"/>
      <c r="BF19" s="25"/>
    </row>
    <row r="20" spans="1:58" x14ac:dyDescent="0.25">
      <c r="A20" s="15" t="s">
        <v>57</v>
      </c>
      <c r="B20" s="12">
        <v>2022</v>
      </c>
      <c r="C20" s="12" t="s">
        <v>70</v>
      </c>
      <c r="D20" s="12" t="s">
        <v>58</v>
      </c>
      <c r="E20" s="12" t="s">
        <v>58</v>
      </c>
      <c r="F20" s="12" t="s">
        <v>59</v>
      </c>
      <c r="G20" s="12">
        <v>20497.249201397201</v>
      </c>
      <c r="H20" s="12">
        <v>2772190.8417664301</v>
      </c>
      <c r="I20" s="12">
        <v>260315.06485774499</v>
      </c>
      <c r="J20" s="12"/>
      <c r="K20" s="12">
        <v>6.9877218090916099E-2</v>
      </c>
      <c r="L20" s="12">
        <v>1.8878218497763899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7.9549893652616804E-2</v>
      </c>
      <c r="S20" s="12">
        <v>2.1491414725384002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0.32318566608487798</v>
      </c>
      <c r="Z20" s="12">
        <v>24.602506759231801</v>
      </c>
      <c r="AA20" s="12">
        <v>0</v>
      </c>
      <c r="AB20" s="12">
        <v>3.2714648792954399</v>
      </c>
      <c r="AC20" s="12">
        <v>25.880167053941999</v>
      </c>
      <c r="AD20" s="12">
        <v>1.55188679282141</v>
      </c>
      <c r="AE20" s="12">
        <v>1369.1615655973801</v>
      </c>
      <c r="AF20" s="12">
        <v>4872.9506762707197</v>
      </c>
      <c r="AG20" s="12">
        <v>0</v>
      </c>
      <c r="AH20" s="12">
        <v>3.2456157970039302E-3</v>
      </c>
      <c r="AI20" s="12">
        <v>8.7684435427745996E-2</v>
      </c>
      <c r="AJ20" s="12">
        <v>0</v>
      </c>
      <c r="AK20" s="12">
        <v>3.3478903851539198E-2</v>
      </c>
      <c r="AL20" s="12">
        <v>1.56605489166914E-2</v>
      </c>
      <c r="AM20" s="12">
        <v>0</v>
      </c>
      <c r="AN20" s="12">
        <v>3.60000103176338E-2</v>
      </c>
      <c r="AO20" s="12">
        <v>6.1740017694742001E-2</v>
      </c>
      <c r="AP20" s="12">
        <v>3.2030621290557199E-2</v>
      </c>
      <c r="AQ20" s="12">
        <v>1.4983080502790199E-2</v>
      </c>
      <c r="AR20" s="12">
        <v>0</v>
      </c>
      <c r="AS20" s="12">
        <v>9.0000025794084604E-3</v>
      </c>
      <c r="AT20" s="12">
        <v>2.6460007583460801E-2</v>
      </c>
      <c r="AU20" s="12">
        <v>1.29351595790437E-2</v>
      </c>
      <c r="AV20" s="12">
        <v>4.6037221758316899E-2</v>
      </c>
      <c r="AW20" s="12">
        <v>0</v>
      </c>
      <c r="AX20" s="12">
        <v>0.215213131414491</v>
      </c>
      <c r="AY20" s="12">
        <v>0.76595998647611296</v>
      </c>
      <c r="AZ20" s="12">
        <v>0</v>
      </c>
      <c r="BD20" s="24"/>
      <c r="BE20" s="25"/>
      <c r="BF20" s="25"/>
    </row>
    <row r="21" spans="1:58" x14ac:dyDescent="0.25">
      <c r="BD21" s="24"/>
      <c r="BE21" s="25"/>
      <c r="BF21" s="25"/>
    </row>
    <row r="22" spans="1:58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D22" s="24"/>
      <c r="BE22" s="25"/>
      <c r="BF22" s="25"/>
    </row>
    <row r="23" spans="1:58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D23" s="24"/>
      <c r="BE23" s="25"/>
      <c r="BF23" s="25"/>
    </row>
    <row r="24" spans="1:58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D24" s="24"/>
      <c r="BE24" s="25"/>
      <c r="BF24" s="25"/>
    </row>
    <row r="25" spans="1:58" x14ac:dyDescent="0.25">
      <c r="A25" s="15" t="s">
        <v>6</v>
      </c>
      <c r="B25" s="12" t="s">
        <v>7</v>
      </c>
      <c r="C25" s="12" t="s">
        <v>8</v>
      </c>
      <c r="D25" s="12" t="s">
        <v>9</v>
      </c>
      <c r="E25" s="12" t="s">
        <v>10</v>
      </c>
      <c r="F25" s="12" t="s">
        <v>11</v>
      </c>
      <c r="G25" s="12" t="s">
        <v>12</v>
      </c>
      <c r="H25" s="12" t="s">
        <v>13</v>
      </c>
      <c r="I25" s="12" t="s">
        <v>14</v>
      </c>
      <c r="J25" s="12" t="s">
        <v>120</v>
      </c>
      <c r="K25" s="12" t="s">
        <v>15</v>
      </c>
      <c r="L25" s="12" t="s">
        <v>16</v>
      </c>
      <c r="M25" s="12" t="s">
        <v>17</v>
      </c>
      <c r="N25" s="12" t="s">
        <v>18</v>
      </c>
      <c r="O25" s="12" t="s">
        <v>19</v>
      </c>
      <c r="P25" s="12" t="s">
        <v>20</v>
      </c>
      <c r="Q25" s="12" t="s">
        <v>21</v>
      </c>
      <c r="R25" s="12" t="s">
        <v>22</v>
      </c>
      <c r="S25" s="12" t="s">
        <v>23</v>
      </c>
      <c r="T25" s="12" t="s">
        <v>24</v>
      </c>
      <c r="U25" s="12" t="s">
        <v>25</v>
      </c>
      <c r="V25" s="12" t="s">
        <v>26</v>
      </c>
      <c r="W25" s="12" t="s">
        <v>27</v>
      </c>
      <c r="X25" s="12" t="s">
        <v>28</v>
      </c>
      <c r="Y25" s="12" t="s">
        <v>29</v>
      </c>
      <c r="Z25" s="12" t="s">
        <v>30</v>
      </c>
      <c r="AA25" s="12" t="s">
        <v>31</v>
      </c>
      <c r="AB25" s="12" t="s">
        <v>32</v>
      </c>
      <c r="AC25" s="12" t="s">
        <v>33</v>
      </c>
      <c r="AD25" s="12" t="s">
        <v>34</v>
      </c>
      <c r="AE25" s="12" t="s">
        <v>35</v>
      </c>
      <c r="AF25" s="12" t="s">
        <v>36</v>
      </c>
      <c r="AG25" s="12" t="s">
        <v>37</v>
      </c>
      <c r="AH25" s="12" t="s">
        <v>38</v>
      </c>
      <c r="AI25" s="12" t="s">
        <v>39</v>
      </c>
      <c r="AJ25" s="12" t="s">
        <v>40</v>
      </c>
      <c r="AK25" s="12" t="s">
        <v>41</v>
      </c>
      <c r="AL25" s="12" t="s">
        <v>42</v>
      </c>
      <c r="AM25" s="12" t="s">
        <v>43</v>
      </c>
      <c r="AN25" s="12" t="s">
        <v>44</v>
      </c>
      <c r="AO25" s="12" t="s">
        <v>45</v>
      </c>
      <c r="AP25" s="12" t="s">
        <v>46</v>
      </c>
      <c r="AQ25" s="12" t="s">
        <v>47</v>
      </c>
      <c r="AR25" s="12" t="s">
        <v>48</v>
      </c>
      <c r="AS25" s="12" t="s">
        <v>49</v>
      </c>
      <c r="AT25" s="12" t="s">
        <v>50</v>
      </c>
      <c r="AU25" s="12" t="s">
        <v>51</v>
      </c>
      <c r="AV25" s="12" t="s">
        <v>52</v>
      </c>
      <c r="AW25" s="12" t="s">
        <v>53</v>
      </c>
      <c r="AX25" s="12" t="s">
        <v>54</v>
      </c>
      <c r="AY25" s="12" t="s">
        <v>55</v>
      </c>
      <c r="AZ25" s="12" t="s">
        <v>56</v>
      </c>
      <c r="BD25" s="24"/>
      <c r="BE25" s="25"/>
      <c r="BF25" s="25"/>
    </row>
    <row r="26" spans="1:58" x14ac:dyDescent="0.25">
      <c r="A26" s="7" t="s">
        <v>57</v>
      </c>
      <c r="B26" s="8">
        <v>2022</v>
      </c>
      <c r="C26" s="8" t="s">
        <v>61</v>
      </c>
      <c r="D26" s="8" t="s">
        <v>58</v>
      </c>
      <c r="E26" s="8" t="s">
        <v>58</v>
      </c>
      <c r="F26" s="8" t="s">
        <v>59</v>
      </c>
      <c r="G26" s="8">
        <v>247.35836205729501</v>
      </c>
      <c r="H26" s="8">
        <v>12879.608860632001</v>
      </c>
      <c r="I26" s="8">
        <v>3611.4320860365101</v>
      </c>
      <c r="J26" s="8">
        <f t="shared" ref="J26:J33" si="0">I26/G26</f>
        <v>14.600000000000012</v>
      </c>
      <c r="K26" s="8">
        <v>3.01422732902475E-2</v>
      </c>
      <c r="L26" s="8">
        <v>6.02009139710558E-2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3.4314683672259802E-2</v>
      </c>
      <c r="S26" s="8">
        <v>6.8534157984895094E-2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0.141738052193737</v>
      </c>
      <c r="Z26" s="8">
        <v>2.0418926082051598</v>
      </c>
      <c r="AA26" s="8">
        <v>0</v>
      </c>
      <c r="AB26" s="8">
        <v>1.2767613597935801</v>
      </c>
      <c r="AC26" s="8">
        <v>3.7099370287429698</v>
      </c>
      <c r="AD26" s="8">
        <v>1.1742610604831301</v>
      </c>
      <c r="AE26" s="8">
        <v>919.67833769134495</v>
      </c>
      <c r="AF26" s="8">
        <v>613.699327503017</v>
      </c>
      <c r="AG26" s="8">
        <v>0</v>
      </c>
      <c r="AH26" s="8">
        <v>1.40003052527293E-3</v>
      </c>
      <c r="AI26" s="8">
        <v>2.7961765324474698E-3</v>
      </c>
      <c r="AJ26" s="8">
        <v>0</v>
      </c>
      <c r="AK26" s="8">
        <v>2.0936920955796801E-2</v>
      </c>
      <c r="AL26" s="8">
        <v>5.45953796877186E-3</v>
      </c>
      <c r="AM26" s="8">
        <v>0</v>
      </c>
      <c r="AN26" s="8">
        <v>1.2000003439211201E-2</v>
      </c>
      <c r="AO26" s="8">
        <v>0.13034003735556601</v>
      </c>
      <c r="AP26" s="8">
        <v>2.0031199023101399E-2</v>
      </c>
      <c r="AQ26" s="8">
        <v>5.2233607729396704E-3</v>
      </c>
      <c r="AR26" s="8">
        <v>0</v>
      </c>
      <c r="AS26" s="8">
        <v>3.0000008598028201E-3</v>
      </c>
      <c r="AT26" s="8">
        <v>5.5860016009528501E-2</v>
      </c>
      <c r="AU26" s="8">
        <v>8.6886649160625596E-3</v>
      </c>
      <c r="AV26" s="8">
        <v>5.7979269461451701E-3</v>
      </c>
      <c r="AW26" s="8">
        <v>0</v>
      </c>
      <c r="AX26" s="8">
        <v>0.14456062741015499</v>
      </c>
      <c r="AY26" s="8">
        <v>9.6464988017148395E-2</v>
      </c>
      <c r="AZ26" s="8">
        <v>0</v>
      </c>
      <c r="BD26" s="24"/>
      <c r="BE26" s="25"/>
      <c r="BF26" s="25"/>
    </row>
    <row r="27" spans="1:58" x14ac:dyDescent="0.25">
      <c r="A27" s="7" t="s">
        <v>57</v>
      </c>
      <c r="B27" s="8">
        <v>2022</v>
      </c>
      <c r="C27" s="8" t="s">
        <v>63</v>
      </c>
      <c r="D27" s="8" t="s">
        <v>58</v>
      </c>
      <c r="E27" s="8" t="s">
        <v>58</v>
      </c>
      <c r="F27" s="8" t="s">
        <v>59</v>
      </c>
      <c r="G27" s="8">
        <v>72910.398249500999</v>
      </c>
      <c r="H27" s="8">
        <v>3722592.4345759</v>
      </c>
      <c r="I27" s="8">
        <v>841375.88715722901</v>
      </c>
      <c r="J27" s="122">
        <f t="shared" si="0"/>
        <v>11.539861355276404</v>
      </c>
      <c r="K27" s="8">
        <v>7.3254056695007799E-2</v>
      </c>
      <c r="L27" s="8">
        <v>7.7873074098193606E-2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8.3394167354068793E-2</v>
      </c>
      <c r="S27" s="8">
        <v>8.8652567062038695E-2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0.29247973307608</v>
      </c>
      <c r="Z27" s="8">
        <v>2.0511485294591698</v>
      </c>
      <c r="AA27" s="8">
        <v>0</v>
      </c>
      <c r="AB27" s="8">
        <v>1.81000580885193</v>
      </c>
      <c r="AC27" s="8">
        <v>4.8713964925824396</v>
      </c>
      <c r="AD27" s="8">
        <v>1.64971810923638</v>
      </c>
      <c r="AE27" s="8">
        <v>956.14283977607397</v>
      </c>
      <c r="AF27" s="8">
        <v>641.24943805937198</v>
      </c>
      <c r="AG27" s="8">
        <v>0</v>
      </c>
      <c r="AH27" s="8">
        <v>3.4024612040879998E-3</v>
      </c>
      <c r="AI27" s="8">
        <v>3.6170025991233801E-3</v>
      </c>
      <c r="AJ27" s="8">
        <v>0</v>
      </c>
      <c r="AK27" s="8">
        <v>5.1543374639916199E-2</v>
      </c>
      <c r="AL27" s="8">
        <v>1.36782667590902E-2</v>
      </c>
      <c r="AM27" s="8">
        <v>0</v>
      </c>
      <c r="AN27" s="8">
        <v>1.2000003439211201E-2</v>
      </c>
      <c r="AO27" s="8">
        <v>0.13034003735556601</v>
      </c>
      <c r="AP27" s="8">
        <v>4.9313631068974101E-2</v>
      </c>
      <c r="AQ27" s="8">
        <v>1.3086550993857899E-2</v>
      </c>
      <c r="AR27" s="8">
        <v>0</v>
      </c>
      <c r="AS27" s="8">
        <v>3.0000008598028201E-3</v>
      </c>
      <c r="AT27" s="8">
        <v>5.5860016009528501E-2</v>
      </c>
      <c r="AU27" s="8">
        <v>9.0331634509966292E-3</v>
      </c>
      <c r="AV27" s="8">
        <v>6.0582067300808699E-3</v>
      </c>
      <c r="AW27" s="8">
        <v>0</v>
      </c>
      <c r="AX27" s="8">
        <v>0.150292339339785</v>
      </c>
      <c r="AY27" s="8">
        <v>0.100795481738728</v>
      </c>
      <c r="AZ27" s="8">
        <v>0</v>
      </c>
      <c r="BD27" s="24"/>
      <c r="BE27" s="25"/>
      <c r="BF27" s="25"/>
    </row>
    <row r="28" spans="1:58" ht="15.75" thickBot="1" x14ac:dyDescent="0.3">
      <c r="A28" s="156" t="s">
        <v>57</v>
      </c>
      <c r="B28" s="157">
        <v>2022</v>
      </c>
      <c r="C28" s="157" t="s">
        <v>65</v>
      </c>
      <c r="D28" s="157" t="s">
        <v>58</v>
      </c>
      <c r="E28" s="157" t="s">
        <v>58</v>
      </c>
      <c r="F28" s="157" t="s">
        <v>59</v>
      </c>
      <c r="G28" s="157">
        <v>143.07173180114901</v>
      </c>
      <c r="H28" s="157">
        <v>7389.4337110534298</v>
      </c>
      <c r="I28" s="157">
        <v>2088.8472842967799</v>
      </c>
      <c r="J28" s="157">
        <f t="shared" si="0"/>
        <v>14.60000000000003</v>
      </c>
      <c r="K28" s="157">
        <v>3.06809303818029E-2</v>
      </c>
      <c r="L28" s="157">
        <v>6.0430002065223302E-2</v>
      </c>
      <c r="M28" s="157">
        <v>0</v>
      </c>
      <c r="N28" s="157">
        <v>0</v>
      </c>
      <c r="O28" s="157">
        <v>0</v>
      </c>
      <c r="P28" s="157">
        <v>0</v>
      </c>
      <c r="Q28" s="157">
        <v>0</v>
      </c>
      <c r="R28" s="157">
        <v>3.49279037677237E-2</v>
      </c>
      <c r="S28" s="157">
        <v>6.8794957341623802E-2</v>
      </c>
      <c r="T28" s="157">
        <v>0</v>
      </c>
      <c r="U28" s="157">
        <v>0</v>
      </c>
      <c r="V28" s="157">
        <v>0</v>
      </c>
      <c r="W28" s="157">
        <v>0</v>
      </c>
      <c r="X28" s="157">
        <v>0</v>
      </c>
      <c r="Y28" s="157">
        <v>0.14329230930419901</v>
      </c>
      <c r="Z28" s="157">
        <v>2.0387713437384498</v>
      </c>
      <c r="AA28" s="157">
        <v>0</v>
      </c>
      <c r="AB28" s="157">
        <v>1.2890929065746399</v>
      </c>
      <c r="AC28" s="157">
        <v>3.7383234990945402</v>
      </c>
      <c r="AD28" s="157">
        <v>1.1697359960995799</v>
      </c>
      <c r="AE28" s="157">
        <v>920.76026587814204</v>
      </c>
      <c r="AF28" s="157">
        <v>614.58624012029304</v>
      </c>
      <c r="AG28" s="157">
        <v>0</v>
      </c>
      <c r="AH28" s="157">
        <v>1.42504975204361E-3</v>
      </c>
      <c r="AI28" s="157">
        <v>2.8068170810790398E-3</v>
      </c>
      <c r="AJ28" s="157">
        <v>0</v>
      </c>
      <c r="AK28" s="157">
        <v>2.12537444226008E-2</v>
      </c>
      <c r="AL28" s="157">
        <v>5.5562651124630297E-3</v>
      </c>
      <c r="AM28" s="157">
        <v>0</v>
      </c>
      <c r="AN28" s="157">
        <v>1.2000003439211201E-2</v>
      </c>
      <c r="AO28" s="157">
        <v>0.13034003735556601</v>
      </c>
      <c r="AP28" s="157">
        <v>2.03343168469752E-2</v>
      </c>
      <c r="AQ28" s="157">
        <v>5.3159035432116097E-3</v>
      </c>
      <c r="AR28" s="157">
        <v>0</v>
      </c>
      <c r="AS28" s="157">
        <v>3.0000008598028201E-3</v>
      </c>
      <c r="AT28" s="157">
        <v>5.5860016009528501E-2</v>
      </c>
      <c r="AU28" s="157">
        <v>8.6988864371021005E-3</v>
      </c>
      <c r="AV28" s="157">
        <v>5.8063060567814899E-3</v>
      </c>
      <c r="AW28" s="157">
        <v>0</v>
      </c>
      <c r="AX28" s="157">
        <v>0.144730691454382</v>
      </c>
      <c r="AY28" s="157">
        <v>9.6604398329598801E-2</v>
      </c>
      <c r="AZ28" s="157">
        <v>0</v>
      </c>
      <c r="BD28" s="24"/>
      <c r="BE28" s="25"/>
      <c r="BF28" s="25"/>
    </row>
    <row r="29" spans="1:58" x14ac:dyDescent="0.25">
      <c r="A29" s="15" t="s">
        <v>57</v>
      </c>
      <c r="B29" s="12">
        <v>2022</v>
      </c>
      <c r="C29" s="12" t="s">
        <v>60</v>
      </c>
      <c r="D29" s="12" t="s">
        <v>58</v>
      </c>
      <c r="E29" s="12" t="s">
        <v>58</v>
      </c>
      <c r="F29" s="12" t="s">
        <v>59</v>
      </c>
      <c r="G29" s="12">
        <v>467.77482243529499</v>
      </c>
      <c r="H29" s="12">
        <v>92622.049532187797</v>
      </c>
      <c r="I29" s="12">
        <v>6829.5124075553103</v>
      </c>
      <c r="J29" s="12">
        <f t="shared" si="0"/>
        <v>14.600000000000007</v>
      </c>
      <c r="K29" s="12">
        <v>1.1650113065716301E-2</v>
      </c>
      <c r="L29" s="12">
        <v>5.1793987589346203E-2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1.3262766903698001E-2</v>
      </c>
      <c r="S29" s="12">
        <v>5.8963512245388802E-2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7.8570104478944996E-2</v>
      </c>
      <c r="Z29" s="12">
        <v>2.0389191729443401</v>
      </c>
      <c r="AA29" s="12">
        <v>0</v>
      </c>
      <c r="AB29" s="12">
        <v>1.07858867502476</v>
      </c>
      <c r="AC29" s="12">
        <v>3.0542183863918302</v>
      </c>
      <c r="AD29" s="12">
        <v>1.25130684353071</v>
      </c>
      <c r="AE29" s="12">
        <v>866.81162249701595</v>
      </c>
      <c r="AF29" s="12">
        <v>606.19601196037002</v>
      </c>
      <c r="AG29" s="12">
        <v>0</v>
      </c>
      <c r="AH29" s="12">
        <v>5.4111757788889595E-4</v>
      </c>
      <c r="AI29" s="12">
        <v>2.4056965761157E-3</v>
      </c>
      <c r="AJ29" s="12">
        <v>0</v>
      </c>
      <c r="AK29" s="12">
        <v>7.7974194418980597E-3</v>
      </c>
      <c r="AL29" s="12">
        <v>1.4271557904713601E-3</v>
      </c>
      <c r="AM29" s="12">
        <v>0</v>
      </c>
      <c r="AN29" s="12">
        <v>1.2000003439211201E-2</v>
      </c>
      <c r="AO29" s="12">
        <v>0.13034003735556601</v>
      </c>
      <c r="AP29" s="12">
        <v>7.4601065284155502E-3</v>
      </c>
      <c r="AQ29" s="12">
        <v>1.36541766271455E-3</v>
      </c>
      <c r="AR29" s="12">
        <v>0</v>
      </c>
      <c r="AS29" s="12">
        <v>3.0000008598028201E-3</v>
      </c>
      <c r="AT29" s="12">
        <v>5.5860016009528501E-2</v>
      </c>
      <c r="AU29" s="12">
        <v>8.1892064046339696E-3</v>
      </c>
      <c r="AV29" s="12">
        <v>5.7270393413841499E-3</v>
      </c>
      <c r="AW29" s="12">
        <v>0</v>
      </c>
      <c r="AX29" s="12">
        <v>0.13625071599396199</v>
      </c>
      <c r="AY29" s="12">
        <v>9.5285571303665495E-2</v>
      </c>
      <c r="AZ29" s="12">
        <v>0</v>
      </c>
      <c r="BD29" s="24"/>
      <c r="BE29" s="25"/>
      <c r="BF29" s="25"/>
    </row>
    <row r="30" spans="1:58" x14ac:dyDescent="0.25">
      <c r="A30" s="15" t="s">
        <v>57</v>
      </c>
      <c r="B30" s="12">
        <v>2022</v>
      </c>
      <c r="C30" s="12" t="s">
        <v>62</v>
      </c>
      <c r="D30" s="12" t="s">
        <v>58</v>
      </c>
      <c r="E30" s="12" t="s">
        <v>58</v>
      </c>
      <c r="F30" s="12" t="s">
        <v>59</v>
      </c>
      <c r="G30" s="12">
        <v>19248.994032864499</v>
      </c>
      <c r="H30" s="12">
        <v>2669442.6784282699</v>
      </c>
      <c r="I30" s="12">
        <v>222130.722367799</v>
      </c>
      <c r="J30" s="130">
        <f t="shared" si="0"/>
        <v>11.539861355276397</v>
      </c>
      <c r="K30" s="12">
        <v>3.6102289667503201E-2</v>
      </c>
      <c r="L30" s="12">
        <v>6.1342302103412301E-2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4.1099708633638203E-2</v>
      </c>
      <c r="S30" s="12">
        <v>6.9833541489647502E-2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0.148424171730177</v>
      </c>
      <c r="Z30" s="12">
        <v>1.97998029874431</v>
      </c>
      <c r="AA30" s="12">
        <v>0</v>
      </c>
      <c r="AB30" s="12">
        <v>1.5545173037456801</v>
      </c>
      <c r="AC30" s="12">
        <v>3.6815024982221698</v>
      </c>
      <c r="AD30" s="12">
        <v>1.83324808432346</v>
      </c>
      <c r="AE30" s="12">
        <v>899.90594413973497</v>
      </c>
      <c r="AF30" s="12">
        <v>627.37309225685897</v>
      </c>
      <c r="AG30" s="12">
        <v>0</v>
      </c>
      <c r="AH30" s="12">
        <v>1.6768578494411001E-3</v>
      </c>
      <c r="AI30" s="12">
        <v>2.84919105497853E-3</v>
      </c>
      <c r="AJ30" s="12">
        <v>0</v>
      </c>
      <c r="AK30" s="12">
        <v>1.8646123735653001E-2</v>
      </c>
      <c r="AL30" s="12">
        <v>5.0407362419349301E-3</v>
      </c>
      <c r="AM30" s="12">
        <v>0</v>
      </c>
      <c r="AN30" s="12">
        <v>1.2000003439211201E-2</v>
      </c>
      <c r="AO30" s="12">
        <v>0.13034003735556601</v>
      </c>
      <c r="AP30" s="12">
        <v>1.7839500676665999E-2</v>
      </c>
      <c r="AQ30" s="12">
        <v>4.8226762234206402E-3</v>
      </c>
      <c r="AR30" s="12">
        <v>0</v>
      </c>
      <c r="AS30" s="12">
        <v>3.0000008598028201E-3</v>
      </c>
      <c r="AT30" s="12">
        <v>5.5860016009528501E-2</v>
      </c>
      <c r="AU30" s="12">
        <v>8.5018651458410293E-3</v>
      </c>
      <c r="AV30" s="12">
        <v>5.9271098954635599E-3</v>
      </c>
      <c r="AW30" s="12">
        <v>0</v>
      </c>
      <c r="AX30" s="12">
        <v>0.141452682490634</v>
      </c>
      <c r="AY30" s="12">
        <v>9.8614313418066701E-2</v>
      </c>
      <c r="AZ30" s="12">
        <v>0</v>
      </c>
      <c r="BD30" s="24"/>
      <c r="BE30" s="25"/>
      <c r="BF30" s="25"/>
    </row>
    <row r="31" spans="1:58" x14ac:dyDescent="0.25">
      <c r="A31" s="153" t="s">
        <v>57</v>
      </c>
      <c r="B31" s="158">
        <v>2022</v>
      </c>
      <c r="C31" s="158" t="s">
        <v>64</v>
      </c>
      <c r="D31" s="158" t="s">
        <v>58</v>
      </c>
      <c r="E31" s="158" t="s">
        <v>58</v>
      </c>
      <c r="F31" s="158" t="s">
        <v>59</v>
      </c>
      <c r="G31" s="158">
        <v>267.70723212249698</v>
      </c>
      <c r="H31" s="158">
        <v>53171.322579646199</v>
      </c>
      <c r="I31" s="158">
        <v>3908.5255889884602</v>
      </c>
      <c r="J31" s="158">
        <f t="shared" si="0"/>
        <v>14.600000000000016</v>
      </c>
      <c r="K31" s="158">
        <v>9.2091428394694107E-3</v>
      </c>
      <c r="L31" s="158">
        <v>5.0226790749077502E-2</v>
      </c>
      <c r="M31" s="158">
        <v>0</v>
      </c>
      <c r="N31" s="158">
        <v>0</v>
      </c>
      <c r="O31" s="158">
        <v>0</v>
      </c>
      <c r="P31" s="158">
        <v>0</v>
      </c>
      <c r="Q31" s="158">
        <v>0</v>
      </c>
      <c r="R31" s="158">
        <v>1.0483908110915201E-2</v>
      </c>
      <c r="S31" s="158">
        <v>5.7179377939786002E-2</v>
      </c>
      <c r="T31" s="158">
        <v>0</v>
      </c>
      <c r="U31" s="158">
        <v>0</v>
      </c>
      <c r="V31" s="158">
        <v>0</v>
      </c>
      <c r="W31" s="158">
        <v>0</v>
      </c>
      <c r="X31" s="158">
        <v>0</v>
      </c>
      <c r="Y31" s="158">
        <v>7.11527345865684E-2</v>
      </c>
      <c r="Z31" s="158">
        <v>2.03345094136766</v>
      </c>
      <c r="AA31" s="158">
        <v>0</v>
      </c>
      <c r="AB31" s="158">
        <v>1.0484340099513201</v>
      </c>
      <c r="AC31" s="158">
        <v>2.9892428137990699</v>
      </c>
      <c r="AD31" s="158">
        <v>1.2601580574071301</v>
      </c>
      <c r="AE31" s="158">
        <v>866.44555226822501</v>
      </c>
      <c r="AF31" s="158">
        <v>605.51468786160297</v>
      </c>
      <c r="AG31" s="158">
        <v>0</v>
      </c>
      <c r="AH31" s="158">
        <v>4.2774083303887401E-4</v>
      </c>
      <c r="AI31" s="158">
        <v>2.3329043419547399E-3</v>
      </c>
      <c r="AJ31" s="158">
        <v>0</v>
      </c>
      <c r="AK31" s="158">
        <v>6.5710697037365297E-3</v>
      </c>
      <c r="AL31" s="158">
        <v>7.3737737695434903E-4</v>
      </c>
      <c r="AM31" s="158">
        <v>0</v>
      </c>
      <c r="AN31" s="158">
        <v>1.2000003439211201E-2</v>
      </c>
      <c r="AO31" s="158">
        <v>0.13034003735556601</v>
      </c>
      <c r="AP31" s="158">
        <v>6.2868081370758902E-3</v>
      </c>
      <c r="AQ31" s="158">
        <v>7.0547875803177705E-4</v>
      </c>
      <c r="AR31" s="158">
        <v>0</v>
      </c>
      <c r="AS31" s="158">
        <v>3.0000008598028201E-3</v>
      </c>
      <c r="AT31" s="158">
        <v>5.5860016009528501E-2</v>
      </c>
      <c r="AU31" s="158">
        <v>8.1857479546266591E-3</v>
      </c>
      <c r="AV31" s="158">
        <v>5.7206025291305397E-3</v>
      </c>
      <c r="AW31" s="158">
        <v>0</v>
      </c>
      <c r="AX31" s="158">
        <v>0.136193174851825</v>
      </c>
      <c r="AY31" s="158">
        <v>9.5178476643335994E-2</v>
      </c>
      <c r="AZ31" s="158">
        <v>0</v>
      </c>
      <c r="BD31" s="24"/>
    </row>
    <row r="32" spans="1:58" x14ac:dyDescent="0.25">
      <c r="A32" s="15" t="s">
        <v>57</v>
      </c>
      <c r="B32" s="12">
        <v>2022</v>
      </c>
      <c r="C32" s="12" t="s">
        <v>66</v>
      </c>
      <c r="D32" s="12" t="s">
        <v>58</v>
      </c>
      <c r="E32" s="12" t="s">
        <v>58</v>
      </c>
      <c r="F32" s="12" t="s">
        <v>59</v>
      </c>
      <c r="G32" s="12">
        <v>10120.829334047199</v>
      </c>
      <c r="H32" s="12">
        <v>1799289.4032801599</v>
      </c>
      <c r="I32" s="12">
        <v>147764.10827708899</v>
      </c>
      <c r="J32" s="12">
        <f t="shared" si="0"/>
        <v>14.599999999999989</v>
      </c>
      <c r="K32" s="12">
        <v>3.5096557919403602E-2</v>
      </c>
      <c r="L32" s="12">
        <v>10.480422041552799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3.9954759596023501E-2</v>
      </c>
      <c r="S32" s="12">
        <v>11.9311627110761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0.23150641666660701</v>
      </c>
      <c r="Z32" s="12">
        <v>145.921681918985</v>
      </c>
      <c r="AA32" s="12">
        <v>0</v>
      </c>
      <c r="AB32" s="12">
        <v>2.6387990900469198</v>
      </c>
      <c r="AC32" s="12">
        <v>131.14697634714801</v>
      </c>
      <c r="AD32" s="12">
        <v>2.05684771559226</v>
      </c>
      <c r="AE32" s="12">
        <v>1309.98776127326</v>
      </c>
      <c r="AF32" s="12">
        <v>26331.158805400901</v>
      </c>
      <c r="AG32" s="12">
        <v>0</v>
      </c>
      <c r="AH32" s="12">
        <v>1.6301442146061499E-3</v>
      </c>
      <c r="AI32" s="12">
        <v>0.48678845933842502</v>
      </c>
      <c r="AJ32" s="12">
        <v>0</v>
      </c>
      <c r="AK32" s="12">
        <v>2.5107136306487698E-2</v>
      </c>
      <c r="AL32" s="12">
        <v>6.9410393130971498E-2</v>
      </c>
      <c r="AM32" s="12">
        <v>0</v>
      </c>
      <c r="AN32" s="12">
        <v>3.60000103176338E-2</v>
      </c>
      <c r="AO32" s="12">
        <v>6.1740017694742001E-2</v>
      </c>
      <c r="AP32" s="12">
        <v>2.4021012703691998E-2</v>
      </c>
      <c r="AQ32" s="12">
        <v>6.6407730249048197E-2</v>
      </c>
      <c r="AR32" s="12">
        <v>0</v>
      </c>
      <c r="AS32" s="12">
        <v>9.0000025794084604E-3</v>
      </c>
      <c r="AT32" s="12">
        <v>2.6460007583460898E-2</v>
      </c>
      <c r="AU32" s="12">
        <v>1.2376114816859201E-2</v>
      </c>
      <c r="AV32" s="12">
        <v>0.24876373220453199</v>
      </c>
      <c r="AW32" s="12">
        <v>0</v>
      </c>
      <c r="AX32" s="12">
        <v>0.20591183341848299</v>
      </c>
      <c r="AY32" s="12">
        <v>4.1388914812329602</v>
      </c>
      <c r="AZ32" s="12">
        <v>0</v>
      </c>
      <c r="BD32" s="24"/>
    </row>
    <row r="33" spans="1:56" x14ac:dyDescent="0.25">
      <c r="A33" s="15" t="s">
        <v>57</v>
      </c>
      <c r="B33" s="12">
        <v>2022</v>
      </c>
      <c r="C33" s="12" t="s">
        <v>67</v>
      </c>
      <c r="D33" s="12" t="s">
        <v>58</v>
      </c>
      <c r="E33" s="12" t="s">
        <v>58</v>
      </c>
      <c r="F33" s="12" t="s">
        <v>59</v>
      </c>
      <c r="G33" s="12">
        <v>10955.973319336301</v>
      </c>
      <c r="H33" s="12">
        <v>2193433.5627800799</v>
      </c>
      <c r="I33" s="12">
        <v>159957.21046231</v>
      </c>
      <c r="J33" s="12">
        <f t="shared" si="0"/>
        <v>14.600000000000001</v>
      </c>
      <c r="K33" s="12">
        <v>2.1258339704622899E-2</v>
      </c>
      <c r="L33" s="12">
        <v>12.9487774255803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2.4201001541499501E-2</v>
      </c>
      <c r="S33" s="12">
        <v>14.741197421398599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0.18157557881675301</v>
      </c>
      <c r="Z33" s="12">
        <v>187.15847151889699</v>
      </c>
      <c r="AA33" s="12">
        <v>0</v>
      </c>
      <c r="AB33" s="12">
        <v>2.0625244146344199</v>
      </c>
      <c r="AC33" s="12">
        <v>157.82902350572999</v>
      </c>
      <c r="AD33" s="12">
        <v>2.15800253446168</v>
      </c>
      <c r="AE33" s="12">
        <v>1226.6315842337401</v>
      </c>
      <c r="AF33" s="12">
        <v>31196.433520862502</v>
      </c>
      <c r="AG33" s="12">
        <v>0</v>
      </c>
      <c r="AH33" s="12">
        <v>9.8739481977702811E-4</v>
      </c>
      <c r="AI33" s="12">
        <v>0.60143717383927997</v>
      </c>
      <c r="AJ33" s="12">
        <v>0</v>
      </c>
      <c r="AK33" s="12">
        <v>1.8078402807899401E-2</v>
      </c>
      <c r="AL33" s="12">
        <v>5.6267139303685099E-2</v>
      </c>
      <c r="AM33" s="12">
        <v>0</v>
      </c>
      <c r="AN33" s="12">
        <v>3.60000103176338E-2</v>
      </c>
      <c r="AO33" s="12">
        <v>6.1740017694742001E-2</v>
      </c>
      <c r="AP33" s="12">
        <v>1.7296339104942E-2</v>
      </c>
      <c r="AQ33" s="12">
        <v>5.38330477643909E-2</v>
      </c>
      <c r="AR33" s="12">
        <v>0</v>
      </c>
      <c r="AS33" s="12">
        <v>9.0000025794084604E-3</v>
      </c>
      <c r="AT33" s="12">
        <v>2.6460007583460898E-2</v>
      </c>
      <c r="AU33" s="12">
        <v>1.15886069879824E-2</v>
      </c>
      <c r="AV33" s="12">
        <v>0.29472843529121601</v>
      </c>
      <c r="AW33" s="12">
        <v>0</v>
      </c>
      <c r="AX33" s="12">
        <v>0.192809403190982</v>
      </c>
      <c r="AY33" s="12">
        <v>4.9036449135639302</v>
      </c>
      <c r="AZ33" s="12">
        <v>0</v>
      </c>
      <c r="BD33" s="24"/>
    </row>
    <row r="34" spans="1:56" x14ac:dyDescent="0.25">
      <c r="A34" s="15" t="s">
        <v>57</v>
      </c>
      <c r="B34" s="12">
        <v>2022</v>
      </c>
      <c r="C34" s="12" t="s">
        <v>68</v>
      </c>
      <c r="D34" s="12" t="s">
        <v>58</v>
      </c>
      <c r="E34" s="12" t="s">
        <v>58</v>
      </c>
      <c r="F34" s="12" t="s">
        <v>59</v>
      </c>
      <c r="G34" s="12">
        <v>3997.0628840291602</v>
      </c>
      <c r="H34" s="12">
        <v>706940.32488168101</v>
      </c>
      <c r="I34" s="12">
        <v>58357.118106825801</v>
      </c>
      <c r="J34" s="12">
        <f t="shared" ref="J34:J36" si="1">I34/G34</f>
        <v>14.600000000000016</v>
      </c>
      <c r="K34" s="12">
        <v>3.1132528773385099E-2</v>
      </c>
      <c r="L34" s="12">
        <v>12.945140301912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3.5442014160288499E-2</v>
      </c>
      <c r="S34" s="12">
        <v>14.737056832964701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0.218343873293146</v>
      </c>
      <c r="Z34" s="12">
        <v>181.790327390747</v>
      </c>
      <c r="AA34" s="12">
        <v>0</v>
      </c>
      <c r="AB34" s="12">
        <v>2.5984681580857898</v>
      </c>
      <c r="AC34" s="12">
        <v>163.34288683138601</v>
      </c>
      <c r="AD34" s="12">
        <v>2.0667360977423801</v>
      </c>
      <c r="AE34" s="12">
        <v>1310.0678238947501</v>
      </c>
      <c r="AF34" s="12">
        <v>32824.837871912197</v>
      </c>
      <c r="AG34" s="12">
        <v>0</v>
      </c>
      <c r="AH34" s="12">
        <v>1.4460253276842099E-3</v>
      </c>
      <c r="AI34" s="12">
        <v>0.60126823886510505</v>
      </c>
      <c r="AJ34" s="12">
        <v>0</v>
      </c>
      <c r="AK34" s="12">
        <v>2.35070922807133E-2</v>
      </c>
      <c r="AL34" s="12">
        <v>5.7380718074708403E-2</v>
      </c>
      <c r="AM34" s="12">
        <v>0</v>
      </c>
      <c r="AN34" s="12">
        <v>3.60000103176338E-2</v>
      </c>
      <c r="AO34" s="12">
        <v>6.1740017694742001E-2</v>
      </c>
      <c r="AP34" s="12">
        <v>2.2490185874203601E-2</v>
      </c>
      <c r="AQ34" s="12">
        <v>5.4898453610711898E-2</v>
      </c>
      <c r="AR34" s="12">
        <v>0</v>
      </c>
      <c r="AS34" s="12">
        <v>9.0000025794084604E-3</v>
      </c>
      <c r="AT34" s="12">
        <v>2.6460007583460801E-2</v>
      </c>
      <c r="AU34" s="12">
        <v>1.23768712088083E-2</v>
      </c>
      <c r="AV34" s="12">
        <v>0.310112792162821</v>
      </c>
      <c r="AW34" s="12">
        <v>0</v>
      </c>
      <c r="AX34" s="12">
        <v>0.20592441814764301</v>
      </c>
      <c r="AY34" s="12">
        <v>5.1596074006831802</v>
      </c>
      <c r="AZ34" s="12">
        <v>0</v>
      </c>
    </row>
    <row r="35" spans="1:56" x14ac:dyDescent="0.25">
      <c r="A35" s="15" t="s">
        <v>57</v>
      </c>
      <c r="B35" s="12">
        <v>2022</v>
      </c>
      <c r="C35" s="12" t="s">
        <v>69</v>
      </c>
      <c r="D35" s="12" t="s">
        <v>58</v>
      </c>
      <c r="E35" s="12" t="s">
        <v>58</v>
      </c>
      <c r="F35" s="12" t="s">
        <v>59</v>
      </c>
      <c r="G35" s="12">
        <v>13920.880540328801</v>
      </c>
      <c r="H35" s="12">
        <v>1806662.7174905101</v>
      </c>
      <c r="I35" s="12">
        <v>105798.692106499</v>
      </c>
      <c r="J35" s="12">
        <f t="shared" si="1"/>
        <v>7.6000000000000085</v>
      </c>
      <c r="K35" s="12">
        <v>0.18197624910673901</v>
      </c>
      <c r="L35" s="12">
        <v>3.2684712300363299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0.20716610734142901</v>
      </c>
      <c r="S35" s="12">
        <v>3.72090569515428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0.62891601390705298</v>
      </c>
      <c r="Z35" s="12">
        <v>36.0002412708888</v>
      </c>
      <c r="AA35" s="12">
        <v>0</v>
      </c>
      <c r="AB35" s="12">
        <v>5.4539766748780902</v>
      </c>
      <c r="AC35" s="12">
        <v>53.968556085798298</v>
      </c>
      <c r="AD35" s="12">
        <v>1.1375528420791201</v>
      </c>
      <c r="AE35" s="12">
        <v>1669.7221547853401</v>
      </c>
      <c r="AF35" s="12">
        <v>9198.3967645201592</v>
      </c>
      <c r="AG35" s="12">
        <v>0</v>
      </c>
      <c r="AH35" s="12">
        <v>8.4523254490741408E-3</v>
      </c>
      <c r="AI35" s="12">
        <v>0.151812023232759</v>
      </c>
      <c r="AJ35" s="12">
        <v>0</v>
      </c>
      <c r="AK35" s="12">
        <v>3.98208764498953E-2</v>
      </c>
      <c r="AL35" s="12">
        <v>1.81170274113494E-2</v>
      </c>
      <c r="AM35" s="12">
        <v>0</v>
      </c>
      <c r="AN35" s="12">
        <v>3.60000103176338E-2</v>
      </c>
      <c r="AO35" s="12">
        <v>6.1740017694742001E-2</v>
      </c>
      <c r="AP35" s="12">
        <v>3.80982429616201E-2</v>
      </c>
      <c r="AQ35" s="12">
        <v>1.73332928251442E-2</v>
      </c>
      <c r="AR35" s="12">
        <v>0</v>
      </c>
      <c r="AS35" s="12">
        <v>9.0000025794084604E-3</v>
      </c>
      <c r="AT35" s="12">
        <v>2.6460007583460801E-2</v>
      </c>
      <c r="AU35" s="12">
        <v>1.57747069940498E-2</v>
      </c>
      <c r="AV35" s="12">
        <v>8.6901891646742599E-2</v>
      </c>
      <c r="AW35" s="12">
        <v>0</v>
      </c>
      <c r="AX35" s="12">
        <v>0.26245707048219502</v>
      </c>
      <c r="AY35" s="12">
        <v>1.4458598761655801</v>
      </c>
      <c r="AZ35" s="12">
        <v>0</v>
      </c>
    </row>
    <row r="36" spans="1:56" x14ac:dyDescent="0.25">
      <c r="A36" s="15" t="s">
        <v>57</v>
      </c>
      <c r="B36" s="12">
        <v>2022</v>
      </c>
      <c r="C36" s="12" t="s">
        <v>70</v>
      </c>
      <c r="D36" s="12" t="s">
        <v>58</v>
      </c>
      <c r="E36" s="12" t="s">
        <v>58</v>
      </c>
      <c r="F36" s="12" t="s">
        <v>59</v>
      </c>
      <c r="G36" s="12">
        <v>20497.249201397201</v>
      </c>
      <c r="H36" s="12">
        <v>2772190.8417664301</v>
      </c>
      <c r="I36" s="12">
        <v>260315.06485774499</v>
      </c>
      <c r="J36" s="12">
        <f t="shared" si="1"/>
        <v>12.700000000000026</v>
      </c>
      <c r="K36" s="12">
        <v>6.9877218090916099E-2</v>
      </c>
      <c r="L36" s="12">
        <v>1.8878218497763899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7.9549893652616804E-2</v>
      </c>
      <c r="S36" s="12">
        <v>2.1491414725384002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0.32318566608487798</v>
      </c>
      <c r="Z36" s="12">
        <v>24.602506759231801</v>
      </c>
      <c r="AA36" s="12">
        <v>0</v>
      </c>
      <c r="AB36" s="12">
        <v>3.2714648792954399</v>
      </c>
      <c r="AC36" s="12">
        <v>25.880167053941999</v>
      </c>
      <c r="AD36" s="12">
        <v>1.55188679282141</v>
      </c>
      <c r="AE36" s="12">
        <v>1369.1615655973801</v>
      </c>
      <c r="AF36" s="12">
        <v>4872.9506762707197</v>
      </c>
      <c r="AG36" s="12">
        <v>0</v>
      </c>
      <c r="AH36" s="12">
        <v>3.2456157970039302E-3</v>
      </c>
      <c r="AI36" s="12">
        <v>8.7684435427745996E-2</v>
      </c>
      <c r="AJ36" s="12">
        <v>0</v>
      </c>
      <c r="AK36" s="12">
        <v>3.3478903851539198E-2</v>
      </c>
      <c r="AL36" s="12">
        <v>1.56605489166914E-2</v>
      </c>
      <c r="AM36" s="12">
        <v>0</v>
      </c>
      <c r="AN36" s="12">
        <v>3.60000103176338E-2</v>
      </c>
      <c r="AO36" s="12">
        <v>6.1740017694742001E-2</v>
      </c>
      <c r="AP36" s="12">
        <v>3.2030621290557199E-2</v>
      </c>
      <c r="AQ36" s="12">
        <v>1.4983080502790199E-2</v>
      </c>
      <c r="AR36" s="12">
        <v>0</v>
      </c>
      <c r="AS36" s="12">
        <v>9.0000025794084604E-3</v>
      </c>
      <c r="AT36" s="12">
        <v>2.6460007583460801E-2</v>
      </c>
      <c r="AU36" s="12">
        <v>1.29351595790437E-2</v>
      </c>
      <c r="AV36" s="12">
        <v>4.6037221758316899E-2</v>
      </c>
      <c r="AW36" s="12">
        <v>0</v>
      </c>
      <c r="AX36" s="12">
        <v>0.215213131414491</v>
      </c>
      <c r="AY36" s="12">
        <v>0.76595998647611296</v>
      </c>
      <c r="AZ36" s="12">
        <v>0</v>
      </c>
    </row>
    <row r="38" spans="1:56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</row>
    <row r="39" spans="1:56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</row>
    <row r="40" spans="1:56" x14ac:dyDescent="0.25">
      <c r="B40" s="12"/>
      <c r="C40" s="12" t="s">
        <v>97</v>
      </c>
      <c r="D40" s="12" t="s">
        <v>32</v>
      </c>
      <c r="E40" s="12" t="s">
        <v>33</v>
      </c>
      <c r="F40" s="12" t="s">
        <v>34</v>
      </c>
      <c r="G40" s="12" t="s">
        <v>41</v>
      </c>
      <c r="H40" s="12" t="s">
        <v>42</v>
      </c>
      <c r="I40" s="12" t="s">
        <v>43</v>
      </c>
      <c r="J40" s="12" t="s">
        <v>121</v>
      </c>
      <c r="K40" s="12" t="s">
        <v>124</v>
      </c>
      <c r="L40" s="12" t="s">
        <v>125</v>
      </c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</row>
    <row r="41" spans="1:56" x14ac:dyDescent="0.25">
      <c r="B41" s="12"/>
      <c r="C41" s="12" t="s">
        <v>104</v>
      </c>
      <c r="D41" s="12">
        <f>SUMPRODUCT(H26:H28,AB26:AB28)/SUM(H26:H28)</f>
        <v>1.8071424297616216</v>
      </c>
      <c r="E41" s="12">
        <f>SUMPRODUCT(G26:G28,AC26:AC28)/SUM(G26:G28)</f>
        <v>4.8652654919353324</v>
      </c>
      <c r="F41" s="12">
        <f>SUMPRODUCT(I26:I28,AD26:AD28)/SUM(I26:I28)</f>
        <v>1.6465074296276201</v>
      </c>
      <c r="G41" s="12">
        <f>SUMPRODUCT(H26:H28,AK26:AK28)/SUM(H26:H28)</f>
        <v>5.1378254351479372E-2</v>
      </c>
      <c r="H41" s="12">
        <f>SUMPRODUCT(G26:G28,AL26:AL28)/SUM(G26:G28)</f>
        <v>1.3634679255302729E-2</v>
      </c>
      <c r="I41" s="12">
        <f>SUMPRODUCT(I26:I28,AM26:AM28)/SUM(I26:I28)</f>
        <v>0</v>
      </c>
      <c r="J41" s="130">
        <f>AVERAGE(J26:J28)</f>
        <v>13.579953785092149</v>
      </c>
      <c r="K41" s="12">
        <f>SUM(G26:G28)</f>
        <v>73300.828343359433</v>
      </c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</row>
    <row r="42" spans="1:56" x14ac:dyDescent="0.25">
      <c r="B42" s="12"/>
      <c r="C42" s="12" t="s">
        <v>105</v>
      </c>
      <c r="D42" s="12">
        <f>SUMPRODUCT(H29:H36,AB29:AB36)/SUM(H29:H36)</f>
        <v>2.839226133577196</v>
      </c>
      <c r="E42" s="12">
        <f>SUMPRODUCT(G29:G36,AC29:AC36)/SUM(G29:G36)</f>
        <v>63.719924183403734</v>
      </c>
      <c r="F42" s="12">
        <f>SUMPRODUCT(I29:I36,AD29:AD36)/SUM(I29:I36)</f>
        <v>1.7768288108325663</v>
      </c>
      <c r="G42" s="12">
        <f>SUMPRODUCT(H29:H36,AK29:AK36)/SUM(H29:H36)</f>
        <v>2.6215688485844796E-2</v>
      </c>
      <c r="H42" s="12">
        <f>SUMPRODUCT(G29:G36,AL29:AL36)/SUM(G29:G36)</f>
        <v>2.7925291082111142E-2</v>
      </c>
      <c r="I42" s="12">
        <f>SUMPRODUCT(I29:I36,AM29:AM36)/SUM(I29:I36)</f>
        <v>0</v>
      </c>
      <c r="J42" s="130">
        <f>AVERAGE(J29:J36)</f>
        <v>13.104982669409559</v>
      </c>
      <c r="K42" s="12">
        <f>SUM(G29:G36)</f>
        <v>79476.47136656096</v>
      </c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</row>
    <row r="43" spans="1:56" x14ac:dyDescent="0.25">
      <c r="B43" s="12"/>
      <c r="C43" s="12" t="s">
        <v>113</v>
      </c>
      <c r="D43" s="12">
        <f>SUMPRODUCT(H29:H31,AB29:AB31)/SUM(H29:H31)</f>
        <v>1.5293007315594633</v>
      </c>
      <c r="E43" s="12">
        <f>SUMPRODUCT(G29:G31,AC29:AC31)/SUM(G29:G31)</f>
        <v>3.6575463716787211</v>
      </c>
      <c r="F43" s="12">
        <f>SUMPRODUCT(I29:I31,AD29:AD31)/SUM(I29:I31)</f>
        <v>1.8065621864394503</v>
      </c>
      <c r="G43" s="12">
        <f>SUMPRODUCT(H29:H31,AK29:AK31)/SUM(H29:H31)</f>
        <v>1.8061136974334015E-2</v>
      </c>
      <c r="H43" s="12">
        <f>SUMPRODUCT(G29:G31,AL29:AL31)/SUM(G29:G31)</f>
        <v>4.8985067317802106E-3</v>
      </c>
      <c r="I43" s="12">
        <f>SUMPRODUCT(I29:I31,AM29:AM31)/SUM(I29:I31)</f>
        <v>0</v>
      </c>
      <c r="J43" s="130">
        <f>AVERAGE(J29:J31)</f>
        <v>13.579953785092139</v>
      </c>
      <c r="K43" s="12">
        <f>SUM(G29:G31)</f>
        <v>19984.476087422292</v>
      </c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</row>
    <row r="44" spans="1:56" x14ac:dyDescent="0.25">
      <c r="B44" s="12"/>
      <c r="C44" s="12" t="s">
        <v>112</v>
      </c>
      <c r="D44" s="12">
        <f>SUMPRODUCT(H32:H36,AB32:AB36)/SUM(H32:H36)</f>
        <v>3.2366764238355503</v>
      </c>
      <c r="E44" s="12">
        <f>SUMPRODUCT(G32:G36,AC32:AC36)/SUM(G32:G36)</f>
        <v>83.896002452424952</v>
      </c>
      <c r="F44" s="12">
        <f>SUMPRODUCT(I32:I36,AD32:AD36)/SUM(I32:I36)</f>
        <v>1.7673723124192344</v>
      </c>
      <c r="G44" s="12">
        <f>SUMPRODUCT(H32:H36,AK32:AK36)/SUM(H32:H36)</f>
        <v>2.8689897215734582E-2</v>
      </c>
      <c r="H44" s="12">
        <f>SUMPRODUCT(G32:G36,AL32:AL36)/SUM(G32:G36)</f>
        <v>3.5660419464681688E-2</v>
      </c>
      <c r="I44" s="12">
        <f>SUMPRODUCT(I32:I36,AM32:AM36)/SUM(I32:I36)</f>
        <v>0</v>
      </c>
      <c r="J44" s="130">
        <f>AVERAGE(J32:J36)</f>
        <v>12.820000000000007</v>
      </c>
      <c r="K44" s="12">
        <f>SUM(G32:G36)</f>
        <v>59491.99527913866</v>
      </c>
      <c r="L44" s="130">
        <f>302000/K44</f>
        <v>5.0763131843705143</v>
      </c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</row>
    <row r="45" spans="1:56" x14ac:dyDescent="0.25">
      <c r="B45" s="12"/>
      <c r="C45" s="12" t="s">
        <v>123</v>
      </c>
      <c r="D45" s="129">
        <f>SUMPRODUCT(H26:H31,AB26:AB31)/SUM(H26:H31)</f>
        <v>1.6878715647249756</v>
      </c>
      <c r="E45" s="12">
        <f>SUMPRODUCT(G26:G31,AC26:AC31)/SUM(G26:G31)</f>
        <v>4.6065362737978734</v>
      </c>
      <c r="F45" s="12">
        <f>SUMPRODUCT(I26:I31,AD26:AD31)/SUM(I26:I31)</f>
        <v>1.6810200717828598</v>
      </c>
      <c r="G45" s="12">
        <f>SUMPRODUCT(H26:H31,AK26:AK31)/SUM(H26:H31)</f>
        <v>3.7076004416308456E-2</v>
      </c>
      <c r="H45" s="12">
        <f>SUMPRODUCT(G26:G31,AL26:AL31)/SUM(G26:G31)</f>
        <v>1.1763132263445327E-2</v>
      </c>
      <c r="I45" s="12">
        <f>SUMPRODUCT(I26:I31,AM26:AM31)/SUM(I26:I31)</f>
        <v>0</v>
      </c>
      <c r="J45" s="130">
        <f>AVERAGE(J26:J31)</f>
        <v>13.579953785092144</v>
      </c>
      <c r="K45" s="12">
        <f>SUM(G26:G31)</f>
        <v>93285.304430781733</v>
      </c>
      <c r="L45" s="130">
        <f>544000/K45</f>
        <v>5.8315723287760868</v>
      </c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</row>
    <row r="46" spans="1:56" x14ac:dyDescent="0.25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</row>
    <row r="47" spans="1:56" x14ac:dyDescent="0.25">
      <c r="B47" s="12"/>
      <c r="C47" s="12" t="s">
        <v>97</v>
      </c>
      <c r="D47" s="12" t="s">
        <v>35</v>
      </c>
      <c r="E47" s="12" t="s">
        <v>36</v>
      </c>
      <c r="F47" s="12" t="s">
        <v>37</v>
      </c>
      <c r="G47" s="12" t="s">
        <v>38</v>
      </c>
      <c r="H47" s="12" t="s">
        <v>39</v>
      </c>
      <c r="I47" s="12" t="s">
        <v>40</v>
      </c>
      <c r="J47" s="12" t="s">
        <v>54</v>
      </c>
      <c r="K47" s="12" t="s">
        <v>55</v>
      </c>
      <c r="L47" s="12" t="s">
        <v>56</v>
      </c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</row>
    <row r="48" spans="1:56" x14ac:dyDescent="0.25">
      <c r="B48" s="12"/>
      <c r="C48" s="12" t="s">
        <v>104</v>
      </c>
      <c r="D48" s="12">
        <f>SUMPRODUCT($H$26:$H$28,AE26:AE28)/SUM($H$26:$H$28)</f>
        <v>955.94750641603446</v>
      </c>
      <c r="E48" s="12">
        <f>SUMPRODUCT($G$26:$G$28,AC26:AC28)/SUM($G$26:$G$28)</f>
        <v>4.8652654919353324</v>
      </c>
      <c r="F48" s="12">
        <f>SUMPRODUCT($I$26:$I$28,AG26:AG28)/SUM($I$26:$I$28)</f>
        <v>0</v>
      </c>
      <c r="G48" s="12">
        <f>SUMPRODUCT($H$26:$H$28,AH26:AH28)/SUM($H$26:$H$28)</f>
        <v>3.3916666622635936E-3</v>
      </c>
      <c r="H48" s="12">
        <f>SUMPRODUCT($G$26:$G$28,AF26:AF28)/SUM($G$26:$G$28)</f>
        <v>641.10442605382661</v>
      </c>
      <c r="I48" s="12">
        <f>SUMPRODUCT($I$26:$I$28,AJ26:AJ28)/SUM($I$26:$I$28)</f>
        <v>0</v>
      </c>
      <c r="J48" s="12">
        <f>SUMPRODUCT($H$26:$H$28,AX26:AX28)/SUM($H$26:$H$28)</f>
        <v>0.15026163565576395</v>
      </c>
      <c r="K48" s="12">
        <f>SUMPRODUCT($G$26:$G$28,AY26:AY28)/SUM($G$26:$G$28)</f>
        <v>0.10077268787086734</v>
      </c>
      <c r="L48" s="12">
        <f>SUMPRODUCT($I$26:$I$28,AZ26:AZ28)/SUM($I$26:$I$28)</f>
        <v>0</v>
      </c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</row>
    <row r="49" spans="2:52" x14ac:dyDescent="0.25">
      <c r="B49" s="12"/>
      <c r="C49" s="12" t="s">
        <v>105</v>
      </c>
      <c r="D49" s="12">
        <f>SUMPRODUCT($H$29:$H$36,AE29:AE36)/SUM($H$29:$H$36)</f>
        <v>1266.3171688360665</v>
      </c>
      <c r="E49" s="12">
        <f>SUMPRODUCT($G$29:$G$36,AC29:AC36)/SUM($G$29:$G$36)</f>
        <v>63.719924183403734</v>
      </c>
      <c r="F49" s="12">
        <f>SUMPRODUCT($I$29:$I$36,AG29:AG36)/SUM($I$29:$I$36)</f>
        <v>0</v>
      </c>
      <c r="G49" s="12">
        <f>SUMPRODUCT($H$29:$H$36,AH29:AH36)/SUM($H$29:$H$36)</f>
        <v>2.8889499047508658E-3</v>
      </c>
      <c r="H49" s="12">
        <f>SUMPRODUCT($G$29:$G$36,AF29:AF36)/SUM($G$29:$G$36)</f>
        <v>12329.903601832841</v>
      </c>
      <c r="I49" s="12">
        <f>SUMPRODUCT($I$29:$I$36,AJ29:AJ36)/SUM($I$29:$I$36)</f>
        <v>0</v>
      </c>
      <c r="J49" s="12">
        <f>SUMPRODUCT($H$29:$H$36,AX29:AX36)/SUM($H$29:$H$36)</f>
        <v>0.19904742443616241</v>
      </c>
      <c r="K49" s="12">
        <f>SUMPRODUCT($G$29:$G$36,AY29:AY36)/SUM($G$29:$G$36)</f>
        <v>1.9380891421908135</v>
      </c>
      <c r="L49" s="12">
        <f>SUMPRODUCT($I$29:$I$36,AZ29:AZ36)/SUM($I$29:$I$36)</f>
        <v>0</v>
      </c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</row>
    <row r="50" spans="2:52" x14ac:dyDescent="0.25">
      <c r="B50" s="12"/>
      <c r="C50" s="12" t="s">
        <v>113</v>
      </c>
      <c r="D50" s="12">
        <f>SUMPRODUCT($H$29:$H$31,AE29:AE31)/SUM($H$29:$H$31)</f>
        <v>898.18516581021004</v>
      </c>
      <c r="E50" s="12">
        <f>SUMPRODUCT($G$29:$G$31,AC29:AC31)/SUM($G$29:$G$31)</f>
        <v>3.6575463716787211</v>
      </c>
      <c r="F50" s="12">
        <f>SUMPRODUCT($I$29:$I$31,AG29:AG31)/SUM($I$29:$I$31)</f>
        <v>0</v>
      </c>
      <c r="G50" s="12">
        <f>SUMPRODUCT($H$29:$H$31,AH29:AH31)/SUM($H$29:$H$31)</f>
        <v>1.6158996234076799E-3</v>
      </c>
      <c r="H50" s="12">
        <f>SUMPRODUCT($G$29:$G$31,AF29:AF31)/SUM($G$29:$G$31)</f>
        <v>626.58459233093026</v>
      </c>
      <c r="I50" s="12">
        <f>SUMPRODUCT($I$29:$I$31,AJ29:AJ31)/SUM($I$29:$I$31)</f>
        <v>0</v>
      </c>
      <c r="J50" s="12">
        <f>SUMPRODUCT($H$29:$H$31,AX29:AX31)/SUM($H$29:$H$31)</f>
        <v>0.1411822001004818</v>
      </c>
      <c r="K50" s="12">
        <f>SUMPRODUCT($G$29:$G$31,AY29:AY31)/SUM($G$29:$G$31)</f>
        <v>9.8490372210218682E-2</v>
      </c>
      <c r="L50" s="12">
        <f>SUMPRODUCT($I$29:$I$31,AZ29:AZ31)/SUM($I$29:$I$31)</f>
        <v>0</v>
      </c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</row>
    <row r="51" spans="2:52" x14ac:dyDescent="0.25">
      <c r="B51" s="12"/>
      <c r="C51" s="12" t="s">
        <v>112</v>
      </c>
      <c r="D51" s="12">
        <f>SUMPRODUCT($H$32:$H$36,AE32:AE36)/SUM($H$32:$H$36)</f>
        <v>1378.0137366182028</v>
      </c>
      <c r="E51" s="12">
        <f>SUMPRODUCT($G$32:$G$36,AC32:AC36)/SUM($G$32:$G$36)</f>
        <v>83.896002452424952</v>
      </c>
      <c r="F51" s="12">
        <f>SUMPRODUCT($I$32:$I$36,AG32:AG36)/SUM($I$32:$I$36)</f>
        <v>0</v>
      </c>
      <c r="G51" s="12">
        <f>SUMPRODUCT($H$32:$H$36,AH32:AH36)/SUM($H$32:$H$36)</f>
        <v>3.2752117506956468E-3</v>
      </c>
      <c r="H51" s="12">
        <f>SUMPRODUCT($G$32:$G$36,AI32:AI36)/SUM($G$32:$G$36)</f>
        <v>0.2997039549589432</v>
      </c>
      <c r="I51" s="12">
        <f>SUMPRODUCT($I$32:$I$36,AJ32:AJ36)/SUM($I$32:$I$36)</f>
        <v>0</v>
      </c>
      <c r="J51" s="12">
        <f>SUMPRODUCT($H$32:$H$36,AX32:AX36)/SUM($H$32:$H$36)</f>
        <v>0.21660456942522466</v>
      </c>
      <c r="K51" s="12">
        <f>SUMPRODUCT($G$32:$G$36,AY32:AY36)/SUM($G$32:$G$36)</f>
        <v>2.55604484289699</v>
      </c>
      <c r="L51" s="12">
        <f>SUMPRODUCT($I$32:$I$36,AZ32:AZ36)/SUM($I$32:$I$36)</f>
        <v>0</v>
      </c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</row>
    <row r="52" spans="2:52" x14ac:dyDescent="0.25">
      <c r="B52" s="12"/>
      <c r="C52" s="12" t="s">
        <v>123</v>
      </c>
      <c r="D52" s="129">
        <f>SUMPRODUCT($H$26:$H$31,AE26:AE31)/SUM($H$26:$H$31)</f>
        <v>931.15150072222616</v>
      </c>
      <c r="E52" s="12">
        <f>SUMPRODUCT($G$26:$G$31,AC26:AC31)/SUM($G$26:$G$31)</f>
        <v>4.6065362737978734</v>
      </c>
      <c r="F52" s="12">
        <f>SUMPRODUCT($I$26:$I$31,AG26:AG31)/SUM($I$26:$I$31)</f>
        <v>0</v>
      </c>
      <c r="G52" s="129">
        <f>SUMPRODUCT($H$26:$H$31,AH26:AH31)/SUM($H$26:$H$31)</f>
        <v>2.6293719016196966E-3</v>
      </c>
      <c r="H52" s="12">
        <f>SUMPRODUCT($G$26:$G$31,AI26:AI31)/SUM($G$26:$G$31)</f>
        <v>3.4453900003774728E-3</v>
      </c>
      <c r="I52" s="12">
        <f>SUMPRODUCT($I$26:$I$31,AJ26:AJ31)/SUM($I$26:$I$31)</f>
        <v>0</v>
      </c>
      <c r="J52" s="129">
        <f>SUMPRODUCT($H$26:$H$31,AX26:AX31)/SUM($H$26:$H$31)</f>
        <v>0.14636404886540733</v>
      </c>
      <c r="K52" s="12">
        <f>SUMPRODUCT($G$26:$G$31,AY26:AY31)/SUM($G$26:$G$31)</f>
        <v>0.10028374823538568</v>
      </c>
      <c r="L52" s="12">
        <f>SUMPRODUCT($I$26:$I$31,AZ26:AZ31)/SUM($I$26:$I$31)</f>
        <v>0</v>
      </c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</row>
    <row r="53" spans="2:52" x14ac:dyDescent="0.25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</row>
    <row r="54" spans="2:52" x14ac:dyDescent="0.25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</row>
    <row r="55" spans="2:52" x14ac:dyDescent="0.2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</row>
    <row r="56" spans="2:52" x14ac:dyDescent="0.2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</row>
    <row r="57" spans="2:52" x14ac:dyDescent="0.25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</row>
    <row r="58" spans="2:52" x14ac:dyDescent="0.25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</row>
    <row r="59" spans="2:52" x14ac:dyDescent="0.25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</row>
    <row r="60" spans="2:52" x14ac:dyDescent="0.25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</row>
    <row r="61" spans="2:52" x14ac:dyDescent="0.25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</row>
    <row r="62" spans="2:52" x14ac:dyDescent="0.25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</row>
    <row r="63" spans="2:52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</row>
    <row r="64" spans="2:52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</row>
    <row r="65" spans="1:58" x14ac:dyDescent="0.25">
      <c r="A65" s="7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</row>
    <row r="66" spans="1:58" x14ac:dyDescent="0.25">
      <c r="A66" s="7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</row>
    <row r="67" spans="1:58" x14ac:dyDescent="0.25">
      <c r="A67" s="7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</row>
    <row r="68" spans="1:58" x14ac:dyDescent="0.25">
      <c r="A68" s="7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D68" s="193"/>
      <c r="BE68" s="193"/>
      <c r="BF68" s="193"/>
    </row>
    <row r="69" spans="1:58" ht="15.75" thickBot="1" x14ac:dyDescent="0.3">
      <c r="A69" s="26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D69" s="193"/>
      <c r="BE69" s="193"/>
      <c r="BF69" s="193"/>
    </row>
    <row r="70" spans="1:58" ht="15.75" thickTop="1" x14ac:dyDescent="0.2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</row>
    <row r="71" spans="1:58" x14ac:dyDescent="0.2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D71" s="24"/>
      <c r="BE71" s="25"/>
      <c r="BF71" s="25"/>
    </row>
    <row r="72" spans="1:58" x14ac:dyDescent="0.2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D72" s="24"/>
      <c r="BE72" s="25"/>
      <c r="BF72" s="25"/>
    </row>
    <row r="73" spans="1:58" x14ac:dyDescent="0.2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D73" s="24"/>
      <c r="BE73" s="25"/>
      <c r="BF73" s="25"/>
    </row>
    <row r="74" spans="1:58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D74" s="24"/>
      <c r="BE74" s="25"/>
      <c r="BF74" s="25"/>
    </row>
    <row r="75" spans="1:58" x14ac:dyDescent="0.25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D75" s="24"/>
      <c r="BE75" s="25"/>
      <c r="BF75" s="25"/>
    </row>
    <row r="76" spans="1:58" x14ac:dyDescent="0.25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D76" s="24"/>
      <c r="BE76" s="25"/>
      <c r="BF76" s="25"/>
    </row>
    <row r="77" spans="1:58" x14ac:dyDescent="0.25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D77" s="24"/>
      <c r="BE77" s="25"/>
      <c r="BF77" s="25"/>
    </row>
    <row r="78" spans="1:58" x14ac:dyDescent="0.25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D78" s="24"/>
      <c r="BE78" s="25"/>
      <c r="BF78" s="25"/>
    </row>
    <row r="79" spans="1:58" x14ac:dyDescent="0.25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D79" s="24"/>
      <c r="BE79" s="25"/>
      <c r="BF79" s="25"/>
    </row>
    <row r="80" spans="1:58" x14ac:dyDescent="0.25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D80" s="24"/>
      <c r="BE80" s="25"/>
      <c r="BF80" s="25"/>
    </row>
    <row r="81" spans="2:58" x14ac:dyDescent="0.25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D81" s="24"/>
      <c r="BE81" s="25"/>
      <c r="BF81" s="25"/>
    </row>
    <row r="82" spans="2:58" x14ac:dyDescent="0.25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D82" s="24"/>
      <c r="BE82" s="25"/>
      <c r="BF82" s="25"/>
    </row>
    <row r="83" spans="2:58" x14ac:dyDescent="0.25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D83" s="24"/>
      <c r="BE83" s="25"/>
      <c r="BF83" s="25"/>
    </row>
    <row r="84" spans="2:58" x14ac:dyDescent="0.25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D84" s="24"/>
      <c r="BE84" s="25"/>
      <c r="BF84" s="25"/>
    </row>
    <row r="85" spans="2:58" x14ac:dyDescent="0.25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D85" s="24"/>
      <c r="BE85" s="25"/>
      <c r="BF85" s="25"/>
    </row>
    <row r="86" spans="2:58" x14ac:dyDescent="0.25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D86" s="24"/>
      <c r="BE86" s="25"/>
      <c r="BF86" s="25"/>
    </row>
    <row r="87" spans="2:58" x14ac:dyDescent="0.25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D87" s="24"/>
      <c r="BE87" s="25"/>
      <c r="BF87" s="25"/>
    </row>
    <row r="88" spans="2:58" x14ac:dyDescent="0.25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D88" s="24"/>
      <c r="BE88" s="25"/>
      <c r="BF88" s="25"/>
    </row>
    <row r="89" spans="2:58" x14ac:dyDescent="0.25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D89" s="24"/>
      <c r="BE89" s="25"/>
      <c r="BF89" s="25"/>
    </row>
    <row r="90" spans="2:58" x14ac:dyDescent="0.25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D90" s="24"/>
      <c r="BE90" s="25"/>
      <c r="BF90" s="25"/>
    </row>
    <row r="91" spans="2:58" x14ac:dyDescent="0.25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D91" s="24"/>
      <c r="BE91" s="25"/>
      <c r="BF91" s="25"/>
    </row>
    <row r="92" spans="2:58" x14ac:dyDescent="0.25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D92" s="24"/>
      <c r="BE92" s="25"/>
      <c r="BF92" s="25"/>
    </row>
    <row r="93" spans="2:58" x14ac:dyDescent="0.25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D93" s="24"/>
      <c r="BE93" s="25"/>
      <c r="BF93" s="25"/>
    </row>
    <row r="94" spans="2:58" x14ac:dyDescent="0.25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D94" s="24"/>
      <c r="BE94" s="25"/>
      <c r="BF94" s="25"/>
    </row>
    <row r="95" spans="2:58" x14ac:dyDescent="0.25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D95" s="24"/>
      <c r="BE95" s="25"/>
      <c r="BF95" s="25"/>
    </row>
    <row r="96" spans="2:58" x14ac:dyDescent="0.25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D96" s="24"/>
      <c r="BE96" s="25"/>
      <c r="BF96" s="25"/>
    </row>
    <row r="97" spans="2:52" x14ac:dyDescent="0.25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</row>
    <row r="98" spans="2:52" x14ac:dyDescent="0.25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</row>
    <row r="99" spans="2:52" x14ac:dyDescent="0.25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</row>
    <row r="100" spans="2:52" x14ac:dyDescent="0.25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</row>
    <row r="101" spans="2:52" x14ac:dyDescent="0.25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</row>
    <row r="102" spans="2:52" x14ac:dyDescent="0.25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</row>
    <row r="103" spans="2:52" x14ac:dyDescent="0.25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</row>
    <row r="104" spans="2:52" x14ac:dyDescent="0.25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</row>
    <row r="105" spans="2:52" x14ac:dyDescent="0.25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</row>
    <row r="106" spans="2:52" x14ac:dyDescent="0.25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</row>
    <row r="107" spans="2:52" x14ac:dyDescent="0.25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</row>
    <row r="108" spans="2:52" x14ac:dyDescent="0.25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</row>
    <row r="109" spans="2:52" x14ac:dyDescent="0.25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</row>
    <row r="110" spans="2:52" x14ac:dyDescent="0.25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</row>
    <row r="111" spans="2:52" x14ac:dyDescent="0.25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</row>
    <row r="112" spans="2:52" x14ac:dyDescent="0.25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</row>
    <row r="113" spans="2:52" x14ac:dyDescent="0.25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</row>
    <row r="114" spans="2:52" x14ac:dyDescent="0.25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</row>
    <row r="115" spans="2:52" x14ac:dyDescent="0.25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</row>
    <row r="116" spans="2:52" x14ac:dyDescent="0.25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</row>
    <row r="117" spans="2:52" x14ac:dyDescent="0.25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</row>
    <row r="118" spans="2:52" x14ac:dyDescent="0.25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</row>
    <row r="119" spans="2:52" x14ac:dyDescent="0.25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</row>
    <row r="120" spans="2:52" x14ac:dyDescent="0.25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</row>
    <row r="121" spans="2:52" x14ac:dyDescent="0.25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</row>
    <row r="122" spans="2:52" x14ac:dyDescent="0.25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</row>
    <row r="123" spans="2:52" x14ac:dyDescent="0.25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</row>
    <row r="124" spans="2:52" x14ac:dyDescent="0.25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</row>
    <row r="125" spans="2:52" x14ac:dyDescent="0.25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</row>
    <row r="126" spans="2:52" x14ac:dyDescent="0.25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</row>
    <row r="127" spans="2:52" x14ac:dyDescent="0.25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</row>
    <row r="128" spans="2:52" x14ac:dyDescent="0.25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</row>
    <row r="129" spans="2:52" x14ac:dyDescent="0.25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</row>
    <row r="130" spans="2:52" x14ac:dyDescent="0.25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</row>
    <row r="131" spans="2:52" x14ac:dyDescent="0.25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</row>
    <row r="132" spans="2:52" x14ac:dyDescent="0.25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</row>
    <row r="133" spans="2:52" x14ac:dyDescent="0.25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</row>
    <row r="134" spans="2:52" x14ac:dyDescent="0.25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</row>
    <row r="135" spans="2:52" x14ac:dyDescent="0.25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</row>
    <row r="136" spans="2:52" x14ac:dyDescent="0.25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</row>
    <row r="137" spans="2:52" x14ac:dyDescent="0.25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</row>
    <row r="138" spans="2:52" x14ac:dyDescent="0.25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</row>
    <row r="139" spans="2:52" x14ac:dyDescent="0.25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</row>
    <row r="140" spans="2:52" x14ac:dyDescent="0.25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</row>
    <row r="141" spans="2:52" x14ac:dyDescent="0.25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</row>
    <row r="142" spans="2:52" x14ac:dyDescent="0.25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</row>
    <row r="143" spans="2:52" x14ac:dyDescent="0.25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</row>
    <row r="144" spans="2:52" x14ac:dyDescent="0.25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</row>
    <row r="145" spans="2:52" x14ac:dyDescent="0.25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</row>
    <row r="146" spans="2:52" x14ac:dyDescent="0.25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</row>
    <row r="147" spans="2:52" x14ac:dyDescent="0.25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</row>
    <row r="148" spans="2:52" x14ac:dyDescent="0.25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</row>
    <row r="149" spans="2:52" x14ac:dyDescent="0.25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</row>
    <row r="150" spans="2:52" x14ac:dyDescent="0.25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</row>
    <row r="151" spans="2:52" x14ac:dyDescent="0.25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</row>
    <row r="152" spans="2:52" x14ac:dyDescent="0.25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</row>
    <row r="153" spans="2:52" x14ac:dyDescent="0.25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</row>
    <row r="154" spans="2:52" x14ac:dyDescent="0.25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</row>
    <row r="155" spans="2:52" x14ac:dyDescent="0.25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</row>
    <row r="156" spans="2:52" x14ac:dyDescent="0.25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</row>
    <row r="157" spans="2:52" x14ac:dyDescent="0.25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</row>
    <row r="158" spans="2:52" x14ac:dyDescent="0.25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</row>
    <row r="159" spans="2:52" x14ac:dyDescent="0.25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</row>
    <row r="160" spans="2:52" x14ac:dyDescent="0.25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</row>
    <row r="161" spans="1:52" x14ac:dyDescent="0.25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</row>
    <row r="162" spans="1:52" x14ac:dyDescent="0.25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</row>
    <row r="163" spans="1:52" x14ac:dyDescent="0.25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</row>
    <row r="164" spans="1:52" x14ac:dyDescent="0.25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</row>
    <row r="165" spans="1:52" x14ac:dyDescent="0.25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</row>
    <row r="166" spans="1:52" x14ac:dyDescent="0.25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</row>
    <row r="167" spans="1:52" x14ac:dyDescent="0.25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</row>
    <row r="168" spans="1:52" ht="15.75" thickBot="1" x14ac:dyDescent="0.3">
      <c r="A168" s="27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</row>
    <row r="169" spans="1:52" x14ac:dyDescent="0.25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</row>
    <row r="170" spans="1:52" x14ac:dyDescent="0.25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</row>
    <row r="171" spans="1:52" x14ac:dyDescent="0.25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</row>
    <row r="172" spans="1:52" x14ac:dyDescent="0.25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</row>
    <row r="173" spans="1:52" x14ac:dyDescent="0.25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</row>
    <row r="174" spans="1:52" x14ac:dyDescent="0.25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</row>
    <row r="175" spans="1:52" x14ac:dyDescent="0.25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</row>
    <row r="176" spans="1:52" x14ac:dyDescent="0.25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</row>
    <row r="177" spans="2:52" x14ac:dyDescent="0.25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</row>
    <row r="178" spans="2:52" x14ac:dyDescent="0.25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</row>
    <row r="179" spans="2:52" x14ac:dyDescent="0.25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</row>
    <row r="180" spans="2:52" x14ac:dyDescent="0.25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</row>
    <row r="181" spans="2:52" x14ac:dyDescent="0.25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</row>
    <row r="182" spans="2:52" x14ac:dyDescent="0.25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</row>
    <row r="183" spans="2:52" x14ac:dyDescent="0.25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</row>
    <row r="184" spans="2:52" x14ac:dyDescent="0.25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</row>
    <row r="185" spans="2:52" x14ac:dyDescent="0.25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</row>
    <row r="186" spans="2:52" x14ac:dyDescent="0.25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</row>
    <row r="187" spans="2:52" x14ac:dyDescent="0.25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</row>
    <row r="188" spans="2:52" x14ac:dyDescent="0.25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</row>
    <row r="189" spans="2:52" x14ac:dyDescent="0.25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</row>
    <row r="190" spans="2:52" x14ac:dyDescent="0.25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</row>
    <row r="191" spans="2:52" x14ac:dyDescent="0.25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</row>
    <row r="192" spans="2:52" x14ac:dyDescent="0.25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</row>
    <row r="193" spans="2:52" x14ac:dyDescent="0.25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</row>
    <row r="194" spans="2:52" x14ac:dyDescent="0.25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</row>
    <row r="195" spans="2:52" x14ac:dyDescent="0.25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</row>
    <row r="196" spans="2:52" x14ac:dyDescent="0.25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</row>
    <row r="197" spans="2:52" x14ac:dyDescent="0.25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</row>
    <row r="198" spans="2:52" x14ac:dyDescent="0.25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</row>
    <row r="199" spans="2:52" x14ac:dyDescent="0.25"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</row>
    <row r="200" spans="2:52" x14ac:dyDescent="0.25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</row>
    <row r="201" spans="2:52" x14ac:dyDescent="0.25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</row>
    <row r="202" spans="2:52" x14ac:dyDescent="0.25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</row>
    <row r="203" spans="2:52" x14ac:dyDescent="0.25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</row>
    <row r="204" spans="2:52" x14ac:dyDescent="0.25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</row>
    <row r="205" spans="2:52" x14ac:dyDescent="0.25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</row>
    <row r="206" spans="2:52" x14ac:dyDescent="0.25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</row>
    <row r="207" spans="2:52" x14ac:dyDescent="0.25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</row>
    <row r="208" spans="2:52" x14ac:dyDescent="0.25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</row>
    <row r="209" spans="2:52" x14ac:dyDescent="0.25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</row>
    <row r="210" spans="2:52" x14ac:dyDescent="0.25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</row>
    <row r="211" spans="2:52" x14ac:dyDescent="0.25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</row>
    <row r="212" spans="2:52" x14ac:dyDescent="0.25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</row>
    <row r="213" spans="2:52" x14ac:dyDescent="0.25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</row>
    <row r="214" spans="2:52" x14ac:dyDescent="0.25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</row>
    <row r="215" spans="2:52" x14ac:dyDescent="0.25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</row>
    <row r="216" spans="2:52" x14ac:dyDescent="0.25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</row>
    <row r="217" spans="2:52" x14ac:dyDescent="0.25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</row>
    <row r="218" spans="2:52" x14ac:dyDescent="0.25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</row>
    <row r="219" spans="2:52" x14ac:dyDescent="0.25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</row>
    <row r="220" spans="2:52" x14ac:dyDescent="0.25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</row>
    <row r="221" spans="2:52" x14ac:dyDescent="0.25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</row>
    <row r="222" spans="2:52" x14ac:dyDescent="0.25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</row>
    <row r="223" spans="2:52" x14ac:dyDescent="0.25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</row>
    <row r="224" spans="2:52" x14ac:dyDescent="0.25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</row>
    <row r="225" spans="2:52" x14ac:dyDescent="0.25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</row>
    <row r="226" spans="2:52" x14ac:dyDescent="0.25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</row>
    <row r="227" spans="2:52" x14ac:dyDescent="0.25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</row>
    <row r="228" spans="2:52" x14ac:dyDescent="0.25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</row>
    <row r="229" spans="2:52" x14ac:dyDescent="0.25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</row>
    <row r="230" spans="2:52" x14ac:dyDescent="0.25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</row>
    <row r="231" spans="2:52" x14ac:dyDescent="0.25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</row>
    <row r="232" spans="2:52" x14ac:dyDescent="0.25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</row>
    <row r="233" spans="2:52" x14ac:dyDescent="0.25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</row>
    <row r="234" spans="2:52" x14ac:dyDescent="0.25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</row>
    <row r="235" spans="2:52" x14ac:dyDescent="0.25">
      <c r="D235" s="12"/>
    </row>
    <row r="236" spans="2:52" x14ac:dyDescent="0.25">
      <c r="D236" s="12"/>
    </row>
    <row r="237" spans="2:52" x14ac:dyDescent="0.25">
      <c r="D237" s="12"/>
    </row>
    <row r="238" spans="2:52" x14ac:dyDescent="0.25">
      <c r="D238" s="12"/>
    </row>
    <row r="239" spans="2:52" x14ac:dyDescent="0.25">
      <c r="D239" s="12"/>
    </row>
    <row r="240" spans="2:52" x14ac:dyDescent="0.25">
      <c r="D240" s="12"/>
    </row>
    <row r="241" spans="2:52" x14ac:dyDescent="0.25">
      <c r="D241" s="12"/>
    </row>
    <row r="242" spans="2:52" x14ac:dyDescent="0.25">
      <c r="D242" s="12"/>
    </row>
    <row r="243" spans="2:52" x14ac:dyDescent="0.25">
      <c r="D243" s="12"/>
    </row>
    <row r="244" spans="2:52" x14ac:dyDescent="0.25">
      <c r="D244" s="12"/>
    </row>
    <row r="245" spans="2:52" x14ac:dyDescent="0.25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</row>
    <row r="246" spans="2:52" x14ac:dyDescent="0.25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</row>
    <row r="247" spans="2:52" x14ac:dyDescent="0.25"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</row>
    <row r="248" spans="2:52" x14ac:dyDescent="0.25"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</row>
    <row r="249" spans="2:52" x14ac:dyDescent="0.25"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</row>
    <row r="250" spans="2:52" x14ac:dyDescent="0.25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</row>
    <row r="251" spans="2:52" x14ac:dyDescent="0.25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</row>
    <row r="252" spans="2:52" x14ac:dyDescent="0.25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</row>
    <row r="253" spans="2:52" x14ac:dyDescent="0.25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</row>
    <row r="254" spans="2:52" x14ac:dyDescent="0.25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</row>
    <row r="255" spans="2:52" x14ac:dyDescent="0.25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</row>
    <row r="256" spans="2:52" x14ac:dyDescent="0.25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</row>
    <row r="257" spans="2:52" x14ac:dyDescent="0.25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</row>
    <row r="258" spans="2:52" x14ac:dyDescent="0.25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</row>
    <row r="259" spans="2:52" x14ac:dyDescent="0.25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</row>
    <row r="260" spans="2:52" x14ac:dyDescent="0.25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</row>
    <row r="261" spans="2:52" x14ac:dyDescent="0.25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</row>
    <row r="262" spans="2:52" x14ac:dyDescent="0.25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</row>
    <row r="263" spans="2:52" x14ac:dyDescent="0.25"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</row>
    <row r="264" spans="2:52" x14ac:dyDescent="0.25"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</row>
    <row r="265" spans="2:52" x14ac:dyDescent="0.25"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</row>
    <row r="266" spans="2:52" x14ac:dyDescent="0.25"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</row>
    <row r="267" spans="2:52" x14ac:dyDescent="0.25"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</row>
    <row r="268" spans="2:52" x14ac:dyDescent="0.25"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</row>
    <row r="269" spans="2:52" x14ac:dyDescent="0.25"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</row>
  </sheetData>
  <mergeCells count="2">
    <mergeCell ref="BD7:BF8"/>
    <mergeCell ref="BD68:BF69"/>
  </mergeCell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79998168889431442"/>
  </sheetPr>
  <dimension ref="A1:P49"/>
  <sheetViews>
    <sheetView workbookViewId="0">
      <selection activeCell="N14" sqref="N14:N15"/>
    </sheetView>
  </sheetViews>
  <sheetFormatPr defaultRowHeight="15" x14ac:dyDescent="0.25"/>
  <cols>
    <col min="1" max="1" width="14" customWidth="1"/>
    <col min="2" max="2" width="15" customWidth="1"/>
    <col min="3" max="3" width="12.85546875" bestFit="1" customWidth="1"/>
    <col min="4" max="4" width="11" bestFit="1" customWidth="1"/>
    <col min="5" max="5" width="12.85546875" bestFit="1" customWidth="1"/>
    <col min="6" max="6" width="12" bestFit="1" customWidth="1"/>
    <col min="7" max="7" width="12.140625" bestFit="1" customWidth="1"/>
    <col min="8" max="8" width="12" bestFit="1" customWidth="1"/>
  </cols>
  <sheetData>
    <row r="1" spans="1:16" ht="15.75" thickBot="1" x14ac:dyDescent="0.3">
      <c r="B1" s="192" t="s">
        <v>119</v>
      </c>
      <c r="C1" s="192"/>
      <c r="D1" s="192"/>
      <c r="E1" s="192"/>
      <c r="F1" s="192"/>
      <c r="G1" s="192"/>
      <c r="H1" s="6"/>
      <c r="I1" s="6"/>
      <c r="J1" s="6"/>
      <c r="K1" s="6"/>
      <c r="L1" s="6"/>
      <c r="M1" s="6"/>
      <c r="N1" s="6"/>
      <c r="O1" s="6"/>
      <c r="P1" s="6"/>
    </row>
    <row r="2" spans="1:16" x14ac:dyDescent="0.25">
      <c r="A2" s="7" t="str">
        <f>'2019'!C40</f>
        <v>Class</v>
      </c>
      <c r="B2" s="8" t="str">
        <f>'2019'!D40</f>
        <v>NOx_RUNEX</v>
      </c>
      <c r="C2" t="str">
        <f>'2022'!E40</f>
        <v>NOx_IDLEX</v>
      </c>
      <c r="D2" t="str">
        <f>'2022'!F40</f>
        <v>NOx_STREX</v>
      </c>
      <c r="E2" s="8" t="str">
        <f>'2019'!G40</f>
        <v>PM10_RUNEX</v>
      </c>
      <c r="F2" s="8" t="str">
        <f>'2022'!H40</f>
        <v>PM10_IDLEX</v>
      </c>
      <c r="G2" s="8" t="str">
        <f>'2022'!I40</f>
        <v>PM10_STREX</v>
      </c>
      <c r="H2" s="7"/>
      <c r="I2" s="7"/>
      <c r="J2" s="7"/>
      <c r="K2" s="7"/>
      <c r="L2" s="7"/>
      <c r="M2" s="7"/>
      <c r="N2" s="7"/>
      <c r="O2" s="7"/>
      <c r="P2" s="7"/>
    </row>
    <row r="3" spans="1:16" x14ac:dyDescent="0.25">
      <c r="A3" s="7" t="str">
        <f>'2019'!C41</f>
        <v>Class 4-6</v>
      </c>
      <c r="B3" s="18">
        <f>'2022'!D41</f>
        <v>1.8071424297616216</v>
      </c>
      <c r="C3" s="40">
        <f>'2022'!E41</f>
        <v>4.8652654919353324</v>
      </c>
      <c r="D3" s="40">
        <f>'2022'!F41</f>
        <v>1.6465074296276201</v>
      </c>
      <c r="E3" s="18">
        <f>'2022'!G41</f>
        <v>5.1378254351479372E-2</v>
      </c>
      <c r="F3" s="18">
        <f>'2022'!H41</f>
        <v>1.3634679255302729E-2</v>
      </c>
      <c r="G3" s="8">
        <f>'2022'!I41</f>
        <v>0</v>
      </c>
      <c r="H3" s="8"/>
      <c r="I3" s="8"/>
      <c r="J3" s="8"/>
      <c r="K3" s="8"/>
      <c r="L3" s="8"/>
      <c r="M3" s="8"/>
      <c r="N3" s="8"/>
      <c r="O3" s="8"/>
      <c r="P3" s="8"/>
    </row>
    <row r="4" spans="1:16" x14ac:dyDescent="0.25">
      <c r="A4" s="7" t="str">
        <f>'2019'!C42</f>
        <v>Class 7-8</v>
      </c>
      <c r="B4" s="18">
        <f>'2022'!D42</f>
        <v>2.839226133577196</v>
      </c>
      <c r="C4" s="40">
        <f>'2022'!E42</f>
        <v>63.719924183403734</v>
      </c>
      <c r="D4" s="40">
        <f>'2022'!F42</f>
        <v>1.7768288108325663</v>
      </c>
      <c r="E4" s="18">
        <f>'2022'!G42</f>
        <v>2.6215688485844796E-2</v>
      </c>
      <c r="F4" s="18">
        <f>'2022'!H42</f>
        <v>2.7925291082111142E-2</v>
      </c>
      <c r="G4" s="8">
        <f>'2022'!I42</f>
        <v>0</v>
      </c>
      <c r="H4" s="8"/>
      <c r="I4" s="8"/>
      <c r="J4" s="8"/>
      <c r="K4" s="8"/>
      <c r="L4" s="8"/>
      <c r="M4" s="8"/>
      <c r="N4" s="8"/>
      <c r="O4" s="8"/>
      <c r="P4" s="8"/>
    </row>
    <row r="5" spans="1:16" x14ac:dyDescent="0.25">
      <c r="A5" s="7" t="s">
        <v>113</v>
      </c>
      <c r="B5" s="18">
        <f>'2022'!D43</f>
        <v>1.5293007315594633</v>
      </c>
      <c r="C5" s="40">
        <f>'2022'!E43</f>
        <v>3.6575463716787211</v>
      </c>
      <c r="D5" s="40">
        <f>'2022'!F43</f>
        <v>1.8065621864394503</v>
      </c>
      <c r="E5" s="18">
        <f>'2022'!G43</f>
        <v>1.8061136974334015E-2</v>
      </c>
      <c r="F5" s="18">
        <f>'2022'!H43</f>
        <v>4.8985067317802106E-3</v>
      </c>
      <c r="G5" s="8">
        <f>'2022'!I43</f>
        <v>0</v>
      </c>
      <c r="H5" s="8"/>
      <c r="I5" s="8"/>
      <c r="J5" s="8"/>
      <c r="K5" s="8"/>
      <c r="L5" s="8"/>
      <c r="M5" s="8"/>
      <c r="N5" s="8"/>
      <c r="O5" s="8"/>
      <c r="P5" s="8"/>
    </row>
    <row r="6" spans="1:16" x14ac:dyDescent="0.25">
      <c r="A6" s="7" t="s">
        <v>112</v>
      </c>
      <c r="B6" s="18">
        <f>'2022'!D44</f>
        <v>3.2366764238355503</v>
      </c>
      <c r="C6" s="40">
        <f>'2022'!E44</f>
        <v>83.896002452424952</v>
      </c>
      <c r="D6" s="40">
        <f>'2022'!F44</f>
        <v>1.7673723124192344</v>
      </c>
      <c r="E6" s="18">
        <f>'2022'!G44</f>
        <v>2.8689897215734582E-2</v>
      </c>
      <c r="F6" s="18">
        <f>'2022'!H44</f>
        <v>3.5660419464681688E-2</v>
      </c>
      <c r="G6" s="8">
        <f>'2022'!I44</f>
        <v>0</v>
      </c>
      <c r="H6" s="8"/>
      <c r="I6" s="8"/>
      <c r="J6" s="8"/>
      <c r="K6" s="8"/>
      <c r="L6" s="8"/>
      <c r="M6" s="8"/>
      <c r="N6" s="8"/>
      <c r="O6" s="8"/>
      <c r="P6" s="8"/>
    </row>
    <row r="7" spans="1:16" x14ac:dyDescent="0.25">
      <c r="A7" s="7" t="s">
        <v>123</v>
      </c>
      <c r="B7" s="18">
        <f>'2022'!D45</f>
        <v>1.6878715647249756</v>
      </c>
      <c r="C7" s="40">
        <f>'2022'!E45</f>
        <v>4.6065362737978734</v>
      </c>
      <c r="D7" s="40">
        <f>'2022'!F45</f>
        <v>1.6810200717828598</v>
      </c>
      <c r="E7" s="18">
        <f>'2022'!G45</f>
        <v>3.7076004416308456E-2</v>
      </c>
      <c r="F7" s="18">
        <f>'2022'!H45</f>
        <v>1.1763132263445327E-2</v>
      </c>
      <c r="G7" s="8">
        <f>'2022'!I45</f>
        <v>0</v>
      </c>
      <c r="H7" s="8"/>
      <c r="I7" s="8"/>
      <c r="J7" s="8"/>
      <c r="K7" s="8"/>
      <c r="L7" s="8"/>
      <c r="M7" s="8"/>
      <c r="N7" s="8"/>
      <c r="O7" s="8"/>
      <c r="P7" s="8"/>
    </row>
    <row r="8" spans="1:16" x14ac:dyDescent="0.25">
      <c r="A8" s="15"/>
      <c r="B8" s="15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</row>
    <row r="9" spans="1:16" x14ac:dyDescent="0.25">
      <c r="A9" s="7"/>
      <c r="B9" s="8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6" x14ac:dyDescent="0.25">
      <c r="A10" s="17"/>
      <c r="B10" s="23" t="s">
        <v>103</v>
      </c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6" x14ac:dyDescent="0.25">
      <c r="A11" s="17"/>
      <c r="B11" s="9" t="s">
        <v>122</v>
      </c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6" x14ac:dyDescent="0.25">
      <c r="A12" s="19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6" x14ac:dyDescent="0.25">
      <c r="A13" s="20" t="s">
        <v>97</v>
      </c>
      <c r="B13" s="21" t="s">
        <v>115</v>
      </c>
      <c r="C13" s="21" t="s">
        <v>116</v>
      </c>
      <c r="D13" s="21" t="s">
        <v>117</v>
      </c>
      <c r="E13" s="21" t="s">
        <v>118</v>
      </c>
      <c r="F13" s="8"/>
      <c r="G13" s="8"/>
      <c r="H13" s="8"/>
    </row>
    <row r="14" spans="1:16" x14ac:dyDescent="0.25">
      <c r="A14" s="47" t="s">
        <v>112</v>
      </c>
      <c r="B14" s="48">
        <f>(Trips!$C$4*B6)+(D6+(C6/'2022'!$L$44))</f>
        <v>147.43771719245859</v>
      </c>
      <c r="C14" s="48">
        <f>(Trips!$C$4*E6)+(G6+(F6/'2022'!$L$44))</f>
        <v>1.1517517648231905</v>
      </c>
      <c r="D14" s="48">
        <f>B14/453.592</f>
        <v>0.32504479177864382</v>
      </c>
      <c r="E14" s="48">
        <f>C14/453.592</f>
        <v>2.5391800667189691E-3</v>
      </c>
      <c r="F14" s="18"/>
      <c r="G14" s="18"/>
      <c r="H14" s="18"/>
    </row>
    <row r="15" spans="1:16" x14ac:dyDescent="0.25">
      <c r="A15" s="47" t="s">
        <v>123</v>
      </c>
      <c r="B15" s="48">
        <f>(Trips!$C$3*B7)+(D7+(C7/'2022'!$L$45))</f>
        <v>26.43872669284934</v>
      </c>
      <c r="C15" s="48">
        <f>(Trips!$C$3*E7)+(G7+(F7/'2022'!$L$45))</f>
        <v>0.52849640862013714</v>
      </c>
      <c r="D15" s="48">
        <f>B15/453.592</f>
        <v>5.8287462505620335E-2</v>
      </c>
      <c r="E15" s="49">
        <f>C15/453.592</f>
        <v>1.1651360884233786E-3</v>
      </c>
      <c r="F15" s="18"/>
      <c r="G15" s="18"/>
      <c r="H15" s="60"/>
    </row>
    <row r="16" spans="1:16" x14ac:dyDescent="0.25">
      <c r="A16" s="7"/>
      <c r="B16" s="18"/>
      <c r="C16" s="18"/>
      <c r="D16" s="41"/>
      <c r="E16" s="41"/>
    </row>
    <row r="17" spans="1:13" x14ac:dyDescent="0.25">
      <c r="A17" s="7"/>
      <c r="B17" s="18"/>
      <c r="C17" s="18"/>
      <c r="D17" s="41"/>
      <c r="E17" s="41"/>
    </row>
    <row r="18" spans="1:13" s="7" customFormat="1" x14ac:dyDescent="0.25"/>
    <row r="19" spans="1:13" s="7" customFormat="1" x14ac:dyDescent="0.25"/>
    <row r="20" spans="1:13" s="7" customFormat="1" x14ac:dyDescent="0.25"/>
    <row r="21" spans="1:13" s="7" customFormat="1" x14ac:dyDescent="0.25"/>
    <row r="22" spans="1:13" s="7" customFormat="1" x14ac:dyDescent="0.25"/>
    <row r="23" spans="1:13" s="7" customFormat="1" x14ac:dyDescent="0.25"/>
    <row r="24" spans="1:13" s="7" customFormat="1" x14ac:dyDescent="0.25"/>
    <row r="25" spans="1:13" s="7" customFormat="1" x14ac:dyDescent="0.25">
      <c r="A25" s="154"/>
    </row>
    <row r="26" spans="1:13" s="7" customFormat="1" x14ac:dyDescent="0.25">
      <c r="M26" s="155"/>
    </row>
    <row r="27" spans="1:13" s="7" customFormat="1" x14ac:dyDescent="0.25"/>
    <row r="28" spans="1:13" s="7" customFormat="1" x14ac:dyDescent="0.25">
      <c r="M28" s="134"/>
    </row>
    <row r="29" spans="1:13" s="7" customFormat="1" x14ac:dyDescent="0.25">
      <c r="B29" s="44"/>
      <c r="M29" s="134"/>
    </row>
    <row r="30" spans="1:13" s="7" customFormat="1" x14ac:dyDescent="0.25"/>
    <row r="31" spans="1:13" s="7" customFormat="1" x14ac:dyDescent="0.25">
      <c r="B31" s="8"/>
      <c r="C31" s="8"/>
    </row>
    <row r="32" spans="1:13" s="7" customFormat="1" x14ac:dyDescent="0.25">
      <c r="B32" s="18"/>
      <c r="C32" s="18"/>
    </row>
    <row r="33" spans="1:3" s="7" customFormat="1" x14ac:dyDescent="0.25">
      <c r="B33" s="18"/>
      <c r="C33" s="18"/>
    </row>
    <row r="34" spans="1:3" s="7" customFormat="1" x14ac:dyDescent="0.25"/>
    <row r="35" spans="1:3" s="7" customFormat="1" x14ac:dyDescent="0.25"/>
    <row r="36" spans="1:3" s="7" customFormat="1" x14ac:dyDescent="0.25">
      <c r="B36" s="44"/>
    </row>
    <row r="37" spans="1:3" s="7" customFormat="1" x14ac:dyDescent="0.25">
      <c r="B37" s="44"/>
    </row>
    <row r="38" spans="1:3" s="7" customFormat="1" x14ac:dyDescent="0.25">
      <c r="B38" s="8"/>
      <c r="C38" s="8"/>
    </row>
    <row r="39" spans="1:3" s="7" customFormat="1" x14ac:dyDescent="0.25">
      <c r="B39" s="18"/>
      <c r="C39" s="18"/>
    </row>
    <row r="40" spans="1:3" s="7" customFormat="1" x14ac:dyDescent="0.25">
      <c r="B40" s="18"/>
      <c r="C40" s="18"/>
    </row>
    <row r="41" spans="1:3" s="7" customFormat="1" x14ac:dyDescent="0.25">
      <c r="A41" s="134"/>
    </row>
    <row r="42" spans="1:3" s="7" customFormat="1" x14ac:dyDescent="0.25"/>
    <row r="43" spans="1:3" s="7" customFormat="1" x14ac:dyDescent="0.25"/>
    <row r="44" spans="1:3" s="15" customFormat="1" x14ac:dyDescent="0.25">
      <c r="A44" s="131"/>
    </row>
    <row r="45" spans="1:3" s="15" customFormat="1" x14ac:dyDescent="0.25">
      <c r="A45" s="131"/>
    </row>
    <row r="46" spans="1:3" s="15" customFormat="1" x14ac:dyDescent="0.25">
      <c r="A46" s="131"/>
    </row>
    <row r="47" spans="1:3" s="15" customFormat="1" x14ac:dyDescent="0.25">
      <c r="A47" s="131"/>
    </row>
    <row r="48" spans="1:3" x14ac:dyDescent="0.25">
      <c r="A48" s="10"/>
    </row>
    <row r="49" spans="1:1" x14ac:dyDescent="0.25">
      <c r="A49" s="11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BA49"/>
  <sheetViews>
    <sheetView zoomScale="90" zoomScaleNormal="90" workbookViewId="0">
      <selection activeCell="A33" sqref="A33"/>
    </sheetView>
  </sheetViews>
  <sheetFormatPr defaultRowHeight="15" x14ac:dyDescent="0.25"/>
  <cols>
    <col min="1" max="1" width="11.85546875" customWidth="1"/>
    <col min="2" max="2" width="12.7109375" customWidth="1"/>
    <col min="3" max="3" width="13.85546875" bestFit="1" customWidth="1"/>
    <col min="4" max="4" width="12.7109375" bestFit="1" customWidth="1"/>
    <col min="5" max="5" width="13.85546875" bestFit="1" customWidth="1"/>
    <col min="6" max="6" width="12.7109375" bestFit="1" customWidth="1"/>
    <col min="7" max="7" width="13.85546875" bestFit="1" customWidth="1"/>
    <col min="8" max="8" width="12.7109375" bestFit="1" customWidth="1"/>
    <col min="9" max="9" width="13" bestFit="1" customWidth="1"/>
    <col min="10" max="10" width="12.7109375" bestFit="1" customWidth="1"/>
    <col min="11" max="11" width="13.85546875" bestFit="1" customWidth="1"/>
    <col min="12" max="12" width="11.140625" bestFit="1" customWidth="1"/>
    <col min="13" max="13" width="12.140625" bestFit="1" customWidth="1"/>
    <col min="14" max="14" width="11.5703125" bestFit="1" customWidth="1"/>
    <col min="15" max="15" width="11.42578125" bestFit="1" customWidth="1"/>
    <col min="16" max="16" width="11.140625" bestFit="1" customWidth="1"/>
    <col min="17" max="17" width="12.140625" bestFit="1" customWidth="1"/>
    <col min="18" max="18" width="11.5703125" bestFit="1" customWidth="1"/>
    <col min="19" max="19" width="11.42578125" bestFit="1" customWidth="1"/>
    <col min="20" max="20" width="11.140625" bestFit="1" customWidth="1"/>
    <col min="21" max="21" width="12.140625" bestFit="1" customWidth="1"/>
    <col min="22" max="22" width="12" customWidth="1"/>
    <col min="23" max="23" width="11.85546875" customWidth="1"/>
    <col min="24" max="24" width="11.5703125" customWidth="1"/>
    <col min="25" max="25" width="12.42578125" customWidth="1"/>
    <col min="26" max="26" width="10.85546875" customWidth="1"/>
    <col min="27" max="27" width="11.42578125" customWidth="1"/>
    <col min="28" max="28" width="12.42578125" customWidth="1"/>
    <col min="29" max="29" width="12" customWidth="1"/>
    <col min="30" max="30" width="11.28515625" customWidth="1"/>
    <col min="31" max="31" width="11.140625" customWidth="1"/>
    <col min="32" max="32" width="11.42578125" customWidth="1"/>
    <col min="33" max="33" width="11.85546875" customWidth="1"/>
    <col min="34" max="34" width="9.42578125" bestFit="1" customWidth="1"/>
    <col min="35" max="35" width="10.5703125" bestFit="1" customWidth="1"/>
    <col min="36" max="36" width="10.140625" bestFit="1" customWidth="1"/>
    <col min="37" max="37" width="11.28515625" bestFit="1" customWidth="1"/>
    <col min="38" max="38" width="9.42578125" bestFit="1" customWidth="1"/>
    <col min="39" max="39" width="10.5703125" bestFit="1" customWidth="1"/>
    <col min="40" max="40" width="10.140625" bestFit="1" customWidth="1"/>
    <col min="41" max="41" width="11.28515625" bestFit="1" customWidth="1"/>
    <col min="42" max="42" width="9.42578125" bestFit="1" customWidth="1"/>
    <col min="43" max="43" width="10.5703125" bestFit="1" customWidth="1"/>
    <col min="44" max="44" width="10.140625" bestFit="1" customWidth="1"/>
    <col min="45" max="45" width="11.28515625" bestFit="1" customWidth="1"/>
    <col min="46" max="46" width="9.42578125" bestFit="1" customWidth="1"/>
    <col min="47" max="47" width="10.5703125" bestFit="1" customWidth="1"/>
    <col min="48" max="48" width="10.140625" bestFit="1" customWidth="1"/>
    <col min="49" max="49" width="11.28515625" bestFit="1" customWidth="1"/>
    <col min="50" max="50" width="9.42578125" bestFit="1" customWidth="1"/>
    <col min="51" max="51" width="10.5703125" bestFit="1" customWidth="1"/>
    <col min="52" max="52" width="10.140625" bestFit="1" customWidth="1"/>
    <col min="53" max="53" width="11.28515625" bestFit="1" customWidth="1"/>
  </cols>
  <sheetData>
    <row r="1" spans="1:53" x14ac:dyDescent="0.25">
      <c r="B1" s="23" t="s">
        <v>103</v>
      </c>
    </row>
    <row r="2" spans="1:53" x14ac:dyDescent="0.25">
      <c r="B2" s="9" t="s">
        <v>127</v>
      </c>
    </row>
    <row r="3" spans="1:53" ht="15.75" thickBot="1" x14ac:dyDescent="0.3">
      <c r="A3" s="6"/>
      <c r="B3" s="34"/>
    </row>
    <row r="4" spans="1:53" ht="15.75" thickBot="1" x14ac:dyDescent="0.3">
      <c r="A4" s="74"/>
      <c r="B4" s="184" t="s">
        <v>107</v>
      </c>
      <c r="C4" s="182"/>
      <c r="D4" s="182"/>
      <c r="E4" s="185"/>
      <c r="F4" s="181" t="s">
        <v>108</v>
      </c>
      <c r="G4" s="182"/>
      <c r="H4" s="182"/>
      <c r="I4" s="183"/>
      <c r="J4" s="184" t="s">
        <v>109</v>
      </c>
      <c r="K4" s="182"/>
      <c r="L4" s="182"/>
      <c r="M4" s="185"/>
      <c r="N4" s="181" t="s">
        <v>110</v>
      </c>
      <c r="O4" s="182"/>
      <c r="P4" s="182"/>
      <c r="Q4" s="183"/>
      <c r="R4" s="184" t="s">
        <v>111</v>
      </c>
      <c r="S4" s="182"/>
      <c r="T4" s="182"/>
      <c r="U4" s="185"/>
      <c r="V4" s="184" t="s">
        <v>137</v>
      </c>
      <c r="W4" s="182"/>
      <c r="X4" s="182"/>
      <c r="Y4" s="185"/>
      <c r="Z4" s="184" t="s">
        <v>138</v>
      </c>
      <c r="AA4" s="182"/>
      <c r="AB4" s="182"/>
      <c r="AC4" s="185"/>
      <c r="AD4" s="184" t="s">
        <v>139</v>
      </c>
      <c r="AE4" s="182"/>
      <c r="AF4" s="182"/>
      <c r="AG4" s="185"/>
      <c r="AH4" s="184" t="s">
        <v>146</v>
      </c>
      <c r="AI4" s="182"/>
      <c r="AJ4" s="182"/>
      <c r="AK4" s="185"/>
      <c r="AL4" s="184" t="s">
        <v>147</v>
      </c>
      <c r="AM4" s="182"/>
      <c r="AN4" s="182"/>
      <c r="AO4" s="185"/>
      <c r="AP4" s="184" t="s">
        <v>148</v>
      </c>
      <c r="AQ4" s="182"/>
      <c r="AR4" s="182"/>
      <c r="AS4" s="185"/>
      <c r="AT4" s="184" t="s">
        <v>149</v>
      </c>
      <c r="AU4" s="182"/>
      <c r="AV4" s="182"/>
      <c r="AW4" s="185"/>
      <c r="AX4" s="184" t="s">
        <v>150</v>
      </c>
      <c r="AY4" s="182"/>
      <c r="AZ4" s="182"/>
      <c r="BA4" s="185"/>
    </row>
    <row r="5" spans="1:53" ht="15.75" thickBot="1" x14ac:dyDescent="0.3">
      <c r="A5" s="55" t="s">
        <v>97</v>
      </c>
      <c r="B5" s="50" t="s">
        <v>115</v>
      </c>
      <c r="C5" s="51" t="s">
        <v>116</v>
      </c>
      <c r="D5" s="51" t="s">
        <v>117</v>
      </c>
      <c r="E5" s="52" t="s">
        <v>118</v>
      </c>
      <c r="F5" s="53" t="s">
        <v>115</v>
      </c>
      <c r="G5" s="51" t="s">
        <v>116</v>
      </c>
      <c r="H5" s="51" t="s">
        <v>117</v>
      </c>
      <c r="I5" s="54" t="s">
        <v>118</v>
      </c>
      <c r="J5" s="50" t="s">
        <v>115</v>
      </c>
      <c r="K5" s="51" t="s">
        <v>116</v>
      </c>
      <c r="L5" s="51" t="s">
        <v>117</v>
      </c>
      <c r="M5" s="52" t="s">
        <v>118</v>
      </c>
      <c r="N5" s="53" t="s">
        <v>115</v>
      </c>
      <c r="O5" s="51" t="s">
        <v>116</v>
      </c>
      <c r="P5" s="51" t="s">
        <v>117</v>
      </c>
      <c r="Q5" s="54" t="s">
        <v>118</v>
      </c>
      <c r="R5" s="50" t="s">
        <v>115</v>
      </c>
      <c r="S5" s="51" t="s">
        <v>116</v>
      </c>
      <c r="T5" s="51" t="s">
        <v>117</v>
      </c>
      <c r="U5" s="52" t="s">
        <v>118</v>
      </c>
      <c r="V5" s="61" t="s">
        <v>115</v>
      </c>
      <c r="W5" s="62" t="s">
        <v>116</v>
      </c>
      <c r="X5" s="62" t="s">
        <v>117</v>
      </c>
      <c r="Y5" s="63" t="s">
        <v>118</v>
      </c>
      <c r="Z5" s="61" t="s">
        <v>115</v>
      </c>
      <c r="AA5" s="62" t="s">
        <v>116</v>
      </c>
      <c r="AB5" s="62" t="s">
        <v>117</v>
      </c>
      <c r="AC5" s="63" t="s">
        <v>118</v>
      </c>
      <c r="AD5" s="61" t="s">
        <v>115</v>
      </c>
      <c r="AE5" s="62" t="s">
        <v>116</v>
      </c>
      <c r="AF5" s="62" t="s">
        <v>117</v>
      </c>
      <c r="AG5" s="63" t="s">
        <v>118</v>
      </c>
      <c r="AH5" s="61" t="s">
        <v>115</v>
      </c>
      <c r="AI5" s="62" t="s">
        <v>116</v>
      </c>
      <c r="AJ5" s="62" t="s">
        <v>117</v>
      </c>
      <c r="AK5" s="63" t="s">
        <v>118</v>
      </c>
      <c r="AL5" s="61" t="s">
        <v>115</v>
      </c>
      <c r="AM5" s="62" t="s">
        <v>116</v>
      </c>
      <c r="AN5" s="62" t="s">
        <v>117</v>
      </c>
      <c r="AO5" s="63" t="s">
        <v>118</v>
      </c>
      <c r="AP5" s="61" t="s">
        <v>115</v>
      </c>
      <c r="AQ5" s="62" t="s">
        <v>116</v>
      </c>
      <c r="AR5" s="62" t="s">
        <v>117</v>
      </c>
      <c r="AS5" s="63" t="s">
        <v>118</v>
      </c>
      <c r="AT5" s="61" t="s">
        <v>115</v>
      </c>
      <c r="AU5" s="62" t="s">
        <v>116</v>
      </c>
      <c r="AV5" s="62" t="s">
        <v>117</v>
      </c>
      <c r="AW5" s="63" t="s">
        <v>118</v>
      </c>
      <c r="AX5" s="61" t="s">
        <v>115</v>
      </c>
      <c r="AY5" s="62" t="s">
        <v>116</v>
      </c>
      <c r="AZ5" s="62" t="s">
        <v>117</v>
      </c>
      <c r="BA5" s="63" t="s">
        <v>118</v>
      </c>
    </row>
    <row r="6" spans="1:53" s="15" customFormat="1" x14ac:dyDescent="0.25">
      <c r="A6" s="56" t="s">
        <v>114</v>
      </c>
      <c r="B6" s="30">
        <f>'2019_DirectEmissionBenefit'!B14</f>
        <v>192.0749656552203</v>
      </c>
      <c r="C6" s="22">
        <f>'2019_DirectEmissionBenefit'!C14</f>
        <v>2.6603322852123505</v>
      </c>
      <c r="D6" s="22">
        <f>'2019_DirectEmissionBenefit'!D14</f>
        <v>0.42345315978945902</v>
      </c>
      <c r="E6" s="32">
        <f>'2019_DirectEmissionBenefit'!E14</f>
        <v>5.8650335217824623E-3</v>
      </c>
      <c r="F6" s="37">
        <f>'2020_DEB'!B14</f>
        <v>177.29731867270951</v>
      </c>
      <c r="G6" s="22">
        <f>'2020_DEB'!C14</f>
        <v>2.229733476428617</v>
      </c>
      <c r="H6" s="22">
        <f>'2020_DEB'!D14</f>
        <v>0.39087399837896064</v>
      </c>
      <c r="I6" s="42">
        <f>'2020_DEB'!E14</f>
        <v>4.9157248726357985E-3</v>
      </c>
      <c r="J6" s="30">
        <f>'2021_DEB'!B14</f>
        <v>163.30921589584818</v>
      </c>
      <c r="K6" s="22">
        <f>'2021_DEB'!C14</f>
        <v>1.8427900394802332</v>
      </c>
      <c r="L6" s="22">
        <f>'2021_DEB'!D14</f>
        <v>0.36003548540505165</v>
      </c>
      <c r="M6" s="123">
        <f>'2021_DEB'!E14</f>
        <v>4.0626599223095496E-3</v>
      </c>
      <c r="N6" s="37">
        <f>'2022_DEB'!B14</f>
        <v>147.43771719245859</v>
      </c>
      <c r="O6" s="22">
        <f>'2022_DEB'!C14</f>
        <v>1.1517517648231905</v>
      </c>
      <c r="P6" s="22">
        <f>'2022_DEB'!D14</f>
        <v>0.32504479177864382</v>
      </c>
      <c r="Q6" s="42">
        <f>'2022_DEB'!E14</f>
        <v>2.5391800667189691E-3</v>
      </c>
      <c r="R6" s="30">
        <f>'2023_DEB'!B14</f>
        <v>111.87211557127489</v>
      </c>
      <c r="S6" s="22">
        <f>'2023_DEB'!C14</f>
        <v>0.81121050159013841</v>
      </c>
      <c r="T6" s="22">
        <f>'2023_DEB'!D14</f>
        <v>0.24663599792605445</v>
      </c>
      <c r="U6" s="42">
        <f>'2023_DEB'!E14</f>
        <v>1.7884144817151503E-3</v>
      </c>
      <c r="V6" s="64">
        <f>'2024_DEB'!B14</f>
        <v>114.23299023564806</v>
      </c>
      <c r="W6" s="65">
        <f>'2024_DEB'!C14</f>
        <v>0.81870104168431868</v>
      </c>
      <c r="X6" s="65">
        <f>'2024_DEB'!D14</f>
        <v>0.25184083986412475</v>
      </c>
      <c r="Y6" s="66">
        <f>'2024_DEB'!E14</f>
        <v>1.8049283093271458E-3</v>
      </c>
      <c r="Z6" s="64">
        <f>'2025_DEB'!B14</f>
        <v>114.78268138191625</v>
      </c>
      <c r="AA6" s="65">
        <f>'2025_DEB'!C14</f>
        <v>0.82299485312166543</v>
      </c>
      <c r="AB6" s="65">
        <f>'2025_DEB'!D14</f>
        <v>0.25305270238874639</v>
      </c>
      <c r="AC6" s="66">
        <f>'2025_DEB'!E14</f>
        <v>1.8143945508775849E-3</v>
      </c>
      <c r="AD6" s="64">
        <f>'2026_DEB'!B14</f>
        <v>114.77891152370233</v>
      </c>
      <c r="AE6" s="65">
        <f>'2026_DEB'!C14</f>
        <v>0.82144068101161694</v>
      </c>
      <c r="AF6" s="65">
        <f>'2026_DEB'!D14</f>
        <v>0.25304439126726735</v>
      </c>
      <c r="AG6" s="66">
        <f>'2026_DEB'!E14</f>
        <v>1.8109681850906035E-3</v>
      </c>
      <c r="AH6" s="64">
        <f>'2027_DEB'!B14</f>
        <v>114.60683547392483</v>
      </c>
      <c r="AI6" s="65">
        <f>'2027_DEB'!C14</f>
        <v>0.81837738420150952</v>
      </c>
      <c r="AJ6" s="65">
        <f>'2027_DEB'!D14</f>
        <v>0.25266502820579911</v>
      </c>
      <c r="AK6" s="66">
        <f>'2027_DEB'!E14</f>
        <v>1.8042147661367694E-3</v>
      </c>
      <c r="AL6" s="64">
        <f>'2028_DEB'!B14</f>
        <v>114.23988632964236</v>
      </c>
      <c r="AM6" s="65">
        <f>'2028_DEB'!C14</f>
        <v>0.81359019446318126</v>
      </c>
      <c r="AN6" s="65">
        <f>'2028_DEB'!D14</f>
        <v>0.25185604316134846</v>
      </c>
      <c r="AO6" s="66">
        <f>'2028_DEB'!E14</f>
        <v>1.7936608107355979E-3</v>
      </c>
      <c r="AP6" s="64">
        <f>'2029_DEB'!B14</f>
        <v>113.6914989993337</v>
      </c>
      <c r="AQ6" s="65">
        <f>'2029_DEB'!C14</f>
        <v>0.80695648344248549</v>
      </c>
      <c r="AR6" s="65">
        <f>'2029_DEB'!D14</f>
        <v>0.25064705506123058</v>
      </c>
      <c r="AS6" s="66">
        <f>'2029_DEB'!E14</f>
        <v>1.7790359694229297E-3</v>
      </c>
      <c r="AT6" s="64">
        <f>'2030_DEB'!B14</f>
        <v>113.13644831647031</v>
      </c>
      <c r="AU6" s="65">
        <f>'2030_DEB'!C14</f>
        <v>0.8004161255329264</v>
      </c>
      <c r="AV6" s="65">
        <f>'2030_DEB'!D14</f>
        <v>0.24942337677135026</v>
      </c>
      <c r="AW6" s="66">
        <f>'2030_DEB'!E14</f>
        <v>1.7646169366587736E-3</v>
      </c>
      <c r="AX6" s="64">
        <f>'2031_DEB'!B14</f>
        <v>112.67429100066988</v>
      </c>
      <c r="AY6" s="65">
        <f>'2031_DEB'!C14</f>
        <v>0.78191256841868373</v>
      </c>
      <c r="AZ6" s="65">
        <f>'2031_DEB'!D14</f>
        <v>0.24840449346697008</v>
      </c>
      <c r="BA6" s="66">
        <f>'2031_DEB'!E14</f>
        <v>1.7238235427844489E-3</v>
      </c>
    </row>
    <row r="7" spans="1:53" s="15" customFormat="1" ht="15.75" thickBot="1" x14ac:dyDescent="0.3">
      <c r="A7" s="57" t="s">
        <v>123</v>
      </c>
      <c r="B7" s="31">
        <f>'2019_DirectEmissionBenefit'!B15</f>
        <v>50.205033115002905</v>
      </c>
      <c r="C7" s="93">
        <f>'2019_DirectEmissionBenefit'!C15</f>
        <v>1.5144455808493524</v>
      </c>
      <c r="D7" s="93">
        <f>'2019_DirectEmissionBenefit'!D15</f>
        <v>0.11068324202147063</v>
      </c>
      <c r="E7" s="33">
        <f>'2019_DirectEmissionBenefit'!E15</f>
        <v>3.338783710579888E-3</v>
      </c>
      <c r="F7" s="94">
        <f>'2020_DEB'!B15</f>
        <v>43.757437151288329</v>
      </c>
      <c r="G7" s="93">
        <f>'2020_DEB'!C15</f>
        <v>1.2391440678325905</v>
      </c>
      <c r="H7" s="93">
        <f>'2020_DEB'!D15</f>
        <v>9.6468714508387121E-2</v>
      </c>
      <c r="I7" s="95">
        <f>'2020_DEB'!E15</f>
        <v>2.7318472720695925E-3</v>
      </c>
      <c r="J7" s="31">
        <f>'2021_DEB'!B15</f>
        <v>37.102749575895189</v>
      </c>
      <c r="K7" s="93">
        <f>'2021_DEB'!C15</f>
        <v>1.0062285341970623</v>
      </c>
      <c r="L7" s="93">
        <f>'2021_DEB'!D15</f>
        <v>8.1797627770981832E-2</v>
      </c>
      <c r="M7" s="124">
        <f>'2021_DEB'!E15</f>
        <v>2.218355998776571E-3</v>
      </c>
      <c r="N7" s="94">
        <f>'2022_DEB'!B15</f>
        <v>26.43872669284934</v>
      </c>
      <c r="O7" s="93">
        <f>'2022_DEB'!C15</f>
        <v>0.52849640862013714</v>
      </c>
      <c r="P7" s="93">
        <f>'2022_DEB'!D15</f>
        <v>5.8287462505620335E-2</v>
      </c>
      <c r="Q7" s="95">
        <f>'2022_DEB'!E15</f>
        <v>1.1651360884233786E-3</v>
      </c>
      <c r="R7" s="31">
        <f>'2023_DEB'!B15</f>
        <v>17.924612739809856</v>
      </c>
      <c r="S7" s="93">
        <f>'2023_DEB'!C15</f>
        <v>9.8423003414959853E-2</v>
      </c>
      <c r="T7" s="93">
        <f>'2023_DEB'!D15</f>
        <v>3.9517038968522059E-2</v>
      </c>
      <c r="U7" s="136">
        <f>'2023_DEB'!E15</f>
        <v>2.1698575683645182E-4</v>
      </c>
      <c r="V7" s="67">
        <f>'2024_DEB'!B15</f>
        <v>18.337098706619773</v>
      </c>
      <c r="W7" s="68">
        <f>'2024_DEB'!C15</f>
        <v>9.9921534013539842E-2</v>
      </c>
      <c r="X7" s="68">
        <f>'2024_DEB'!D15</f>
        <v>4.0426415603934313E-2</v>
      </c>
      <c r="Y7" s="69">
        <f>'2024_DEB'!E15</f>
        <v>2.2028945398847388E-4</v>
      </c>
      <c r="Z7" s="67">
        <f>'2025_DEB'!B15</f>
        <v>18.54263235787856</v>
      </c>
      <c r="AA7" s="68">
        <f>'2025_DEB'!C15</f>
        <v>0.10162452689419144</v>
      </c>
      <c r="AB7" s="68">
        <f>'2025_DEB'!D15</f>
        <v>4.0879540110668973E-2</v>
      </c>
      <c r="AC7" s="69">
        <f>'2025_DEB'!E15</f>
        <v>2.2404391368055751E-4</v>
      </c>
      <c r="AD7" s="67">
        <f>'2026_DEB'!B15</f>
        <v>18.686157613027543</v>
      </c>
      <c r="AE7" s="68">
        <f>'2026_DEB'!C15</f>
        <v>0.10281684636784594</v>
      </c>
      <c r="AF7" s="68">
        <f>'2026_DEB'!D15</f>
        <v>4.1195959393083528E-2</v>
      </c>
      <c r="AG7" s="69">
        <f>'2026_DEB'!E15</f>
        <v>2.2667253030883688E-4</v>
      </c>
      <c r="AH7" s="67">
        <f>'2027_DEB'!B15</f>
        <v>18.777384755951392</v>
      </c>
      <c r="AI7" s="68">
        <f>'2027_DEB'!C15</f>
        <v>0.10356915217684586</v>
      </c>
      <c r="AJ7" s="68">
        <f>'2027_DEB'!D15</f>
        <v>4.1397080980157042E-2</v>
      </c>
      <c r="AK7" s="69">
        <f>'2027_DEB'!E15</f>
        <v>2.2833108206680422E-4</v>
      </c>
      <c r="AL7" s="67">
        <f>'2028_DEB'!B15</f>
        <v>18.889513759518586</v>
      </c>
      <c r="AM7" s="68">
        <f>'2028_DEB'!C15</f>
        <v>0.10443229705225032</v>
      </c>
      <c r="AN7" s="68">
        <f>'2028_DEB'!D15</f>
        <v>4.1644283319632151E-2</v>
      </c>
      <c r="AO7" s="69">
        <f>'2028_DEB'!E15</f>
        <v>2.3023399233727739E-4</v>
      </c>
      <c r="AP7" s="67">
        <f>'2029_DEB'!B15</f>
        <v>18.988013197789954</v>
      </c>
      <c r="AQ7" s="68">
        <f>'2029_DEB'!C15</f>
        <v>0.10515121921125604</v>
      </c>
      <c r="AR7" s="68">
        <f>'2029_DEB'!D15</f>
        <v>4.1861437586619595E-2</v>
      </c>
      <c r="AS7" s="69">
        <f>'2029_DEB'!E15</f>
        <v>2.3181894568523266E-4</v>
      </c>
      <c r="AT7" s="67">
        <f>'2030_DEB'!B15</f>
        <v>19.065974543123936</v>
      </c>
      <c r="AU7" s="68">
        <f>'2030_DEB'!C15</f>
        <v>0.10569162354090172</v>
      </c>
      <c r="AV7" s="68">
        <f>'2030_DEB'!D15</f>
        <v>4.203331307237327E-2</v>
      </c>
      <c r="AW7" s="69">
        <f>'2030_DEB'!E15</f>
        <v>2.3301033426714255E-4</v>
      </c>
      <c r="AX7" s="67">
        <f>'2031_DEB'!B15</f>
        <v>19.145005116985537</v>
      </c>
      <c r="AY7" s="68">
        <f>'2031_DEB'!C15</f>
        <v>0.10376384317033577</v>
      </c>
      <c r="AZ7" s="68">
        <f>'2031_DEB'!D15</f>
        <v>4.2207545805449692E-2</v>
      </c>
      <c r="BA7" s="69">
        <f>'2031_DEB'!E15</f>
        <v>2.2876030258544192E-4</v>
      </c>
    </row>
    <row r="8" spans="1:53" x14ac:dyDescent="0.25">
      <c r="L8" s="40"/>
    </row>
    <row r="9" spans="1:53" x14ac:dyDescent="0.25">
      <c r="A9" s="7"/>
      <c r="B9" s="44"/>
      <c r="C9" s="7"/>
      <c r="D9" s="7"/>
      <c r="E9" s="7"/>
      <c r="F9" s="7"/>
      <c r="G9" s="7"/>
      <c r="H9" s="7"/>
      <c r="I9" s="7"/>
      <c r="J9" s="7"/>
      <c r="K9" s="7"/>
      <c r="L9" s="43"/>
      <c r="M9" s="43"/>
      <c r="O9" s="46"/>
      <c r="T9" s="45"/>
    </row>
    <row r="10" spans="1:53" x14ac:dyDescent="0.25">
      <c r="A10" s="7"/>
      <c r="B10" s="44"/>
      <c r="C10" s="7"/>
      <c r="D10" s="7"/>
      <c r="E10" s="7"/>
      <c r="F10" s="7"/>
      <c r="G10" s="7"/>
      <c r="H10" s="7"/>
      <c r="I10" s="7"/>
      <c r="J10" s="7"/>
      <c r="K10" s="7"/>
      <c r="L10" s="43"/>
      <c r="M10" s="43"/>
      <c r="O10" s="46"/>
      <c r="T10" s="45"/>
    </row>
    <row r="11" spans="1:53" x14ac:dyDescent="0.25">
      <c r="B11" s="173" t="s">
        <v>112</v>
      </c>
      <c r="C11" s="174"/>
      <c r="D11" s="173" t="s">
        <v>123</v>
      </c>
      <c r="E11" s="174"/>
      <c r="F11" s="175"/>
      <c r="G11" s="175"/>
      <c r="H11" s="175"/>
      <c r="I11" s="175"/>
      <c r="J11" s="175"/>
      <c r="K11" s="175"/>
      <c r="T11" s="46"/>
      <c r="U11" s="46"/>
    </row>
    <row r="12" spans="1:53" x14ac:dyDescent="0.25">
      <c r="A12" s="45"/>
      <c r="B12" s="107" t="s">
        <v>117</v>
      </c>
      <c r="C12" s="108" t="s">
        <v>118</v>
      </c>
      <c r="D12" s="107" t="s">
        <v>117</v>
      </c>
      <c r="E12" s="108" t="s">
        <v>118</v>
      </c>
      <c r="F12" s="125"/>
      <c r="G12" s="125"/>
      <c r="H12" s="125"/>
      <c r="I12" s="125"/>
      <c r="J12" s="125"/>
      <c r="K12" s="125"/>
      <c r="T12" s="10"/>
      <c r="U12" s="10"/>
    </row>
    <row r="13" spans="1:53" x14ac:dyDescent="0.25">
      <c r="A13" s="100" t="s">
        <v>109</v>
      </c>
      <c r="B13" s="101">
        <v>0.36003548540505165</v>
      </c>
      <c r="C13" s="102">
        <v>4.0626599223095496E-3</v>
      </c>
      <c r="D13" s="1">
        <v>8.1797627770981832E-2</v>
      </c>
      <c r="E13" s="105">
        <v>2.218355998776571E-3</v>
      </c>
      <c r="F13" s="8"/>
      <c r="G13" s="8"/>
      <c r="H13" s="8"/>
      <c r="I13" s="8"/>
      <c r="J13" s="8"/>
      <c r="K13" s="8"/>
    </row>
    <row r="14" spans="1:53" x14ac:dyDescent="0.25">
      <c r="A14" s="100" t="s">
        <v>110</v>
      </c>
      <c r="B14" s="101">
        <v>0.32504479177864382</v>
      </c>
      <c r="C14" s="102">
        <v>2.5391800667189691E-3</v>
      </c>
      <c r="D14" s="1">
        <v>5.8287462505620335E-2</v>
      </c>
      <c r="E14" s="105">
        <v>1.1651360884233786E-3</v>
      </c>
      <c r="F14" s="18"/>
      <c r="G14" s="18"/>
      <c r="H14" s="18"/>
      <c r="I14" s="18"/>
      <c r="J14" s="18"/>
      <c r="K14" s="18"/>
    </row>
    <row r="15" spans="1:53" x14ac:dyDescent="0.25">
      <c r="A15" s="100" t="s">
        <v>111</v>
      </c>
      <c r="B15" s="101">
        <v>0.24663599792605445</v>
      </c>
      <c r="C15" s="102">
        <v>1.7884144817151503E-3</v>
      </c>
      <c r="D15" s="1">
        <v>3.9517038968522059E-2</v>
      </c>
      <c r="E15" s="105">
        <v>2.1698575683645182E-4</v>
      </c>
      <c r="F15" s="18"/>
      <c r="G15" s="18"/>
      <c r="H15" s="18"/>
      <c r="I15" s="18"/>
      <c r="J15" s="18"/>
      <c r="K15" s="18"/>
    </row>
    <row r="16" spans="1:53" x14ac:dyDescent="0.25">
      <c r="A16" s="100" t="s">
        <v>137</v>
      </c>
      <c r="B16" s="101">
        <v>0.25184083986412475</v>
      </c>
      <c r="C16" s="102">
        <v>1.8049283093271458E-3</v>
      </c>
      <c r="D16" s="1">
        <v>4.0426415603934313E-2</v>
      </c>
      <c r="E16" s="105">
        <v>2.2028945398847388E-4</v>
      </c>
      <c r="F16" s="7"/>
      <c r="G16" s="7"/>
      <c r="H16" s="7"/>
      <c r="I16" s="7"/>
      <c r="J16" s="7"/>
      <c r="K16" s="7"/>
    </row>
    <row r="17" spans="1:11" x14ac:dyDescent="0.25">
      <c r="A17" s="100" t="s">
        <v>138</v>
      </c>
      <c r="B17" s="101">
        <v>0.25305270238874639</v>
      </c>
      <c r="C17" s="102">
        <v>1.8143945508775849E-3</v>
      </c>
      <c r="D17" s="1">
        <v>4.0879540110668973E-2</v>
      </c>
      <c r="E17" s="105">
        <v>2.2404391368055751E-4</v>
      </c>
      <c r="F17" s="7"/>
      <c r="G17" s="7"/>
      <c r="H17" s="7"/>
      <c r="I17" s="7"/>
      <c r="J17" s="7"/>
      <c r="K17" s="7"/>
    </row>
    <row r="18" spans="1:11" x14ac:dyDescent="0.25">
      <c r="A18" s="100" t="s">
        <v>139</v>
      </c>
      <c r="B18" s="101">
        <v>0.25304439126726735</v>
      </c>
      <c r="C18" s="102">
        <v>1.8109681850906035E-3</v>
      </c>
      <c r="D18" s="1">
        <v>4.1195959393083528E-2</v>
      </c>
      <c r="E18" s="105">
        <v>2.2667253030883688E-4</v>
      </c>
      <c r="F18" s="7"/>
      <c r="G18" s="7"/>
      <c r="H18" s="7"/>
      <c r="I18" s="7"/>
      <c r="J18" s="7"/>
      <c r="K18" s="7"/>
    </row>
    <row r="19" spans="1:11" x14ac:dyDescent="0.25">
      <c r="A19" s="100" t="s">
        <v>146</v>
      </c>
      <c r="B19" s="101">
        <v>0.25266502820579911</v>
      </c>
      <c r="C19" s="102">
        <v>1.8042147661367694E-3</v>
      </c>
      <c r="D19" s="1">
        <v>4.1397080980157042E-2</v>
      </c>
      <c r="E19" s="105">
        <v>2.2833108206680422E-4</v>
      </c>
      <c r="F19" s="7"/>
      <c r="G19" s="7"/>
      <c r="H19" s="7"/>
      <c r="I19" s="7"/>
      <c r="J19" s="7"/>
      <c r="K19" s="7"/>
    </row>
    <row r="20" spans="1:11" x14ac:dyDescent="0.25">
      <c r="A20" s="100" t="s">
        <v>147</v>
      </c>
      <c r="B20" s="101">
        <v>0.25185604316134846</v>
      </c>
      <c r="C20" s="102">
        <v>1.7936608107355979E-3</v>
      </c>
      <c r="D20" s="1">
        <v>4.1644283319632151E-2</v>
      </c>
      <c r="E20" s="105">
        <v>2.3023399233727739E-4</v>
      </c>
      <c r="F20" s="7"/>
      <c r="G20" s="7"/>
      <c r="H20" s="7"/>
      <c r="I20" s="7"/>
      <c r="J20" s="7"/>
      <c r="K20" s="7"/>
    </row>
    <row r="21" spans="1:11" x14ac:dyDescent="0.25">
      <c r="A21" s="100" t="s">
        <v>148</v>
      </c>
      <c r="B21" s="101">
        <v>0.25064705506123058</v>
      </c>
      <c r="C21" s="102">
        <v>1.7790359694229297E-3</v>
      </c>
      <c r="D21" s="1">
        <v>4.1861437586619595E-2</v>
      </c>
      <c r="E21" s="105">
        <v>2.3181894568523266E-4</v>
      </c>
      <c r="F21" s="7"/>
      <c r="G21" s="7"/>
      <c r="H21" s="7"/>
      <c r="I21" s="7"/>
      <c r="J21" s="7"/>
      <c r="K21" s="7"/>
    </row>
    <row r="22" spans="1:11" x14ac:dyDescent="0.25">
      <c r="A22" s="100" t="s">
        <v>149</v>
      </c>
      <c r="B22" s="101">
        <v>0.24942337677135026</v>
      </c>
      <c r="C22" s="102">
        <v>1.7646169366587736E-3</v>
      </c>
      <c r="D22" s="1">
        <v>4.203331307237327E-2</v>
      </c>
      <c r="E22" s="105">
        <v>2.3301033426714255E-4</v>
      </c>
      <c r="F22" s="7"/>
      <c r="G22" s="7"/>
      <c r="H22" s="7"/>
      <c r="I22" s="7"/>
      <c r="J22" s="7"/>
      <c r="K22" s="7"/>
    </row>
    <row r="23" spans="1:11" x14ac:dyDescent="0.25">
      <c r="A23" s="100" t="s">
        <v>150</v>
      </c>
      <c r="B23" s="103">
        <v>0.24840449346697008</v>
      </c>
      <c r="C23" s="104">
        <v>1.7238235427844489E-3</v>
      </c>
      <c r="D23" s="4">
        <v>4.2207545805449692E-2</v>
      </c>
      <c r="E23" s="106">
        <v>2.2876030258544192E-4</v>
      </c>
      <c r="F23" s="7"/>
      <c r="G23" s="7"/>
      <c r="H23" s="7"/>
      <c r="I23" s="7"/>
      <c r="J23" s="7"/>
      <c r="K23" s="7"/>
    </row>
    <row r="24" spans="1:11" x14ac:dyDescent="0.25">
      <c r="A24" s="44"/>
      <c r="B24" s="12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25">
      <c r="A25" s="44"/>
      <c r="B25" s="175"/>
      <c r="C25" s="175"/>
      <c r="D25" s="175"/>
      <c r="E25" s="175"/>
      <c r="F25" s="175"/>
      <c r="G25" s="175"/>
      <c r="H25" s="175"/>
      <c r="I25" s="175"/>
      <c r="J25" s="175"/>
      <c r="K25" s="175"/>
    </row>
    <row r="26" spans="1:11" x14ac:dyDescent="0.25">
      <c r="A26" s="44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x14ac:dyDescent="0.25">
      <c r="A27" s="44"/>
      <c r="B27" s="128"/>
      <c r="C27" s="128"/>
      <c r="D27" s="128"/>
      <c r="E27" s="128"/>
      <c r="F27" s="128"/>
      <c r="G27" s="128"/>
      <c r="H27" s="128"/>
      <c r="I27" s="128"/>
      <c r="J27" s="128"/>
      <c r="K27" s="128"/>
    </row>
    <row r="28" spans="1:11" x14ac:dyDescent="0.25">
      <c r="A28" s="44"/>
      <c r="B28" s="128"/>
      <c r="C28" s="128"/>
      <c r="D28" s="128"/>
      <c r="E28" s="128"/>
      <c r="F28" s="128"/>
      <c r="G28" s="128"/>
      <c r="H28" s="128"/>
      <c r="I28" s="128"/>
      <c r="J28" s="128"/>
      <c r="K28" s="128"/>
    </row>
    <row r="29" spans="1:11" x14ac:dyDescent="0.25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x14ac:dyDescent="0.25">
      <c r="A30" s="44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5">
      <c r="A31" s="44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5.75" x14ac:dyDescent="0.25">
      <c r="A35" s="126"/>
      <c r="B35" s="44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7"/>
      <c r="B40" s="12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7"/>
      <c r="B41" s="175"/>
      <c r="C41" s="175"/>
      <c r="D41" s="175"/>
      <c r="E41" s="175"/>
      <c r="F41" s="175"/>
      <c r="G41" s="175"/>
      <c r="H41" s="175"/>
      <c r="I41" s="175"/>
      <c r="J41" s="175"/>
      <c r="K41" s="175"/>
    </row>
    <row r="42" spans="1:11" x14ac:dyDescent="0.25">
      <c r="A42" s="7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25">
      <c r="A43" s="44"/>
      <c r="B43" s="128"/>
      <c r="C43" s="128"/>
      <c r="D43" s="128"/>
      <c r="E43" s="128"/>
      <c r="F43" s="128"/>
      <c r="G43" s="128"/>
      <c r="H43" s="128"/>
      <c r="I43" s="128"/>
      <c r="J43" s="128"/>
      <c r="K43" s="128"/>
    </row>
    <row r="44" spans="1:11" x14ac:dyDescent="0.25">
      <c r="A44" s="44"/>
      <c r="B44" s="128"/>
      <c r="C44" s="128"/>
      <c r="D44" s="128"/>
      <c r="E44" s="128"/>
      <c r="F44" s="128"/>
      <c r="G44" s="128"/>
      <c r="H44" s="128"/>
      <c r="I44" s="128"/>
      <c r="J44" s="128"/>
      <c r="K44" s="128"/>
    </row>
    <row r="45" spans="1:1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7"/>
      <c r="B48" s="7"/>
      <c r="C48" s="7"/>
      <c r="D48" s="7"/>
      <c r="E48" s="7"/>
      <c r="F48" s="28"/>
      <c r="G48" s="7"/>
      <c r="H48" s="7"/>
      <c r="I48" s="7"/>
      <c r="J48" s="7"/>
      <c r="K48" s="7"/>
    </row>
    <row r="49" spans="1:11" x14ac:dyDescent="0.25">
      <c r="A49" s="7"/>
      <c r="B49" s="7"/>
      <c r="C49" s="7"/>
      <c r="D49" s="7"/>
      <c r="E49" s="7"/>
      <c r="F49" s="28"/>
      <c r="G49" s="7"/>
      <c r="H49" s="7"/>
      <c r="I49" s="7"/>
      <c r="J49" s="7"/>
      <c r="K49" s="7"/>
    </row>
  </sheetData>
  <mergeCells count="28">
    <mergeCell ref="AH4:AK4"/>
    <mergeCell ref="AL4:AO4"/>
    <mergeCell ref="AP4:AS4"/>
    <mergeCell ref="AT4:AW4"/>
    <mergeCell ref="AX4:BA4"/>
    <mergeCell ref="V4:Y4"/>
    <mergeCell ref="Z4:AC4"/>
    <mergeCell ref="AD4:AG4"/>
    <mergeCell ref="B41:C41"/>
    <mergeCell ref="D41:E41"/>
    <mergeCell ref="F41:G41"/>
    <mergeCell ref="H41:I41"/>
    <mergeCell ref="J41:K41"/>
    <mergeCell ref="F11:G11"/>
    <mergeCell ref="H11:I11"/>
    <mergeCell ref="J11:K11"/>
    <mergeCell ref="B4:E4"/>
    <mergeCell ref="F4:I4"/>
    <mergeCell ref="J4:M4"/>
    <mergeCell ref="N4:Q4"/>
    <mergeCell ref="R4:U4"/>
    <mergeCell ref="B25:C25"/>
    <mergeCell ref="D25:E25"/>
    <mergeCell ref="F25:G25"/>
    <mergeCell ref="H25:I25"/>
    <mergeCell ref="J25:K25"/>
    <mergeCell ref="B11:C11"/>
    <mergeCell ref="D11:E11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F163"/>
  <sheetViews>
    <sheetView zoomScale="60" zoomScaleNormal="60" workbookViewId="0">
      <selection activeCell="J46" sqref="J46"/>
    </sheetView>
  </sheetViews>
  <sheetFormatPr defaultColWidth="9.140625" defaultRowHeight="15" x14ac:dyDescent="0.25"/>
  <cols>
    <col min="1" max="2" width="9.140625" style="7"/>
    <col min="3" max="4" width="24.5703125" style="7" customWidth="1"/>
    <col min="5" max="5" width="14.7109375" style="7" bestFit="1" customWidth="1"/>
    <col min="6" max="6" width="16.28515625" style="7" bestFit="1" customWidth="1"/>
    <col min="7" max="8" width="14.7109375" style="7" bestFit="1" customWidth="1"/>
    <col min="9" max="9" width="16.140625" style="7" bestFit="1" customWidth="1"/>
    <col min="10" max="10" width="22" style="7" bestFit="1" customWidth="1"/>
    <col min="11" max="11" width="15.42578125" style="7" bestFit="1" customWidth="1"/>
    <col min="12" max="12" width="15.5703125" style="7" bestFit="1" customWidth="1"/>
    <col min="13" max="27" width="9.140625" style="7"/>
    <col min="28" max="28" width="12.5703125" style="7" bestFit="1" customWidth="1"/>
    <col min="29" max="55" width="9.140625" style="7"/>
    <col min="56" max="56" width="19.7109375" style="7" customWidth="1"/>
    <col min="57" max="57" width="32.28515625" style="7" customWidth="1"/>
    <col min="58" max="58" width="34" style="7" customWidth="1"/>
    <col min="59" max="61" width="9.140625" style="7"/>
    <col min="62" max="62" width="17.28515625" style="7" customWidth="1"/>
    <col min="63" max="16384" width="9.140625" style="7"/>
  </cols>
  <sheetData>
    <row r="1" spans="1:58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</row>
    <row r="2" spans="1:58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</row>
    <row r="3" spans="1:58" x14ac:dyDescent="0.2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</row>
    <row r="4" spans="1:58" x14ac:dyDescent="0.25">
      <c r="A4" s="15" t="s">
        <v>102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</row>
    <row r="5" spans="1:58" x14ac:dyDescent="0.25">
      <c r="A5" s="15" t="s">
        <v>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</row>
    <row r="6" spans="1:58" x14ac:dyDescent="0.25">
      <c r="A6" s="15" t="s">
        <v>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</row>
    <row r="7" spans="1:58" x14ac:dyDescent="0.25">
      <c r="A7" s="15" t="s">
        <v>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D7" s="28"/>
      <c r="BE7" s="29"/>
      <c r="BF7" s="29"/>
    </row>
    <row r="8" spans="1:58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D8" s="28"/>
      <c r="BE8" s="29"/>
      <c r="BF8" s="29"/>
    </row>
    <row r="9" spans="1:58" x14ac:dyDescent="0.25">
      <c r="A9" s="15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2" t="s">
        <v>12</v>
      </c>
      <c r="H9" s="12" t="s">
        <v>13</v>
      </c>
      <c r="I9" s="12" t="s">
        <v>14</v>
      </c>
      <c r="J9" s="12"/>
      <c r="K9" s="12" t="s">
        <v>15</v>
      </c>
      <c r="L9" s="12" t="s">
        <v>16</v>
      </c>
      <c r="M9" s="12" t="s">
        <v>17</v>
      </c>
      <c r="N9" s="12" t="s">
        <v>18</v>
      </c>
      <c r="O9" s="12" t="s">
        <v>19</v>
      </c>
      <c r="P9" s="12" t="s">
        <v>20</v>
      </c>
      <c r="Q9" s="12" t="s">
        <v>21</v>
      </c>
      <c r="R9" s="12" t="s">
        <v>22</v>
      </c>
      <c r="S9" s="12" t="s">
        <v>23</v>
      </c>
      <c r="T9" s="12" t="s">
        <v>24</v>
      </c>
      <c r="U9" s="12" t="s">
        <v>25</v>
      </c>
      <c r="V9" s="12" t="s">
        <v>26</v>
      </c>
      <c r="W9" s="12" t="s">
        <v>27</v>
      </c>
      <c r="X9" s="12" t="s">
        <v>28</v>
      </c>
      <c r="Y9" s="12" t="s">
        <v>29</v>
      </c>
      <c r="Z9" s="12" t="s">
        <v>30</v>
      </c>
      <c r="AA9" s="12" t="s">
        <v>31</v>
      </c>
      <c r="AB9" s="12" t="s">
        <v>32</v>
      </c>
      <c r="AC9" s="12" t="s">
        <v>33</v>
      </c>
      <c r="AD9" s="12" t="s">
        <v>34</v>
      </c>
      <c r="AE9" s="12" t="s">
        <v>35</v>
      </c>
      <c r="AF9" s="12" t="s">
        <v>36</v>
      </c>
      <c r="AG9" s="12" t="s">
        <v>37</v>
      </c>
      <c r="AH9" s="12" t="s">
        <v>38</v>
      </c>
      <c r="AI9" s="12" t="s">
        <v>39</v>
      </c>
      <c r="AJ9" s="12" t="s">
        <v>40</v>
      </c>
      <c r="AK9" s="12" t="s">
        <v>41</v>
      </c>
      <c r="AL9" s="12" t="s">
        <v>42</v>
      </c>
      <c r="AM9" s="12" t="s">
        <v>43</v>
      </c>
      <c r="AN9" s="12" t="s">
        <v>44</v>
      </c>
      <c r="AO9" s="12" t="s">
        <v>45</v>
      </c>
      <c r="AP9" s="12" t="s">
        <v>46</v>
      </c>
      <c r="AQ9" s="12" t="s">
        <v>47</v>
      </c>
      <c r="AR9" s="12" t="s">
        <v>48</v>
      </c>
      <c r="AS9" s="12" t="s">
        <v>49</v>
      </c>
      <c r="AT9" s="12" t="s">
        <v>50</v>
      </c>
      <c r="AU9" s="12" t="s">
        <v>51</v>
      </c>
      <c r="AV9" s="12" t="s">
        <v>52</v>
      </c>
      <c r="AW9" s="12" t="s">
        <v>53</v>
      </c>
      <c r="AX9" s="12" t="s">
        <v>54</v>
      </c>
      <c r="AY9" s="12" t="s">
        <v>55</v>
      </c>
      <c r="AZ9" s="12" t="s">
        <v>56</v>
      </c>
      <c r="BD9" s="28"/>
      <c r="BE9" s="29"/>
      <c r="BF9" s="29"/>
    </row>
    <row r="10" spans="1:58" x14ac:dyDescent="0.25">
      <c r="A10" s="15" t="s">
        <v>57</v>
      </c>
      <c r="B10" s="12">
        <v>2023</v>
      </c>
      <c r="C10" s="12" t="s">
        <v>60</v>
      </c>
      <c r="D10" s="12" t="s">
        <v>58</v>
      </c>
      <c r="E10" s="12" t="s">
        <v>58</v>
      </c>
      <c r="F10" s="12" t="s">
        <v>59</v>
      </c>
      <c r="G10" s="12">
        <v>482.45697619713599</v>
      </c>
      <c r="H10" s="12">
        <v>94431.717631389794</v>
      </c>
      <c r="I10" s="12">
        <v>7043.8718524781898</v>
      </c>
      <c r="J10" s="12"/>
      <c r="K10" s="12">
        <v>6.6442807114361598E-3</v>
      </c>
      <c r="L10" s="12">
        <v>4.9331957796242103E-2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7.5640078187598804E-3</v>
      </c>
      <c r="S10" s="12">
        <v>5.6160678738820399E-2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6.6057403644385601E-2</v>
      </c>
      <c r="Z10" s="12">
        <v>2.08895418073892</v>
      </c>
      <c r="AA10" s="12">
        <v>0</v>
      </c>
      <c r="AB10" s="12">
        <v>0.97555637013336804</v>
      </c>
      <c r="AC10" s="12">
        <v>2.8554972311937399</v>
      </c>
      <c r="AD10" s="12">
        <v>1.31071570243973</v>
      </c>
      <c r="AE10" s="12">
        <v>841.67978292741202</v>
      </c>
      <c r="AF10" s="12">
        <v>589.20449113563802</v>
      </c>
      <c r="AG10" s="12">
        <v>0</v>
      </c>
      <c r="AH10" s="12">
        <v>3.0860963023324802E-4</v>
      </c>
      <c r="AI10" s="12">
        <v>2.29134166892984E-3</v>
      </c>
      <c r="AJ10" s="12">
        <v>0</v>
      </c>
      <c r="AK10" s="12">
        <v>6.1139455896689699E-3</v>
      </c>
      <c r="AL10" s="12">
        <v>7.12752971025648E-4</v>
      </c>
      <c r="AM10" s="12">
        <v>0</v>
      </c>
      <c r="AN10" s="12">
        <v>1.2000003439211201E-2</v>
      </c>
      <c r="AO10" s="12">
        <v>0.13034003735556601</v>
      </c>
      <c r="AP10" s="12">
        <v>5.8494590098341903E-3</v>
      </c>
      <c r="AQ10" s="12">
        <v>6.8191959300341104E-4</v>
      </c>
      <c r="AR10" s="12">
        <v>0</v>
      </c>
      <c r="AS10" s="12">
        <v>3.0000008598028201E-3</v>
      </c>
      <c r="AT10" s="12">
        <v>5.5860016009528501E-2</v>
      </c>
      <c r="AU10" s="12">
        <v>7.9517732458921006E-3</v>
      </c>
      <c r="AV10" s="12">
        <v>5.5665118778027E-3</v>
      </c>
      <c r="AW10" s="12">
        <v>0</v>
      </c>
      <c r="AX10" s="12">
        <v>0.13230034079509301</v>
      </c>
      <c r="AY10" s="12">
        <v>9.2614740850876995E-2</v>
      </c>
      <c r="AZ10" s="12">
        <v>0</v>
      </c>
      <c r="BD10" s="28"/>
      <c r="BE10" s="29"/>
      <c r="BF10" s="29"/>
    </row>
    <row r="11" spans="1:58" x14ac:dyDescent="0.25">
      <c r="A11" s="15" t="s">
        <v>57</v>
      </c>
      <c r="B11" s="12">
        <v>2023</v>
      </c>
      <c r="C11" s="12" t="s">
        <v>61</v>
      </c>
      <c r="D11" s="12" t="s">
        <v>58</v>
      </c>
      <c r="E11" s="12" t="s">
        <v>58</v>
      </c>
      <c r="F11" s="12" t="s">
        <v>59</v>
      </c>
      <c r="G11" s="12">
        <v>251.44366442315001</v>
      </c>
      <c r="H11" s="12">
        <v>13135.142184394899</v>
      </c>
      <c r="I11" s="12">
        <v>3671.0775005779901</v>
      </c>
      <c r="J11" s="12"/>
      <c r="K11" s="12">
        <v>6.6887582492843097E-3</v>
      </c>
      <c r="L11" s="12">
        <v>4.9331957796242103E-2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7.6146421099124997E-3</v>
      </c>
      <c r="S11" s="12">
        <v>5.6160678738820399E-2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6.6535465541372296E-2</v>
      </c>
      <c r="Z11" s="12">
        <v>2.08895418073892</v>
      </c>
      <c r="AA11" s="12">
        <v>0</v>
      </c>
      <c r="AB11" s="12">
        <v>0.98843169840897704</v>
      </c>
      <c r="AC11" s="12">
        <v>2.8554972311937399</v>
      </c>
      <c r="AD11" s="12">
        <v>1.31139518451618</v>
      </c>
      <c r="AE11" s="12">
        <v>890.04162843643599</v>
      </c>
      <c r="AF11" s="12">
        <v>588.378710498999</v>
      </c>
      <c r="AG11" s="12">
        <v>0</v>
      </c>
      <c r="AH11" s="12">
        <v>3.1067549666862902E-4</v>
      </c>
      <c r="AI11" s="12">
        <v>2.29134166892984E-3</v>
      </c>
      <c r="AJ11" s="12">
        <v>0</v>
      </c>
      <c r="AK11" s="12">
        <v>6.21127504893235E-3</v>
      </c>
      <c r="AL11" s="12">
        <v>7.12752971025648E-4</v>
      </c>
      <c r="AM11" s="12">
        <v>0</v>
      </c>
      <c r="AN11" s="12">
        <v>1.2000003439211201E-2</v>
      </c>
      <c r="AO11" s="12">
        <v>0.13034003735556601</v>
      </c>
      <c r="AP11" s="12">
        <v>5.9425780397732997E-3</v>
      </c>
      <c r="AQ11" s="12">
        <v>6.8191959300341104E-4</v>
      </c>
      <c r="AR11" s="12">
        <v>0</v>
      </c>
      <c r="AS11" s="12">
        <v>3.0000008598028201E-3</v>
      </c>
      <c r="AT11" s="12">
        <v>5.5860016009528501E-2</v>
      </c>
      <c r="AU11" s="12">
        <v>8.4086719822536807E-3</v>
      </c>
      <c r="AV11" s="12">
        <v>5.5587103118074103E-3</v>
      </c>
      <c r="AW11" s="12">
        <v>0</v>
      </c>
      <c r="AX11" s="12">
        <v>0.13990214943075999</v>
      </c>
      <c r="AY11" s="12">
        <v>9.2484939634469798E-2</v>
      </c>
      <c r="AZ11" s="12">
        <v>0</v>
      </c>
      <c r="BD11" s="28"/>
      <c r="BE11" s="29"/>
      <c r="BF11" s="29"/>
    </row>
    <row r="12" spans="1:58" x14ac:dyDescent="0.25">
      <c r="A12" s="15" t="s">
        <v>57</v>
      </c>
      <c r="B12" s="12">
        <v>2023</v>
      </c>
      <c r="C12" s="12" t="s">
        <v>62</v>
      </c>
      <c r="D12" s="12" t="s">
        <v>58</v>
      </c>
      <c r="E12" s="12" t="s">
        <v>58</v>
      </c>
      <c r="F12" s="12" t="s">
        <v>59</v>
      </c>
      <c r="G12" s="12">
        <v>19718.246374865601</v>
      </c>
      <c r="H12" s="12">
        <v>2745022.2348677302</v>
      </c>
      <c r="I12" s="12">
        <v>227545.82933513101</v>
      </c>
      <c r="J12" s="12"/>
      <c r="K12" s="12">
        <v>6.94544572017606E-3</v>
      </c>
      <c r="L12" s="12">
        <v>4.9331957796241999E-2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7.9068612561416906E-3</v>
      </c>
      <c r="S12" s="12">
        <v>5.6160678738820399E-2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6.9047832745467594E-2</v>
      </c>
      <c r="Z12" s="12">
        <v>2.08895418073892</v>
      </c>
      <c r="AA12" s="12">
        <v>0</v>
      </c>
      <c r="AB12" s="12">
        <v>1.07240477942277</v>
      </c>
      <c r="AC12" s="12">
        <v>2.8554972311937301</v>
      </c>
      <c r="AD12" s="12">
        <v>2.1288268346719699</v>
      </c>
      <c r="AE12" s="12">
        <v>866.40051749737097</v>
      </c>
      <c r="AF12" s="12">
        <v>599.03354388615503</v>
      </c>
      <c r="AG12" s="12">
        <v>0</v>
      </c>
      <c r="AH12" s="12">
        <v>3.2259796486613701E-4</v>
      </c>
      <c r="AI12" s="12">
        <v>2.29134166892984E-3</v>
      </c>
      <c r="AJ12" s="12">
        <v>0</v>
      </c>
      <c r="AK12" s="12">
        <v>6.8555833206858001E-3</v>
      </c>
      <c r="AL12" s="12">
        <v>7.12752971025648E-4</v>
      </c>
      <c r="AM12" s="12">
        <v>0</v>
      </c>
      <c r="AN12" s="12">
        <v>1.2000003439211201E-2</v>
      </c>
      <c r="AO12" s="12">
        <v>0.13034003735556601</v>
      </c>
      <c r="AP12" s="12">
        <v>6.5590138208975798E-3</v>
      </c>
      <c r="AQ12" s="12">
        <v>6.8191959300341104E-4</v>
      </c>
      <c r="AR12" s="12">
        <v>0</v>
      </c>
      <c r="AS12" s="12">
        <v>3.0000008598028201E-3</v>
      </c>
      <c r="AT12" s="12">
        <v>5.5860016009528501E-2</v>
      </c>
      <c r="AU12" s="12">
        <v>8.1853224884419207E-3</v>
      </c>
      <c r="AV12" s="12">
        <v>5.6593718944971498E-3</v>
      </c>
      <c r="AW12" s="12">
        <v>0</v>
      </c>
      <c r="AX12" s="12">
        <v>0.136186096012993</v>
      </c>
      <c r="AY12" s="12">
        <v>9.4159731065639601E-2</v>
      </c>
      <c r="AZ12" s="12">
        <v>0</v>
      </c>
      <c r="BD12" s="28"/>
      <c r="BE12" s="29"/>
      <c r="BF12" s="29"/>
    </row>
    <row r="13" spans="1:58" x14ac:dyDescent="0.25">
      <c r="A13" s="15" t="s">
        <v>57</v>
      </c>
      <c r="B13" s="12">
        <v>2023</v>
      </c>
      <c r="C13" s="12" t="s">
        <v>63</v>
      </c>
      <c r="D13" s="12" t="s">
        <v>58</v>
      </c>
      <c r="E13" s="12" t="s">
        <v>58</v>
      </c>
      <c r="F13" s="12" t="s">
        <v>59</v>
      </c>
      <c r="G13" s="12">
        <v>71719.660250316301</v>
      </c>
      <c r="H13" s="12">
        <v>3808050.0958037102</v>
      </c>
      <c r="I13" s="12">
        <v>827634.93573617795</v>
      </c>
      <c r="J13" s="12"/>
      <c r="K13" s="12">
        <v>7.0071152906591204E-3</v>
      </c>
      <c r="L13" s="12">
        <v>4.9331957796242103E-2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7.9770673677694703E-3</v>
      </c>
      <c r="S13" s="12">
        <v>5.6160678738820399E-2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6.9662668275485604E-2</v>
      </c>
      <c r="Z13" s="12">
        <v>2.08895418073892</v>
      </c>
      <c r="AA13" s="12">
        <v>0</v>
      </c>
      <c r="AB13" s="12">
        <v>1.08822149533309</v>
      </c>
      <c r="AC13" s="12">
        <v>2.8554972311937399</v>
      </c>
      <c r="AD13" s="12">
        <v>2.1305413179023902</v>
      </c>
      <c r="AE13" s="12">
        <v>912.29785065091198</v>
      </c>
      <c r="AF13" s="12">
        <v>602.82286206504398</v>
      </c>
      <c r="AG13" s="12">
        <v>0</v>
      </c>
      <c r="AH13" s="12">
        <v>3.2546235668971899E-4</v>
      </c>
      <c r="AI13" s="12">
        <v>2.29134166892984E-3</v>
      </c>
      <c r="AJ13" s="12">
        <v>0</v>
      </c>
      <c r="AK13" s="12">
        <v>7.0065725169205298E-3</v>
      </c>
      <c r="AL13" s="12">
        <v>7.12752971025648E-4</v>
      </c>
      <c r="AM13" s="12">
        <v>0</v>
      </c>
      <c r="AN13" s="12">
        <v>1.2000003439211201E-2</v>
      </c>
      <c r="AO13" s="12">
        <v>0.13034003735556601</v>
      </c>
      <c r="AP13" s="12">
        <v>6.7034712913394603E-3</v>
      </c>
      <c r="AQ13" s="12">
        <v>6.8191959300341104E-4</v>
      </c>
      <c r="AR13" s="12">
        <v>0</v>
      </c>
      <c r="AS13" s="12">
        <v>3.0000008598028201E-3</v>
      </c>
      <c r="AT13" s="12">
        <v>5.5860016009528501E-2</v>
      </c>
      <c r="AU13" s="12">
        <v>8.6189377340864792E-3</v>
      </c>
      <c r="AV13" s="12">
        <v>5.6951714937345903E-3</v>
      </c>
      <c r="AW13" s="12">
        <v>0</v>
      </c>
      <c r="AX13" s="12">
        <v>0.143400517626732</v>
      </c>
      <c r="AY13" s="12">
        <v>9.4755359113998197E-2</v>
      </c>
      <c r="AZ13" s="12">
        <v>0</v>
      </c>
      <c r="BD13" s="28"/>
      <c r="BE13" s="29"/>
      <c r="BF13" s="29"/>
    </row>
    <row r="14" spans="1:58" x14ac:dyDescent="0.25">
      <c r="A14" s="15" t="s">
        <v>57</v>
      </c>
      <c r="B14" s="12">
        <v>2023</v>
      </c>
      <c r="C14" s="12" t="s">
        <v>64</v>
      </c>
      <c r="D14" s="12" t="s">
        <v>58</v>
      </c>
      <c r="E14" s="12" t="s">
        <v>58</v>
      </c>
      <c r="F14" s="12" t="s">
        <v>59</v>
      </c>
      <c r="G14" s="12">
        <v>276.76400740614997</v>
      </c>
      <c r="H14" s="12">
        <v>54219.535050988197</v>
      </c>
      <c r="I14" s="12">
        <v>4040.7545081297899</v>
      </c>
      <c r="J14" s="12"/>
      <c r="K14" s="12">
        <v>6.6425802431060998E-3</v>
      </c>
      <c r="L14" s="12">
        <v>4.9331957796242103E-2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7.5620719650079504E-3</v>
      </c>
      <c r="S14" s="12">
        <v>5.6160678738820399E-2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6.6078497638806605E-2</v>
      </c>
      <c r="Z14" s="12">
        <v>2.08895418073892</v>
      </c>
      <c r="AA14" s="12">
        <v>0</v>
      </c>
      <c r="AB14" s="12">
        <v>0.97520179725879597</v>
      </c>
      <c r="AC14" s="12">
        <v>2.8554972311937399</v>
      </c>
      <c r="AD14" s="12">
        <v>1.31079078986526</v>
      </c>
      <c r="AE14" s="12">
        <v>841.66643006670699</v>
      </c>
      <c r="AF14" s="12">
        <v>589.06259163163202</v>
      </c>
      <c r="AG14" s="12">
        <v>0</v>
      </c>
      <c r="AH14" s="12">
        <v>3.0853064788356299E-4</v>
      </c>
      <c r="AI14" s="12">
        <v>2.29134166892984E-3</v>
      </c>
      <c r="AJ14" s="12">
        <v>0</v>
      </c>
      <c r="AK14" s="12">
        <v>6.1015522277457499E-3</v>
      </c>
      <c r="AL14" s="12">
        <v>7.12752971025648E-4</v>
      </c>
      <c r="AM14" s="12">
        <v>0</v>
      </c>
      <c r="AN14" s="12">
        <v>1.2000003439211201E-2</v>
      </c>
      <c r="AO14" s="12">
        <v>0.13034003735556601</v>
      </c>
      <c r="AP14" s="12">
        <v>5.8376017792617797E-3</v>
      </c>
      <c r="AQ14" s="12">
        <v>6.8191959300341104E-4</v>
      </c>
      <c r="AR14" s="12">
        <v>0</v>
      </c>
      <c r="AS14" s="12">
        <v>3.0000008598028201E-3</v>
      </c>
      <c r="AT14" s="12">
        <v>5.5860016009528501E-2</v>
      </c>
      <c r="AU14" s="12">
        <v>7.9516470946851096E-3</v>
      </c>
      <c r="AV14" s="12">
        <v>5.5651712816490902E-3</v>
      </c>
      <c r="AW14" s="12">
        <v>0</v>
      </c>
      <c r="AX14" s="12">
        <v>0.13229824191133999</v>
      </c>
      <c r="AY14" s="12">
        <v>9.2592436224914101E-2</v>
      </c>
      <c r="AZ14" s="12">
        <v>0</v>
      </c>
      <c r="BD14" s="28"/>
      <c r="BE14" s="29"/>
      <c r="BF14" s="29"/>
    </row>
    <row r="15" spans="1:58" x14ac:dyDescent="0.25">
      <c r="A15" s="15" t="s">
        <v>57</v>
      </c>
      <c r="B15" s="12">
        <v>2023</v>
      </c>
      <c r="C15" s="12" t="s">
        <v>65</v>
      </c>
      <c r="D15" s="12" t="s">
        <v>58</v>
      </c>
      <c r="E15" s="12" t="s">
        <v>58</v>
      </c>
      <c r="F15" s="12" t="s">
        <v>59</v>
      </c>
      <c r="G15" s="12">
        <v>145.09619523552399</v>
      </c>
      <c r="H15" s="12">
        <v>7535.9829898728904</v>
      </c>
      <c r="I15" s="12">
        <v>2118.4044504386502</v>
      </c>
      <c r="J15" s="12"/>
      <c r="K15" s="12">
        <v>6.6971653200184004E-3</v>
      </c>
      <c r="L15" s="12">
        <v>4.9331957796241999E-2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7.6242129199862096E-3</v>
      </c>
      <c r="S15" s="12">
        <v>5.6160678738820399E-2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6.6633306572541698E-2</v>
      </c>
      <c r="Z15" s="12">
        <v>2.08895418073892</v>
      </c>
      <c r="AA15" s="12">
        <v>0</v>
      </c>
      <c r="AB15" s="12">
        <v>0.99133938664243904</v>
      </c>
      <c r="AC15" s="12">
        <v>2.8554972311937399</v>
      </c>
      <c r="AD15" s="12">
        <v>1.3112795392644001</v>
      </c>
      <c r="AE15" s="12">
        <v>890.57085773610197</v>
      </c>
      <c r="AF15" s="12">
        <v>588.69303810595704</v>
      </c>
      <c r="AG15" s="12">
        <v>0</v>
      </c>
      <c r="AH15" s="12">
        <v>3.1106598332975499E-4</v>
      </c>
      <c r="AI15" s="12">
        <v>2.29134166892984E-3</v>
      </c>
      <c r="AJ15" s="12">
        <v>0</v>
      </c>
      <c r="AK15" s="12">
        <v>6.2294442710953898E-3</v>
      </c>
      <c r="AL15" s="12">
        <v>7.1275297102564702E-4</v>
      </c>
      <c r="AM15" s="12">
        <v>0</v>
      </c>
      <c r="AN15" s="12">
        <v>1.2000003439211201E-2</v>
      </c>
      <c r="AO15" s="12">
        <v>0.13034003735556601</v>
      </c>
      <c r="AP15" s="12">
        <v>5.9599612694282902E-3</v>
      </c>
      <c r="AQ15" s="12">
        <v>6.8191959300341201E-4</v>
      </c>
      <c r="AR15" s="12">
        <v>0</v>
      </c>
      <c r="AS15" s="12">
        <v>3.0000008598028201E-3</v>
      </c>
      <c r="AT15" s="12">
        <v>5.5860016009528501E-2</v>
      </c>
      <c r="AU15" s="12">
        <v>8.4136718782609095E-3</v>
      </c>
      <c r="AV15" s="12">
        <v>5.5616799231799898E-3</v>
      </c>
      <c r="AW15" s="12">
        <v>0</v>
      </c>
      <c r="AX15" s="12">
        <v>0.139985336906715</v>
      </c>
      <c r="AY15" s="12">
        <v>9.2534347557013799E-2</v>
      </c>
      <c r="AZ15" s="12">
        <v>0</v>
      </c>
      <c r="BD15" s="28"/>
      <c r="BE15" s="29"/>
      <c r="BF15" s="29"/>
    </row>
    <row r="16" spans="1:58" x14ac:dyDescent="0.25">
      <c r="A16" s="15" t="s">
        <v>57</v>
      </c>
      <c r="B16" s="12">
        <v>2023</v>
      </c>
      <c r="C16" s="12" t="s">
        <v>66</v>
      </c>
      <c r="D16" s="12" t="s">
        <v>58</v>
      </c>
      <c r="E16" s="12" t="s">
        <v>58</v>
      </c>
      <c r="F16" s="12" t="s">
        <v>59</v>
      </c>
      <c r="G16" s="12">
        <v>10059.4933818632</v>
      </c>
      <c r="H16" s="12">
        <v>1830559.42623982</v>
      </c>
      <c r="I16" s="12">
        <v>146868.60337520301</v>
      </c>
      <c r="J16" s="12"/>
      <c r="K16" s="12">
        <v>1.8107506581911199E-2</v>
      </c>
      <c r="L16" s="12">
        <v>10.4342265603887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2.0614017876769902E-2</v>
      </c>
      <c r="S16" s="12">
        <v>11.8785726722303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0.19086785723538999</v>
      </c>
      <c r="Z16" s="12">
        <v>154.17425027612001</v>
      </c>
      <c r="AA16" s="12">
        <v>0</v>
      </c>
      <c r="AB16" s="12">
        <v>2.30785499601398</v>
      </c>
      <c r="AC16" s="12">
        <v>123.3005963224</v>
      </c>
      <c r="AD16" s="12">
        <v>2.2240133208805899</v>
      </c>
      <c r="AE16" s="12">
        <v>1265.6659192196</v>
      </c>
      <c r="AF16" s="12">
        <v>25509.426418916501</v>
      </c>
      <c r="AG16" s="12">
        <v>0</v>
      </c>
      <c r="AH16" s="12">
        <v>8.4104678194456804E-4</v>
      </c>
      <c r="AI16" s="12">
        <v>0.48464279888552297</v>
      </c>
      <c r="AJ16" s="12">
        <v>0</v>
      </c>
      <c r="AK16" s="12">
        <v>2.1584877699396599E-2</v>
      </c>
      <c r="AL16" s="12">
        <v>4.4406233101434399E-2</v>
      </c>
      <c r="AM16" s="12">
        <v>0</v>
      </c>
      <c r="AN16" s="12">
        <v>3.60000103176338E-2</v>
      </c>
      <c r="AO16" s="12">
        <v>6.1740017694742001E-2</v>
      </c>
      <c r="AP16" s="12">
        <v>2.0651125444794902E-2</v>
      </c>
      <c r="AQ16" s="12">
        <v>4.2485239114148997E-2</v>
      </c>
      <c r="AR16" s="12">
        <v>0</v>
      </c>
      <c r="AS16" s="12">
        <v>9.0000025794084604E-3</v>
      </c>
      <c r="AT16" s="12">
        <v>2.6460007583460801E-2</v>
      </c>
      <c r="AU16" s="12">
        <v>1.1957384029926001E-2</v>
      </c>
      <c r="AV16" s="12">
        <v>0.24100041206940401</v>
      </c>
      <c r="AW16" s="12">
        <v>0</v>
      </c>
      <c r="AX16" s="12">
        <v>0.198945057065639</v>
      </c>
      <c r="AY16" s="12">
        <v>4.0097265933748503</v>
      </c>
      <c r="AZ16" s="12">
        <v>0</v>
      </c>
      <c r="BD16" s="28"/>
      <c r="BE16" s="29"/>
      <c r="BF16" s="29"/>
    </row>
    <row r="17" spans="1:58" x14ac:dyDescent="0.25">
      <c r="A17" s="15" t="s">
        <v>57</v>
      </c>
      <c r="B17" s="12">
        <v>2023</v>
      </c>
      <c r="C17" s="12" t="s">
        <v>67</v>
      </c>
      <c r="D17" s="12" t="s">
        <v>58</v>
      </c>
      <c r="E17" s="12" t="s">
        <v>58</v>
      </c>
      <c r="F17" s="12" t="s">
        <v>59</v>
      </c>
      <c r="G17" s="12">
        <v>11292.8787165263</v>
      </c>
      <c r="H17" s="12">
        <v>2231531.1785158701</v>
      </c>
      <c r="I17" s="12">
        <v>164876.02926128299</v>
      </c>
      <c r="J17" s="12"/>
      <c r="K17" s="12">
        <v>1.62074217915892E-2</v>
      </c>
      <c r="L17" s="12">
        <v>12.950281191971801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1.8450915979891201E-2</v>
      </c>
      <c r="S17" s="12">
        <v>14.7429093449667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0.17083743460144199</v>
      </c>
      <c r="Z17" s="12">
        <v>191.35101984624899</v>
      </c>
      <c r="AA17" s="12">
        <v>0</v>
      </c>
      <c r="AB17" s="12">
        <v>1.9437801179212</v>
      </c>
      <c r="AC17" s="12">
        <v>153.03265501007101</v>
      </c>
      <c r="AD17" s="12">
        <v>2.2276126117658399</v>
      </c>
      <c r="AE17" s="12">
        <v>1184.87864604284</v>
      </c>
      <c r="AF17" s="12">
        <v>30220.1777749963</v>
      </c>
      <c r="AG17" s="12">
        <v>0</v>
      </c>
      <c r="AH17" s="12">
        <v>7.5279276468972795E-4</v>
      </c>
      <c r="AI17" s="12">
        <v>0.60150701989337996</v>
      </c>
      <c r="AJ17" s="12">
        <v>0</v>
      </c>
      <c r="AK17" s="12">
        <v>1.7287425106906298E-2</v>
      </c>
      <c r="AL17" s="12">
        <v>5.5114119097524998E-2</v>
      </c>
      <c r="AM17" s="12">
        <v>0</v>
      </c>
      <c r="AN17" s="12">
        <v>3.60000103176338E-2</v>
      </c>
      <c r="AO17" s="12">
        <v>6.1740017694742001E-2</v>
      </c>
      <c r="AP17" s="12">
        <v>1.6539578749162901E-2</v>
      </c>
      <c r="AQ17" s="12">
        <v>5.2729906701957999E-2</v>
      </c>
      <c r="AR17" s="12">
        <v>0</v>
      </c>
      <c r="AS17" s="12">
        <v>9.0000025794084604E-3</v>
      </c>
      <c r="AT17" s="12">
        <v>2.6460007583460801E-2</v>
      </c>
      <c r="AU17" s="12">
        <v>1.11941459309649E-2</v>
      </c>
      <c r="AV17" s="12">
        <v>0.28550525507637398</v>
      </c>
      <c r="AW17" s="12">
        <v>0</v>
      </c>
      <c r="AX17" s="12">
        <v>0.18624642275127101</v>
      </c>
      <c r="AY17" s="12">
        <v>4.7501911054754702</v>
      </c>
      <c r="AZ17" s="12">
        <v>0</v>
      </c>
      <c r="BD17" s="28"/>
      <c r="BE17" s="29"/>
      <c r="BF17" s="29"/>
    </row>
    <row r="18" spans="1:58" x14ac:dyDescent="0.25">
      <c r="A18" s="15" t="s">
        <v>57</v>
      </c>
      <c r="B18" s="12">
        <v>2023</v>
      </c>
      <c r="C18" s="12" t="s">
        <v>68</v>
      </c>
      <c r="D18" s="12" t="s">
        <v>58</v>
      </c>
      <c r="E18" s="12" t="s">
        <v>58</v>
      </c>
      <c r="F18" s="12" t="s">
        <v>59</v>
      </c>
      <c r="G18" s="12">
        <v>3986.7027435599798</v>
      </c>
      <c r="H18" s="12">
        <v>719231.01672604098</v>
      </c>
      <c r="I18" s="12">
        <v>58205.860055975703</v>
      </c>
      <c r="J18" s="12"/>
      <c r="K18" s="12">
        <v>1.81212169243249E-2</v>
      </c>
      <c r="L18" s="12">
        <v>12.950281191971801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2.0629626057959E-2</v>
      </c>
      <c r="S18" s="12">
        <v>14.7429093449667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0.19101297870193201</v>
      </c>
      <c r="Z18" s="12">
        <v>191.35101984624899</v>
      </c>
      <c r="AA18" s="12">
        <v>0</v>
      </c>
      <c r="AB18" s="12">
        <v>2.3113893627788502</v>
      </c>
      <c r="AC18" s="12">
        <v>153.03265501007101</v>
      </c>
      <c r="AD18" s="12">
        <v>2.2238559118322998</v>
      </c>
      <c r="AE18" s="12">
        <v>1266.31030738193</v>
      </c>
      <c r="AF18" s="12">
        <v>31671.106972715701</v>
      </c>
      <c r="AG18" s="12">
        <v>0</v>
      </c>
      <c r="AH18" s="12">
        <v>8.4168359183963998E-4</v>
      </c>
      <c r="AI18" s="12">
        <v>0.60150701989337996</v>
      </c>
      <c r="AJ18" s="12">
        <v>0</v>
      </c>
      <c r="AK18" s="12">
        <v>2.1615231488232502E-2</v>
      </c>
      <c r="AL18" s="12">
        <v>5.5114119097524998E-2</v>
      </c>
      <c r="AM18" s="12">
        <v>0</v>
      </c>
      <c r="AN18" s="12">
        <v>3.60000103176338E-2</v>
      </c>
      <c r="AO18" s="12">
        <v>6.1740017694742001E-2</v>
      </c>
      <c r="AP18" s="12">
        <v>2.0680166142162001E-2</v>
      </c>
      <c r="AQ18" s="12">
        <v>5.2729906701957999E-2</v>
      </c>
      <c r="AR18" s="12">
        <v>0</v>
      </c>
      <c r="AS18" s="12">
        <v>9.0000025794084604E-3</v>
      </c>
      <c r="AT18" s="12">
        <v>2.6460007583460801E-2</v>
      </c>
      <c r="AU18" s="12">
        <v>1.1963471889766699E-2</v>
      </c>
      <c r="AV18" s="12">
        <v>0.299212914699588</v>
      </c>
      <c r="AW18" s="12">
        <v>0</v>
      </c>
      <c r="AX18" s="12">
        <v>0.199046345911124</v>
      </c>
      <c r="AY18" s="12">
        <v>4.9782569699782302</v>
      </c>
      <c r="AZ18" s="12">
        <v>0</v>
      </c>
      <c r="BD18" s="28"/>
      <c r="BE18" s="29"/>
      <c r="BF18" s="29"/>
    </row>
    <row r="19" spans="1:58" x14ac:dyDescent="0.25">
      <c r="A19" s="15" t="s">
        <v>57</v>
      </c>
      <c r="B19" s="12">
        <v>2023</v>
      </c>
      <c r="C19" s="12" t="s">
        <v>69</v>
      </c>
      <c r="D19" s="12" t="s">
        <v>58</v>
      </c>
      <c r="E19" s="12" t="s">
        <v>58</v>
      </c>
      <c r="F19" s="12" t="s">
        <v>59</v>
      </c>
      <c r="G19" s="12">
        <v>14304.157027940901</v>
      </c>
      <c r="H19" s="12">
        <v>1906700.56465705</v>
      </c>
      <c r="I19" s="12">
        <v>108711.59341235</v>
      </c>
      <c r="J19" s="12"/>
      <c r="K19" s="12">
        <v>2.3159848553816E-2</v>
      </c>
      <c r="L19" s="12">
        <v>3.2690075322128398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2.6365724621001702E-2</v>
      </c>
      <c r="S19" s="12">
        <v>3.7215162343582202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0.28278409974030499</v>
      </c>
      <c r="Z19" s="12">
        <v>48.302265865993398</v>
      </c>
      <c r="AA19" s="12">
        <v>0</v>
      </c>
      <c r="AB19" s="12">
        <v>3.06487421579993</v>
      </c>
      <c r="AC19" s="12">
        <v>38.629655563971603</v>
      </c>
      <c r="AD19" s="12">
        <v>1.7646547956079099</v>
      </c>
      <c r="AE19" s="12">
        <v>1471.12186819818</v>
      </c>
      <c r="AF19" s="12">
        <v>8172.7284728682498</v>
      </c>
      <c r="AG19" s="12">
        <v>0</v>
      </c>
      <c r="AH19" s="12">
        <v>1.0757149808780901E-3</v>
      </c>
      <c r="AI19" s="12">
        <v>0.15183693307982599</v>
      </c>
      <c r="AJ19" s="12">
        <v>0</v>
      </c>
      <c r="AK19" s="12">
        <v>2.1254100035385502E-2</v>
      </c>
      <c r="AL19" s="12">
        <v>1.39123211141373E-2</v>
      </c>
      <c r="AM19" s="12">
        <v>0</v>
      </c>
      <c r="AN19" s="12">
        <v>3.60000103176338E-2</v>
      </c>
      <c r="AO19" s="12">
        <v>6.1740017694742001E-2</v>
      </c>
      <c r="AP19" s="12">
        <v>2.0334657076108299E-2</v>
      </c>
      <c r="AQ19" s="12">
        <v>1.33104802611112E-2</v>
      </c>
      <c r="AR19" s="12">
        <v>0</v>
      </c>
      <c r="AS19" s="12">
        <v>9.00000257940845E-3</v>
      </c>
      <c r="AT19" s="12">
        <v>2.6460007583460801E-2</v>
      </c>
      <c r="AU19" s="12">
        <v>1.389842996145E-2</v>
      </c>
      <c r="AV19" s="12">
        <v>7.7211886200311594E-2</v>
      </c>
      <c r="AW19" s="12">
        <v>0</v>
      </c>
      <c r="AX19" s="12">
        <v>0.231239871102523</v>
      </c>
      <c r="AY19" s="12">
        <v>1.2846391039898399</v>
      </c>
      <c r="AZ19" s="12">
        <v>0</v>
      </c>
      <c r="BD19" s="28"/>
      <c r="BE19" s="29"/>
      <c r="BF19" s="29"/>
    </row>
    <row r="20" spans="1:58" x14ac:dyDescent="0.25">
      <c r="A20" s="15" t="s">
        <v>57</v>
      </c>
      <c r="B20" s="12">
        <v>2023</v>
      </c>
      <c r="C20" s="12" t="s">
        <v>70</v>
      </c>
      <c r="D20" s="12" t="s">
        <v>58</v>
      </c>
      <c r="E20" s="12" t="s">
        <v>58</v>
      </c>
      <c r="F20" s="12" t="s">
        <v>59</v>
      </c>
      <c r="G20" s="12">
        <v>20563.851338159999</v>
      </c>
      <c r="H20" s="12">
        <v>2805670.9758985899</v>
      </c>
      <c r="I20" s="12">
        <v>261160.91199463201</v>
      </c>
      <c r="J20" s="12"/>
      <c r="K20" s="12">
        <v>1.76563997539258E-2</v>
      </c>
      <c r="L20" s="12">
        <v>1.8796408130061999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2.0100467091941601E-2</v>
      </c>
      <c r="S20" s="12">
        <v>2.13982798492659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0.18613448944198899</v>
      </c>
      <c r="Z20" s="12">
        <v>27.773233737684201</v>
      </c>
      <c r="AA20" s="12">
        <v>0</v>
      </c>
      <c r="AB20" s="12">
        <v>2.29989825148632</v>
      </c>
      <c r="AC20" s="12">
        <v>22.2115967843189</v>
      </c>
      <c r="AD20" s="12">
        <v>1.8582415764459801</v>
      </c>
      <c r="AE20" s="12">
        <v>1288.04055055399</v>
      </c>
      <c r="AF20" s="12">
        <v>4646.9217715099303</v>
      </c>
      <c r="AG20" s="12">
        <v>0</v>
      </c>
      <c r="AH20" s="12">
        <v>8.2009403815987798E-4</v>
      </c>
      <c r="AI20" s="12">
        <v>8.7304447458810594E-2</v>
      </c>
      <c r="AJ20" s="12">
        <v>0</v>
      </c>
      <c r="AK20" s="12">
        <v>2.0513428814393699E-2</v>
      </c>
      <c r="AL20" s="12">
        <v>7.9994207147264899E-3</v>
      </c>
      <c r="AM20" s="12">
        <v>0</v>
      </c>
      <c r="AN20" s="12">
        <v>3.60000103176338E-2</v>
      </c>
      <c r="AO20" s="12">
        <v>6.1740017694742001E-2</v>
      </c>
      <c r="AP20" s="12">
        <v>1.9626026964273999E-2</v>
      </c>
      <c r="AQ20" s="12">
        <v>7.6533693155984798E-3</v>
      </c>
      <c r="AR20" s="12">
        <v>0</v>
      </c>
      <c r="AS20" s="12">
        <v>9.0000025794084604E-3</v>
      </c>
      <c r="AT20" s="12">
        <v>2.6460007583460801E-2</v>
      </c>
      <c r="AU20" s="12">
        <v>1.21687684524111E-2</v>
      </c>
      <c r="AV20" s="12">
        <v>4.3901812741571997E-2</v>
      </c>
      <c r="AW20" s="12">
        <v>0</v>
      </c>
      <c r="AX20" s="12">
        <v>0.202462037526318</v>
      </c>
      <c r="AY20" s="12">
        <v>0.73043139028554405</v>
      </c>
      <c r="AZ20" s="12">
        <v>0</v>
      </c>
      <c r="BD20" s="28"/>
      <c r="BE20" s="29"/>
      <c r="BF20" s="29"/>
    </row>
    <row r="22" spans="1:58" x14ac:dyDescent="0.25">
      <c r="A22" s="15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</row>
    <row r="23" spans="1:58" x14ac:dyDescent="0.25">
      <c r="A23" s="15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</row>
    <row r="24" spans="1:58" x14ac:dyDescent="0.25">
      <c r="A24" s="15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</row>
    <row r="25" spans="1:58" x14ac:dyDescent="0.25">
      <c r="A25" s="15" t="s">
        <v>6</v>
      </c>
      <c r="B25" s="12" t="s">
        <v>7</v>
      </c>
      <c r="C25" s="12" t="s">
        <v>8</v>
      </c>
      <c r="D25" s="12" t="s">
        <v>9</v>
      </c>
      <c r="E25" s="12" t="s">
        <v>10</v>
      </c>
      <c r="F25" s="12" t="s">
        <v>11</v>
      </c>
      <c r="G25" s="12" t="s">
        <v>12</v>
      </c>
      <c r="H25" s="12" t="s">
        <v>13</v>
      </c>
      <c r="I25" s="12" t="s">
        <v>14</v>
      </c>
      <c r="J25" s="12" t="s">
        <v>120</v>
      </c>
      <c r="K25" s="12" t="s">
        <v>15</v>
      </c>
      <c r="L25" s="12" t="s">
        <v>16</v>
      </c>
      <c r="M25" s="12" t="s">
        <v>17</v>
      </c>
      <c r="N25" s="12" t="s">
        <v>18</v>
      </c>
      <c r="O25" s="12" t="s">
        <v>19</v>
      </c>
      <c r="P25" s="12" t="s">
        <v>20</v>
      </c>
      <c r="Q25" s="12" t="s">
        <v>21</v>
      </c>
      <c r="R25" s="12" t="s">
        <v>22</v>
      </c>
      <c r="S25" s="12" t="s">
        <v>23</v>
      </c>
      <c r="T25" s="12" t="s">
        <v>24</v>
      </c>
      <c r="U25" s="12" t="s">
        <v>25</v>
      </c>
      <c r="V25" s="12" t="s">
        <v>26</v>
      </c>
      <c r="W25" s="12" t="s">
        <v>27</v>
      </c>
      <c r="X25" s="12" t="s">
        <v>28</v>
      </c>
      <c r="Y25" s="12" t="s">
        <v>29</v>
      </c>
      <c r="Z25" s="12" t="s">
        <v>30</v>
      </c>
      <c r="AA25" s="12" t="s">
        <v>31</v>
      </c>
      <c r="AB25" s="12" t="s">
        <v>32</v>
      </c>
      <c r="AC25" s="12" t="s">
        <v>33</v>
      </c>
      <c r="AD25" s="12" t="s">
        <v>34</v>
      </c>
      <c r="AE25" s="12" t="s">
        <v>35</v>
      </c>
      <c r="AF25" s="12" t="s">
        <v>36</v>
      </c>
      <c r="AG25" s="12" t="s">
        <v>37</v>
      </c>
      <c r="AH25" s="12" t="s">
        <v>38</v>
      </c>
      <c r="AI25" s="12" t="s">
        <v>39</v>
      </c>
      <c r="AJ25" s="12" t="s">
        <v>40</v>
      </c>
      <c r="AK25" s="12" t="s">
        <v>41</v>
      </c>
      <c r="AL25" s="12" t="s">
        <v>42</v>
      </c>
      <c r="AM25" s="12" t="s">
        <v>43</v>
      </c>
      <c r="AN25" s="12" t="s">
        <v>44</v>
      </c>
      <c r="AO25" s="12" t="s">
        <v>45</v>
      </c>
      <c r="AP25" s="12" t="s">
        <v>46</v>
      </c>
      <c r="AQ25" s="12" t="s">
        <v>47</v>
      </c>
      <c r="AR25" s="12" t="s">
        <v>48</v>
      </c>
      <c r="AS25" s="12" t="s">
        <v>49</v>
      </c>
      <c r="AT25" s="12" t="s">
        <v>50</v>
      </c>
      <c r="AU25" s="12" t="s">
        <v>51</v>
      </c>
      <c r="AV25" s="12" t="s">
        <v>52</v>
      </c>
      <c r="AW25" s="12" t="s">
        <v>53</v>
      </c>
      <c r="AX25" s="12" t="s">
        <v>54</v>
      </c>
      <c r="AY25" s="12" t="s">
        <v>55</v>
      </c>
      <c r="AZ25" s="12" t="s">
        <v>56</v>
      </c>
    </row>
    <row r="26" spans="1:58" x14ac:dyDescent="0.25">
      <c r="A26" s="7" t="s">
        <v>57</v>
      </c>
      <c r="B26" s="8">
        <v>2023</v>
      </c>
      <c r="C26" s="8" t="s">
        <v>61</v>
      </c>
      <c r="D26" s="8" t="s">
        <v>58</v>
      </c>
      <c r="E26" s="8" t="s">
        <v>58</v>
      </c>
      <c r="F26" s="8" t="s">
        <v>59</v>
      </c>
      <c r="G26" s="8">
        <v>251.44366442315001</v>
      </c>
      <c r="H26" s="8">
        <v>13135.142184394899</v>
      </c>
      <c r="I26" s="8">
        <v>3671.0775005779901</v>
      </c>
      <c r="J26" s="8">
        <f>I26/G26</f>
        <v>14.6</v>
      </c>
      <c r="K26" s="8">
        <v>6.6887582492843097E-3</v>
      </c>
      <c r="L26" s="8">
        <v>4.9331957796242103E-2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7.6146421099124997E-3</v>
      </c>
      <c r="S26" s="8">
        <v>5.6160678738820399E-2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6.6535465541372296E-2</v>
      </c>
      <c r="Z26" s="8">
        <v>2.08895418073892</v>
      </c>
      <c r="AA26" s="8">
        <v>0</v>
      </c>
      <c r="AB26" s="8">
        <v>0.98843169840897704</v>
      </c>
      <c r="AC26" s="8">
        <v>2.8554972311937399</v>
      </c>
      <c r="AD26" s="8">
        <v>1.31139518451618</v>
      </c>
      <c r="AE26" s="8">
        <v>890.04162843643599</v>
      </c>
      <c r="AF26" s="8">
        <v>588.378710498999</v>
      </c>
      <c r="AG26" s="8">
        <v>0</v>
      </c>
      <c r="AH26" s="8">
        <v>3.1067549666862902E-4</v>
      </c>
      <c r="AI26" s="8">
        <v>2.29134166892984E-3</v>
      </c>
      <c r="AJ26" s="8">
        <v>0</v>
      </c>
      <c r="AK26" s="8">
        <v>6.21127504893235E-3</v>
      </c>
      <c r="AL26" s="8">
        <v>7.12752971025648E-4</v>
      </c>
      <c r="AM26" s="8">
        <v>0</v>
      </c>
      <c r="AN26" s="8">
        <v>1.2000003439211201E-2</v>
      </c>
      <c r="AO26" s="8">
        <v>0.13034003735556601</v>
      </c>
      <c r="AP26" s="8">
        <v>5.9425780397732997E-3</v>
      </c>
      <c r="AQ26" s="8">
        <v>6.8191959300341104E-4</v>
      </c>
      <c r="AR26" s="8">
        <v>0</v>
      </c>
      <c r="AS26" s="8">
        <v>3.0000008598028201E-3</v>
      </c>
      <c r="AT26" s="8">
        <v>5.5860016009528501E-2</v>
      </c>
      <c r="AU26" s="8">
        <v>8.4086719822536807E-3</v>
      </c>
      <c r="AV26" s="8">
        <v>5.5587103118074103E-3</v>
      </c>
      <c r="AW26" s="8">
        <v>0</v>
      </c>
      <c r="AX26" s="8">
        <v>0.13990214943075999</v>
      </c>
      <c r="AY26" s="8">
        <v>9.2484939634469798E-2</v>
      </c>
      <c r="AZ26" s="8">
        <v>0</v>
      </c>
    </row>
    <row r="27" spans="1:58" x14ac:dyDescent="0.25">
      <c r="A27" s="7" t="s">
        <v>57</v>
      </c>
      <c r="B27" s="8">
        <v>2023</v>
      </c>
      <c r="C27" s="8" t="s">
        <v>63</v>
      </c>
      <c r="D27" s="8" t="s">
        <v>58</v>
      </c>
      <c r="E27" s="8" t="s">
        <v>58</v>
      </c>
      <c r="F27" s="8" t="s">
        <v>59</v>
      </c>
      <c r="G27" s="8">
        <v>71719.660250316301</v>
      </c>
      <c r="H27" s="8">
        <v>3808050.0958037102</v>
      </c>
      <c r="I27" s="8">
        <v>827634.93573617795</v>
      </c>
      <c r="J27" s="122">
        <f t="shared" ref="J27:J33" si="0">I27/G27</f>
        <v>11.539861355276399</v>
      </c>
      <c r="K27" s="8">
        <v>7.0071152906591204E-3</v>
      </c>
      <c r="L27" s="8">
        <v>4.9331957796242103E-2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7.9770673677694703E-3</v>
      </c>
      <c r="S27" s="8">
        <v>5.6160678738820399E-2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6.9662668275485604E-2</v>
      </c>
      <c r="Z27" s="8">
        <v>2.08895418073892</v>
      </c>
      <c r="AA27" s="8">
        <v>0</v>
      </c>
      <c r="AB27" s="8">
        <v>1.08822149533309</v>
      </c>
      <c r="AC27" s="8">
        <v>2.8554972311937399</v>
      </c>
      <c r="AD27" s="8">
        <v>2.1305413179023902</v>
      </c>
      <c r="AE27" s="8">
        <v>912.29785065091198</v>
      </c>
      <c r="AF27" s="8">
        <v>602.82286206504398</v>
      </c>
      <c r="AG27" s="8">
        <v>0</v>
      </c>
      <c r="AH27" s="8">
        <v>3.2546235668971899E-4</v>
      </c>
      <c r="AI27" s="8">
        <v>2.29134166892984E-3</v>
      </c>
      <c r="AJ27" s="8">
        <v>0</v>
      </c>
      <c r="AK27" s="8">
        <v>7.0065725169205298E-3</v>
      </c>
      <c r="AL27" s="8">
        <v>7.12752971025648E-4</v>
      </c>
      <c r="AM27" s="8">
        <v>0</v>
      </c>
      <c r="AN27" s="8">
        <v>1.2000003439211201E-2</v>
      </c>
      <c r="AO27" s="8">
        <v>0.13034003735556601</v>
      </c>
      <c r="AP27" s="8">
        <v>6.7034712913394603E-3</v>
      </c>
      <c r="AQ27" s="8">
        <v>6.8191959300341104E-4</v>
      </c>
      <c r="AR27" s="8">
        <v>0</v>
      </c>
      <c r="AS27" s="8">
        <v>3.0000008598028201E-3</v>
      </c>
      <c r="AT27" s="8">
        <v>5.5860016009528501E-2</v>
      </c>
      <c r="AU27" s="8">
        <v>8.6189377340864792E-3</v>
      </c>
      <c r="AV27" s="8">
        <v>5.6951714937345903E-3</v>
      </c>
      <c r="AW27" s="8">
        <v>0</v>
      </c>
      <c r="AX27" s="8">
        <v>0.143400517626732</v>
      </c>
      <c r="AY27" s="8">
        <v>9.4755359113998197E-2</v>
      </c>
      <c r="AZ27" s="8">
        <v>0</v>
      </c>
    </row>
    <row r="28" spans="1:58" ht="15.75" thickBot="1" x14ac:dyDescent="0.3">
      <c r="A28" s="156" t="s">
        <v>57</v>
      </c>
      <c r="B28" s="157">
        <v>2023</v>
      </c>
      <c r="C28" s="157" t="s">
        <v>65</v>
      </c>
      <c r="D28" s="157" t="s">
        <v>58</v>
      </c>
      <c r="E28" s="157" t="s">
        <v>58</v>
      </c>
      <c r="F28" s="157" t="s">
        <v>59</v>
      </c>
      <c r="G28" s="157">
        <v>145.09619523552399</v>
      </c>
      <c r="H28" s="157">
        <v>7535.9829898728904</v>
      </c>
      <c r="I28" s="157">
        <v>2118.4044504386502</v>
      </c>
      <c r="J28" s="157">
        <f t="shared" si="0"/>
        <v>14.6</v>
      </c>
      <c r="K28" s="157">
        <v>6.6971653200184004E-3</v>
      </c>
      <c r="L28" s="157">
        <v>4.9331957796241999E-2</v>
      </c>
      <c r="M28" s="157">
        <v>0</v>
      </c>
      <c r="N28" s="157">
        <v>0</v>
      </c>
      <c r="O28" s="157">
        <v>0</v>
      </c>
      <c r="P28" s="157">
        <v>0</v>
      </c>
      <c r="Q28" s="157">
        <v>0</v>
      </c>
      <c r="R28" s="157">
        <v>7.6242129199862096E-3</v>
      </c>
      <c r="S28" s="157">
        <v>5.6160678738820399E-2</v>
      </c>
      <c r="T28" s="157">
        <v>0</v>
      </c>
      <c r="U28" s="157">
        <v>0</v>
      </c>
      <c r="V28" s="157">
        <v>0</v>
      </c>
      <c r="W28" s="157">
        <v>0</v>
      </c>
      <c r="X28" s="157">
        <v>0</v>
      </c>
      <c r="Y28" s="157">
        <v>6.6633306572541698E-2</v>
      </c>
      <c r="Z28" s="157">
        <v>2.08895418073892</v>
      </c>
      <c r="AA28" s="157">
        <v>0</v>
      </c>
      <c r="AB28" s="157">
        <v>0.99133938664243904</v>
      </c>
      <c r="AC28" s="157">
        <v>2.8554972311937399</v>
      </c>
      <c r="AD28" s="157">
        <v>1.3112795392644001</v>
      </c>
      <c r="AE28" s="157">
        <v>890.57085773610197</v>
      </c>
      <c r="AF28" s="157">
        <v>588.69303810595704</v>
      </c>
      <c r="AG28" s="157">
        <v>0</v>
      </c>
      <c r="AH28" s="157">
        <v>3.1106598332975499E-4</v>
      </c>
      <c r="AI28" s="157">
        <v>2.29134166892984E-3</v>
      </c>
      <c r="AJ28" s="157">
        <v>0</v>
      </c>
      <c r="AK28" s="157">
        <v>6.2294442710953898E-3</v>
      </c>
      <c r="AL28" s="157">
        <v>7.1275297102564702E-4</v>
      </c>
      <c r="AM28" s="157">
        <v>0</v>
      </c>
      <c r="AN28" s="157">
        <v>1.2000003439211201E-2</v>
      </c>
      <c r="AO28" s="157">
        <v>0.13034003735556601</v>
      </c>
      <c r="AP28" s="157">
        <v>5.9599612694282902E-3</v>
      </c>
      <c r="AQ28" s="157">
        <v>6.8191959300341201E-4</v>
      </c>
      <c r="AR28" s="157">
        <v>0</v>
      </c>
      <c r="AS28" s="157">
        <v>3.0000008598028201E-3</v>
      </c>
      <c r="AT28" s="157">
        <v>5.5860016009528501E-2</v>
      </c>
      <c r="AU28" s="157">
        <v>8.4136718782609095E-3</v>
      </c>
      <c r="AV28" s="157">
        <v>5.5616799231799898E-3</v>
      </c>
      <c r="AW28" s="157">
        <v>0</v>
      </c>
      <c r="AX28" s="157">
        <v>0.139985336906715</v>
      </c>
      <c r="AY28" s="157">
        <v>9.2534347557013799E-2</v>
      </c>
      <c r="AZ28" s="157">
        <v>0</v>
      </c>
    </row>
    <row r="29" spans="1:58" x14ac:dyDescent="0.25">
      <c r="A29" s="15" t="s">
        <v>57</v>
      </c>
      <c r="B29" s="12">
        <v>2023</v>
      </c>
      <c r="C29" s="12" t="s">
        <v>60</v>
      </c>
      <c r="D29" s="12" t="s">
        <v>58</v>
      </c>
      <c r="E29" s="12" t="s">
        <v>58</v>
      </c>
      <c r="F29" s="12" t="s">
        <v>59</v>
      </c>
      <c r="G29" s="12">
        <v>482.45697619713599</v>
      </c>
      <c r="H29" s="12">
        <v>94431.717631389794</v>
      </c>
      <c r="I29" s="12">
        <v>7043.8718524781898</v>
      </c>
      <c r="J29" s="12">
        <f t="shared" si="0"/>
        <v>14.600000000000009</v>
      </c>
      <c r="K29" s="12">
        <v>6.6442807114361598E-3</v>
      </c>
      <c r="L29" s="12">
        <v>4.9331957796242103E-2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7.5640078187598804E-3</v>
      </c>
      <c r="S29" s="12">
        <v>5.6160678738820399E-2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6.6057403644385601E-2</v>
      </c>
      <c r="Z29" s="12">
        <v>2.08895418073892</v>
      </c>
      <c r="AA29" s="12">
        <v>0</v>
      </c>
      <c r="AB29" s="12">
        <v>0.97555637013336804</v>
      </c>
      <c r="AC29" s="12">
        <v>2.8554972311937399</v>
      </c>
      <c r="AD29" s="12">
        <v>1.31071570243973</v>
      </c>
      <c r="AE29" s="12">
        <v>841.67978292741202</v>
      </c>
      <c r="AF29" s="12">
        <v>589.20449113563802</v>
      </c>
      <c r="AG29" s="12">
        <v>0</v>
      </c>
      <c r="AH29" s="12">
        <v>3.0860963023324802E-4</v>
      </c>
      <c r="AI29" s="12">
        <v>2.29134166892984E-3</v>
      </c>
      <c r="AJ29" s="12">
        <v>0</v>
      </c>
      <c r="AK29" s="12">
        <v>6.1139455896689699E-3</v>
      </c>
      <c r="AL29" s="12">
        <v>7.12752971025648E-4</v>
      </c>
      <c r="AM29" s="12">
        <v>0</v>
      </c>
      <c r="AN29" s="12">
        <v>1.2000003439211201E-2</v>
      </c>
      <c r="AO29" s="12">
        <v>0.13034003735556601</v>
      </c>
      <c r="AP29" s="12">
        <v>5.8494590098341903E-3</v>
      </c>
      <c r="AQ29" s="12">
        <v>6.8191959300341104E-4</v>
      </c>
      <c r="AR29" s="12">
        <v>0</v>
      </c>
      <c r="AS29" s="12">
        <v>3.0000008598028201E-3</v>
      </c>
      <c r="AT29" s="12">
        <v>5.5860016009528501E-2</v>
      </c>
      <c r="AU29" s="12">
        <v>7.9517732458921006E-3</v>
      </c>
      <c r="AV29" s="12">
        <v>5.5665118778027E-3</v>
      </c>
      <c r="AW29" s="12">
        <v>0</v>
      </c>
      <c r="AX29" s="12">
        <v>0.13230034079509301</v>
      </c>
      <c r="AY29" s="12">
        <v>9.2614740850876995E-2</v>
      </c>
      <c r="AZ29" s="12">
        <v>0</v>
      </c>
    </row>
    <row r="30" spans="1:58" x14ac:dyDescent="0.25">
      <c r="A30" s="15" t="s">
        <v>57</v>
      </c>
      <c r="B30" s="12">
        <v>2023</v>
      </c>
      <c r="C30" s="12" t="s">
        <v>62</v>
      </c>
      <c r="D30" s="12" t="s">
        <v>58</v>
      </c>
      <c r="E30" s="12" t="s">
        <v>58</v>
      </c>
      <c r="F30" s="12" t="s">
        <v>59</v>
      </c>
      <c r="G30" s="12">
        <v>19718.246374865601</v>
      </c>
      <c r="H30" s="12">
        <v>2745022.2348677302</v>
      </c>
      <c r="I30" s="12">
        <v>227545.82933513101</v>
      </c>
      <c r="J30" s="130">
        <f t="shared" si="0"/>
        <v>11.539861355276425</v>
      </c>
      <c r="K30" s="12">
        <v>6.94544572017606E-3</v>
      </c>
      <c r="L30" s="12">
        <v>4.9331957796241999E-2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7.9068612561416906E-3</v>
      </c>
      <c r="S30" s="12">
        <v>5.6160678738820399E-2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6.9047832745467594E-2</v>
      </c>
      <c r="Z30" s="12">
        <v>2.08895418073892</v>
      </c>
      <c r="AA30" s="12">
        <v>0</v>
      </c>
      <c r="AB30" s="12">
        <v>1.07240477942277</v>
      </c>
      <c r="AC30" s="12">
        <v>2.8554972311937301</v>
      </c>
      <c r="AD30" s="12">
        <v>2.1288268346719699</v>
      </c>
      <c r="AE30" s="12">
        <v>866.40051749737097</v>
      </c>
      <c r="AF30" s="12">
        <v>599.03354388615503</v>
      </c>
      <c r="AG30" s="12">
        <v>0</v>
      </c>
      <c r="AH30" s="12">
        <v>3.2259796486613701E-4</v>
      </c>
      <c r="AI30" s="12">
        <v>2.29134166892984E-3</v>
      </c>
      <c r="AJ30" s="12">
        <v>0</v>
      </c>
      <c r="AK30" s="12">
        <v>6.8555833206858001E-3</v>
      </c>
      <c r="AL30" s="12">
        <v>7.12752971025648E-4</v>
      </c>
      <c r="AM30" s="12">
        <v>0</v>
      </c>
      <c r="AN30" s="12">
        <v>1.2000003439211201E-2</v>
      </c>
      <c r="AO30" s="12">
        <v>0.13034003735556601</v>
      </c>
      <c r="AP30" s="12">
        <v>6.5590138208975798E-3</v>
      </c>
      <c r="AQ30" s="12">
        <v>6.8191959300341104E-4</v>
      </c>
      <c r="AR30" s="12">
        <v>0</v>
      </c>
      <c r="AS30" s="12">
        <v>3.0000008598028201E-3</v>
      </c>
      <c r="AT30" s="12">
        <v>5.5860016009528501E-2</v>
      </c>
      <c r="AU30" s="12">
        <v>8.1853224884419207E-3</v>
      </c>
      <c r="AV30" s="12">
        <v>5.6593718944971498E-3</v>
      </c>
      <c r="AW30" s="12">
        <v>0</v>
      </c>
      <c r="AX30" s="12">
        <v>0.136186096012993</v>
      </c>
      <c r="AY30" s="12">
        <v>9.4159731065639601E-2</v>
      </c>
      <c r="AZ30" s="12">
        <v>0</v>
      </c>
    </row>
    <row r="31" spans="1:58" x14ac:dyDescent="0.25">
      <c r="A31" s="153" t="s">
        <v>57</v>
      </c>
      <c r="B31" s="158">
        <v>2023</v>
      </c>
      <c r="C31" s="158" t="s">
        <v>64</v>
      </c>
      <c r="D31" s="158" t="s">
        <v>58</v>
      </c>
      <c r="E31" s="158" t="s">
        <v>58</v>
      </c>
      <c r="F31" s="158" t="s">
        <v>59</v>
      </c>
      <c r="G31" s="158">
        <v>276.76400740614997</v>
      </c>
      <c r="H31" s="158">
        <v>54219.535050988197</v>
      </c>
      <c r="I31" s="158">
        <v>4040.7545081297899</v>
      </c>
      <c r="J31" s="158">
        <f t="shared" si="0"/>
        <v>14.600000000000001</v>
      </c>
      <c r="K31" s="158">
        <v>6.6425802431060998E-3</v>
      </c>
      <c r="L31" s="158">
        <v>4.9331957796242103E-2</v>
      </c>
      <c r="M31" s="158">
        <v>0</v>
      </c>
      <c r="N31" s="158">
        <v>0</v>
      </c>
      <c r="O31" s="158">
        <v>0</v>
      </c>
      <c r="P31" s="158">
        <v>0</v>
      </c>
      <c r="Q31" s="158">
        <v>0</v>
      </c>
      <c r="R31" s="158">
        <v>7.5620719650079504E-3</v>
      </c>
      <c r="S31" s="158">
        <v>5.6160678738820399E-2</v>
      </c>
      <c r="T31" s="158">
        <v>0</v>
      </c>
      <c r="U31" s="158">
        <v>0</v>
      </c>
      <c r="V31" s="158">
        <v>0</v>
      </c>
      <c r="W31" s="158">
        <v>0</v>
      </c>
      <c r="X31" s="158">
        <v>0</v>
      </c>
      <c r="Y31" s="158">
        <v>6.6078497638806605E-2</v>
      </c>
      <c r="Z31" s="158">
        <v>2.08895418073892</v>
      </c>
      <c r="AA31" s="158">
        <v>0</v>
      </c>
      <c r="AB31" s="158">
        <v>0.97520179725879597</v>
      </c>
      <c r="AC31" s="158">
        <v>2.8554972311937399</v>
      </c>
      <c r="AD31" s="158">
        <v>1.31079078986526</v>
      </c>
      <c r="AE31" s="158">
        <v>841.66643006670699</v>
      </c>
      <c r="AF31" s="158">
        <v>589.06259163163202</v>
      </c>
      <c r="AG31" s="158">
        <v>0</v>
      </c>
      <c r="AH31" s="158">
        <v>3.0853064788356299E-4</v>
      </c>
      <c r="AI31" s="158">
        <v>2.29134166892984E-3</v>
      </c>
      <c r="AJ31" s="158">
        <v>0</v>
      </c>
      <c r="AK31" s="158">
        <v>6.1015522277457499E-3</v>
      </c>
      <c r="AL31" s="158">
        <v>7.12752971025648E-4</v>
      </c>
      <c r="AM31" s="158">
        <v>0</v>
      </c>
      <c r="AN31" s="158">
        <v>1.2000003439211201E-2</v>
      </c>
      <c r="AO31" s="158">
        <v>0.13034003735556601</v>
      </c>
      <c r="AP31" s="158">
        <v>5.8376017792617797E-3</v>
      </c>
      <c r="AQ31" s="158">
        <v>6.8191959300341104E-4</v>
      </c>
      <c r="AR31" s="158">
        <v>0</v>
      </c>
      <c r="AS31" s="158">
        <v>3.0000008598028201E-3</v>
      </c>
      <c r="AT31" s="158">
        <v>5.5860016009528501E-2</v>
      </c>
      <c r="AU31" s="158">
        <v>7.9516470946851096E-3</v>
      </c>
      <c r="AV31" s="158">
        <v>5.5651712816490902E-3</v>
      </c>
      <c r="AW31" s="158">
        <v>0</v>
      </c>
      <c r="AX31" s="158">
        <v>0.13229824191133999</v>
      </c>
      <c r="AY31" s="158">
        <v>9.2592436224914101E-2</v>
      </c>
      <c r="AZ31" s="158">
        <v>0</v>
      </c>
    </row>
    <row r="32" spans="1:58" x14ac:dyDescent="0.25">
      <c r="A32" s="15" t="s">
        <v>57</v>
      </c>
      <c r="B32" s="12">
        <v>2023</v>
      </c>
      <c r="C32" s="12" t="s">
        <v>66</v>
      </c>
      <c r="D32" s="12" t="s">
        <v>58</v>
      </c>
      <c r="E32" s="12" t="s">
        <v>58</v>
      </c>
      <c r="F32" s="12" t="s">
        <v>59</v>
      </c>
      <c r="G32" s="12">
        <v>10059.4933818632</v>
      </c>
      <c r="H32" s="12">
        <v>1830559.42623982</v>
      </c>
      <c r="I32" s="12">
        <v>146868.60337520301</v>
      </c>
      <c r="J32" s="12">
        <f t="shared" si="0"/>
        <v>14.600000000000028</v>
      </c>
      <c r="K32" s="12">
        <v>1.8107506581911199E-2</v>
      </c>
      <c r="L32" s="12">
        <v>10.4342265603887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2.0614017876769902E-2</v>
      </c>
      <c r="S32" s="12">
        <v>11.8785726722303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0.19086785723538999</v>
      </c>
      <c r="Z32" s="12">
        <v>154.17425027612001</v>
      </c>
      <c r="AA32" s="12">
        <v>0</v>
      </c>
      <c r="AB32" s="12">
        <v>2.30785499601398</v>
      </c>
      <c r="AC32" s="12">
        <v>123.3005963224</v>
      </c>
      <c r="AD32" s="12">
        <v>2.2240133208805899</v>
      </c>
      <c r="AE32" s="12">
        <v>1265.6659192196</v>
      </c>
      <c r="AF32" s="12">
        <v>25509.426418916501</v>
      </c>
      <c r="AG32" s="12">
        <v>0</v>
      </c>
      <c r="AH32" s="12">
        <v>8.4104678194456804E-4</v>
      </c>
      <c r="AI32" s="12">
        <v>0.48464279888552297</v>
      </c>
      <c r="AJ32" s="12">
        <v>0</v>
      </c>
      <c r="AK32" s="12">
        <v>2.1584877699396599E-2</v>
      </c>
      <c r="AL32" s="12">
        <v>4.4406233101434399E-2</v>
      </c>
      <c r="AM32" s="12">
        <v>0</v>
      </c>
      <c r="AN32" s="12">
        <v>3.60000103176338E-2</v>
      </c>
      <c r="AO32" s="12">
        <v>6.1740017694742001E-2</v>
      </c>
      <c r="AP32" s="12">
        <v>2.0651125444794902E-2</v>
      </c>
      <c r="AQ32" s="12">
        <v>4.2485239114148997E-2</v>
      </c>
      <c r="AR32" s="12">
        <v>0</v>
      </c>
      <c r="AS32" s="12">
        <v>9.0000025794084604E-3</v>
      </c>
      <c r="AT32" s="12">
        <v>2.6460007583460801E-2</v>
      </c>
      <c r="AU32" s="12">
        <v>1.1957384029926001E-2</v>
      </c>
      <c r="AV32" s="12">
        <v>0.24100041206940401</v>
      </c>
      <c r="AW32" s="12">
        <v>0</v>
      </c>
      <c r="AX32" s="12">
        <v>0.198945057065639</v>
      </c>
      <c r="AY32" s="12">
        <v>4.0097265933748503</v>
      </c>
      <c r="AZ32" s="12">
        <v>0</v>
      </c>
    </row>
    <row r="33" spans="1:58" x14ac:dyDescent="0.25">
      <c r="A33" s="15" t="s">
        <v>57</v>
      </c>
      <c r="B33" s="12">
        <v>2023</v>
      </c>
      <c r="C33" s="12" t="s">
        <v>67</v>
      </c>
      <c r="D33" s="12" t="s">
        <v>58</v>
      </c>
      <c r="E33" s="12" t="s">
        <v>58</v>
      </c>
      <c r="F33" s="12" t="s">
        <v>59</v>
      </c>
      <c r="G33" s="12">
        <v>11292.8787165263</v>
      </c>
      <c r="H33" s="12">
        <v>2231531.1785158701</v>
      </c>
      <c r="I33" s="12">
        <v>164876.02926128299</v>
      </c>
      <c r="J33" s="12">
        <f t="shared" si="0"/>
        <v>14.599999999999913</v>
      </c>
      <c r="K33" s="12">
        <v>1.62074217915892E-2</v>
      </c>
      <c r="L33" s="12">
        <v>12.950281191971801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1.8450915979891201E-2</v>
      </c>
      <c r="S33" s="12">
        <v>14.7429093449667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0.17083743460144199</v>
      </c>
      <c r="Z33" s="12">
        <v>191.35101984624899</v>
      </c>
      <c r="AA33" s="12">
        <v>0</v>
      </c>
      <c r="AB33" s="12">
        <v>1.9437801179212</v>
      </c>
      <c r="AC33" s="12">
        <v>153.03265501007101</v>
      </c>
      <c r="AD33" s="12">
        <v>2.2276126117658399</v>
      </c>
      <c r="AE33" s="12">
        <v>1184.87864604284</v>
      </c>
      <c r="AF33" s="12">
        <v>30220.1777749963</v>
      </c>
      <c r="AG33" s="12">
        <v>0</v>
      </c>
      <c r="AH33" s="12">
        <v>7.5279276468972795E-4</v>
      </c>
      <c r="AI33" s="12">
        <v>0.60150701989337996</v>
      </c>
      <c r="AJ33" s="12">
        <v>0</v>
      </c>
      <c r="AK33" s="12">
        <v>1.7287425106906298E-2</v>
      </c>
      <c r="AL33" s="12">
        <v>5.5114119097524998E-2</v>
      </c>
      <c r="AM33" s="12">
        <v>0</v>
      </c>
      <c r="AN33" s="12">
        <v>3.60000103176338E-2</v>
      </c>
      <c r="AO33" s="12">
        <v>6.1740017694742001E-2</v>
      </c>
      <c r="AP33" s="12">
        <v>1.6539578749162901E-2</v>
      </c>
      <c r="AQ33" s="12">
        <v>5.2729906701957999E-2</v>
      </c>
      <c r="AR33" s="12">
        <v>0</v>
      </c>
      <c r="AS33" s="12">
        <v>9.0000025794084604E-3</v>
      </c>
      <c r="AT33" s="12">
        <v>2.6460007583460801E-2</v>
      </c>
      <c r="AU33" s="12">
        <v>1.11941459309649E-2</v>
      </c>
      <c r="AV33" s="12">
        <v>0.28550525507637398</v>
      </c>
      <c r="AW33" s="12">
        <v>0</v>
      </c>
      <c r="AX33" s="12">
        <v>0.18624642275127101</v>
      </c>
      <c r="AY33" s="12">
        <v>4.7501911054754702</v>
      </c>
      <c r="AZ33" s="12">
        <v>0</v>
      </c>
    </row>
    <row r="34" spans="1:58" x14ac:dyDescent="0.25">
      <c r="A34" s="15" t="s">
        <v>57</v>
      </c>
      <c r="B34" s="12">
        <v>2023</v>
      </c>
      <c r="C34" s="12" t="s">
        <v>68</v>
      </c>
      <c r="D34" s="12" t="s">
        <v>58</v>
      </c>
      <c r="E34" s="12" t="s">
        <v>58</v>
      </c>
      <c r="F34" s="12" t="s">
        <v>59</v>
      </c>
      <c r="G34" s="12">
        <v>3986.7027435599798</v>
      </c>
      <c r="H34" s="12">
        <v>719231.01672604098</v>
      </c>
      <c r="I34" s="12">
        <v>58205.860055975703</v>
      </c>
      <c r="J34" s="12">
        <f t="shared" ref="J34:J36" si="1">I34/G34</f>
        <v>14.6</v>
      </c>
      <c r="K34" s="12">
        <v>1.81212169243249E-2</v>
      </c>
      <c r="L34" s="12">
        <v>12.950281191971801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2.0629626057959E-2</v>
      </c>
      <c r="S34" s="12">
        <v>14.7429093449667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0.19101297870193201</v>
      </c>
      <c r="Z34" s="12">
        <v>191.35101984624899</v>
      </c>
      <c r="AA34" s="12">
        <v>0</v>
      </c>
      <c r="AB34" s="12">
        <v>2.3113893627788502</v>
      </c>
      <c r="AC34" s="12">
        <v>153.03265501007101</v>
      </c>
      <c r="AD34" s="12">
        <v>2.2238559118322998</v>
      </c>
      <c r="AE34" s="12">
        <v>1266.31030738193</v>
      </c>
      <c r="AF34" s="12">
        <v>31671.106972715701</v>
      </c>
      <c r="AG34" s="12">
        <v>0</v>
      </c>
      <c r="AH34" s="12">
        <v>8.4168359183963998E-4</v>
      </c>
      <c r="AI34" s="12">
        <v>0.60150701989337996</v>
      </c>
      <c r="AJ34" s="12">
        <v>0</v>
      </c>
      <c r="AK34" s="12">
        <v>2.1615231488232502E-2</v>
      </c>
      <c r="AL34" s="12">
        <v>5.5114119097524998E-2</v>
      </c>
      <c r="AM34" s="12">
        <v>0</v>
      </c>
      <c r="AN34" s="12">
        <v>3.60000103176338E-2</v>
      </c>
      <c r="AO34" s="12">
        <v>6.1740017694742001E-2</v>
      </c>
      <c r="AP34" s="12">
        <v>2.0680166142162001E-2</v>
      </c>
      <c r="AQ34" s="12">
        <v>5.2729906701957999E-2</v>
      </c>
      <c r="AR34" s="12">
        <v>0</v>
      </c>
      <c r="AS34" s="12">
        <v>9.0000025794084604E-3</v>
      </c>
      <c r="AT34" s="12">
        <v>2.6460007583460801E-2</v>
      </c>
      <c r="AU34" s="12">
        <v>1.1963471889766699E-2</v>
      </c>
      <c r="AV34" s="12">
        <v>0.299212914699588</v>
      </c>
      <c r="AW34" s="12">
        <v>0</v>
      </c>
      <c r="AX34" s="12">
        <v>0.199046345911124</v>
      </c>
      <c r="AY34" s="12">
        <v>4.9782569699782302</v>
      </c>
      <c r="AZ34" s="12">
        <v>0</v>
      </c>
    </row>
    <row r="35" spans="1:58" x14ac:dyDescent="0.25">
      <c r="A35" s="15" t="s">
        <v>57</v>
      </c>
      <c r="B35" s="12">
        <v>2023</v>
      </c>
      <c r="C35" s="12" t="s">
        <v>69</v>
      </c>
      <c r="D35" s="12" t="s">
        <v>58</v>
      </c>
      <c r="E35" s="12" t="s">
        <v>58</v>
      </c>
      <c r="F35" s="12" t="s">
        <v>59</v>
      </c>
      <c r="G35" s="12">
        <v>14304.157027940901</v>
      </c>
      <c r="H35" s="12">
        <v>1906700.56465705</v>
      </c>
      <c r="I35" s="12">
        <v>108711.59341235</v>
      </c>
      <c r="J35" s="12">
        <f t="shared" si="1"/>
        <v>7.599999999999941</v>
      </c>
      <c r="K35" s="12">
        <v>2.3159848553816E-2</v>
      </c>
      <c r="L35" s="12">
        <v>3.2690075322128398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2.6365724621001702E-2</v>
      </c>
      <c r="S35" s="12">
        <v>3.7215162343582202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0.28278409974030499</v>
      </c>
      <c r="Z35" s="12">
        <v>48.302265865993398</v>
      </c>
      <c r="AA35" s="12">
        <v>0</v>
      </c>
      <c r="AB35" s="12">
        <v>3.06487421579993</v>
      </c>
      <c r="AC35" s="12">
        <v>38.629655563971603</v>
      </c>
      <c r="AD35" s="12">
        <v>1.7646547956079099</v>
      </c>
      <c r="AE35" s="12">
        <v>1471.12186819818</v>
      </c>
      <c r="AF35" s="12">
        <v>8172.7284728682498</v>
      </c>
      <c r="AG35" s="12">
        <v>0</v>
      </c>
      <c r="AH35" s="12">
        <v>1.0757149808780901E-3</v>
      </c>
      <c r="AI35" s="12">
        <v>0.15183693307982599</v>
      </c>
      <c r="AJ35" s="12">
        <v>0</v>
      </c>
      <c r="AK35" s="12">
        <v>2.1254100035385502E-2</v>
      </c>
      <c r="AL35" s="12">
        <v>1.39123211141373E-2</v>
      </c>
      <c r="AM35" s="12">
        <v>0</v>
      </c>
      <c r="AN35" s="12">
        <v>3.60000103176338E-2</v>
      </c>
      <c r="AO35" s="12">
        <v>6.1740017694742001E-2</v>
      </c>
      <c r="AP35" s="12">
        <v>2.0334657076108299E-2</v>
      </c>
      <c r="AQ35" s="12">
        <v>1.33104802611112E-2</v>
      </c>
      <c r="AR35" s="12">
        <v>0</v>
      </c>
      <c r="AS35" s="12">
        <v>9.00000257940845E-3</v>
      </c>
      <c r="AT35" s="12">
        <v>2.6460007583460801E-2</v>
      </c>
      <c r="AU35" s="12">
        <v>1.389842996145E-2</v>
      </c>
      <c r="AV35" s="12">
        <v>7.7211886200311594E-2</v>
      </c>
      <c r="AW35" s="12">
        <v>0</v>
      </c>
      <c r="AX35" s="12">
        <v>0.231239871102523</v>
      </c>
      <c r="AY35" s="12">
        <v>1.2846391039898399</v>
      </c>
      <c r="AZ35" s="12">
        <v>0</v>
      </c>
    </row>
    <row r="36" spans="1:58" x14ac:dyDescent="0.25">
      <c r="A36" s="15" t="s">
        <v>57</v>
      </c>
      <c r="B36" s="12">
        <v>2023</v>
      </c>
      <c r="C36" s="12" t="s">
        <v>70</v>
      </c>
      <c r="D36" s="12" t="s">
        <v>58</v>
      </c>
      <c r="E36" s="12" t="s">
        <v>58</v>
      </c>
      <c r="F36" s="12" t="s">
        <v>59</v>
      </c>
      <c r="G36" s="12">
        <v>20563.851338159999</v>
      </c>
      <c r="H36" s="12">
        <v>2805670.9758985899</v>
      </c>
      <c r="I36" s="12">
        <v>261160.91199463201</v>
      </c>
      <c r="J36" s="12">
        <f t="shared" si="1"/>
        <v>12.700000000000001</v>
      </c>
      <c r="K36" s="12">
        <v>1.76563997539258E-2</v>
      </c>
      <c r="L36" s="12">
        <v>1.8796408130061999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2.0100467091941601E-2</v>
      </c>
      <c r="S36" s="12">
        <v>2.13982798492659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0.18613448944198899</v>
      </c>
      <c r="Z36" s="12">
        <v>27.773233737684201</v>
      </c>
      <c r="AA36" s="12">
        <v>0</v>
      </c>
      <c r="AB36" s="12">
        <v>2.29989825148632</v>
      </c>
      <c r="AC36" s="12">
        <v>22.2115967843189</v>
      </c>
      <c r="AD36" s="12">
        <v>1.8582415764459801</v>
      </c>
      <c r="AE36" s="12">
        <v>1288.04055055399</v>
      </c>
      <c r="AF36" s="12">
        <v>4646.9217715099303</v>
      </c>
      <c r="AG36" s="12">
        <v>0</v>
      </c>
      <c r="AH36" s="12">
        <v>8.2009403815987798E-4</v>
      </c>
      <c r="AI36" s="12">
        <v>8.7304447458810594E-2</v>
      </c>
      <c r="AJ36" s="12">
        <v>0</v>
      </c>
      <c r="AK36" s="12">
        <v>2.0513428814393699E-2</v>
      </c>
      <c r="AL36" s="12">
        <v>7.9994207147264899E-3</v>
      </c>
      <c r="AM36" s="12">
        <v>0</v>
      </c>
      <c r="AN36" s="12">
        <v>3.60000103176338E-2</v>
      </c>
      <c r="AO36" s="12">
        <v>6.1740017694742001E-2</v>
      </c>
      <c r="AP36" s="12">
        <v>1.9626026964273999E-2</v>
      </c>
      <c r="AQ36" s="12">
        <v>7.6533693155984798E-3</v>
      </c>
      <c r="AR36" s="12">
        <v>0</v>
      </c>
      <c r="AS36" s="12">
        <v>9.0000025794084604E-3</v>
      </c>
      <c r="AT36" s="12">
        <v>2.6460007583460801E-2</v>
      </c>
      <c r="AU36" s="12">
        <v>1.21687684524111E-2</v>
      </c>
      <c r="AV36" s="12">
        <v>4.3901812741571997E-2</v>
      </c>
      <c r="AW36" s="12">
        <v>0</v>
      </c>
      <c r="AX36" s="12">
        <v>0.202462037526318</v>
      </c>
      <c r="AY36" s="12">
        <v>0.73043139028554405</v>
      </c>
      <c r="AZ36" s="12">
        <v>0</v>
      </c>
    </row>
    <row r="37" spans="1:58" x14ac:dyDescent="0.25">
      <c r="J37" s="15"/>
    </row>
    <row r="38" spans="1:58" x14ac:dyDescent="0.25">
      <c r="A38" s="15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</row>
    <row r="39" spans="1:58" x14ac:dyDescent="0.25">
      <c r="A39" s="15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</row>
    <row r="40" spans="1:58" x14ac:dyDescent="0.25">
      <c r="A40" s="15"/>
      <c r="B40" s="12"/>
      <c r="C40" s="12" t="s">
        <v>97</v>
      </c>
      <c r="D40" s="12" t="s">
        <v>32</v>
      </c>
      <c r="E40" s="12" t="s">
        <v>33</v>
      </c>
      <c r="F40" s="12" t="s">
        <v>34</v>
      </c>
      <c r="G40" s="12" t="s">
        <v>41</v>
      </c>
      <c r="H40" s="12" t="s">
        <v>42</v>
      </c>
      <c r="I40" s="12" t="s">
        <v>43</v>
      </c>
      <c r="J40" s="12" t="s">
        <v>121</v>
      </c>
      <c r="K40" s="12" t="s">
        <v>124</v>
      </c>
      <c r="L40" s="12" t="s">
        <v>125</v>
      </c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</row>
    <row r="41" spans="1:58" x14ac:dyDescent="0.25">
      <c r="A41" s="15"/>
      <c r="B41" s="12"/>
      <c r="C41" s="12" t="s">
        <v>104</v>
      </c>
      <c r="D41" s="12">
        <f>SUMPRODUCT(H26:H28,AB26:AB28)/SUM(H26:H28)</f>
        <v>1.0876884570217384</v>
      </c>
      <c r="E41" s="12">
        <f>SUMPRODUCT(G26:G28,AC26:AC28)/SUM(G26:G28)</f>
        <v>2.8554972311937394</v>
      </c>
      <c r="F41" s="12">
        <f>SUMPRODUCT(I26:I28,AD26:AD28)/SUM(I26:I28)</f>
        <v>2.1248507278053759</v>
      </c>
      <c r="G41" s="12">
        <f>SUMPRODUCT(H26:H28,AK26:AK28)/SUM(H26:H28)</f>
        <v>7.0023144971741256E-3</v>
      </c>
      <c r="H41" s="12">
        <f>SUMPRODUCT(G26:G28,AL26:AL28)/SUM(G26:G28)</f>
        <v>7.12752971025648E-4</v>
      </c>
      <c r="I41" s="12">
        <f>SUMPRODUCT(I26:I28,AM26:AM28)/SUM(I26:I28)</f>
        <v>0</v>
      </c>
      <c r="J41" s="130">
        <f>AVERAGE(J26:J28)</f>
        <v>13.579953785092131</v>
      </c>
      <c r="K41" s="12">
        <f>SUM(G26:G28)</f>
        <v>72116.200109974976</v>
      </c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</row>
    <row r="42" spans="1:58" x14ac:dyDescent="0.25">
      <c r="A42" s="15"/>
      <c r="B42" s="12"/>
      <c r="C42" s="12" t="s">
        <v>105</v>
      </c>
      <c r="D42" s="12">
        <f>SUMPRODUCT(H29:H36,AB29:AB36)/SUM(H29:H36)</f>
        <v>2.0674307854241389</v>
      </c>
      <c r="E42" s="12">
        <f>SUMPRODUCT(G29:G36,AC29:AC36)/SUM(G29:G36)</f>
        <v>57.587362178539202</v>
      </c>
      <c r="F42" s="12">
        <f>SUMPRODUCT(I29:I36,AD29:AD36)/SUM(I29:I36)</f>
        <v>2.043461909226536</v>
      </c>
      <c r="G42" s="12">
        <f>SUMPRODUCT(H29:H36,AK29:AK36)/SUM(H29:H36)</f>
        <v>1.706918177984295E-2</v>
      </c>
      <c r="H42" s="12">
        <f>SUMPRODUCT(G29:G36,AL29:AL36)/SUM(G29:G36)</f>
        <v>2.0659756651705368E-2</v>
      </c>
      <c r="I42" s="12">
        <f>SUMPRODUCT(I29:I36,AM29:AM36)/SUM(I29:I36)</f>
        <v>0</v>
      </c>
      <c r="J42" s="130">
        <f>AVERAGE(J29:J36)</f>
        <v>13.104982669409539</v>
      </c>
      <c r="K42" s="12">
        <f>SUM(G29:G36)</f>
        <v>80684.550566519261</v>
      </c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</row>
    <row r="43" spans="1:58" x14ac:dyDescent="0.25">
      <c r="B43" s="8"/>
      <c r="C43" s="12" t="s">
        <v>113</v>
      </c>
      <c r="D43" s="12">
        <f>SUMPRODUCT(H29:H31,AB29:AB31)/SUM(H29:H31)</f>
        <v>1.067422924282724</v>
      </c>
      <c r="E43" s="12">
        <f>SUMPRODUCT(G29:G31,AC29:AC31)/SUM(G29:G31)</f>
        <v>2.8554972311937306</v>
      </c>
      <c r="F43" s="12">
        <f>SUMPRODUCT(I29:I31,AD29:AD31)/SUM(I29:I31)</f>
        <v>2.0908260154305345</v>
      </c>
      <c r="G43" s="12">
        <f>SUMPRODUCT(H29:H31,AK29:AK31)/SUM(H29:H31)</f>
        <v>6.8172523408601285E-3</v>
      </c>
      <c r="H43" s="12">
        <f>SUMPRODUCT(G29:G31,AL29:AL31)/SUM(G29:G31)</f>
        <v>7.12752971025648E-4</v>
      </c>
      <c r="I43" s="12">
        <f>SUMPRODUCT(I29:I31,AM29:AM31)/SUM(I29:I31)</f>
        <v>0</v>
      </c>
      <c r="J43" s="130">
        <f>AVERAGE(J29:J31)</f>
        <v>13.579953785092144</v>
      </c>
      <c r="K43" s="12">
        <f>SUM(G29:G31)</f>
        <v>20477.467358468886</v>
      </c>
      <c r="L43" s="12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</row>
    <row r="44" spans="1:58" x14ac:dyDescent="0.25">
      <c r="B44" s="8"/>
      <c r="C44" s="12" t="s">
        <v>112</v>
      </c>
      <c r="D44" s="12">
        <f>SUMPRODUCT(H32:H36,AB32:AB36)/SUM(H32:H36)</f>
        <v>2.3722327403364463</v>
      </c>
      <c r="E44" s="12">
        <f>SUMPRODUCT(G32:G36,AC32:AC36)/SUM(G32:G36)</f>
        <v>76.202613378376995</v>
      </c>
      <c r="F44" s="12">
        <f>SUMPRODUCT(I32:I36,AD32:AD36)/SUM(I32:I36)</f>
        <v>2.0281845817088504</v>
      </c>
      <c r="G44" s="12">
        <f>SUMPRODUCT(H32:H36,AK32:AK36)/SUM(H32:H36)</f>
        <v>2.019396535010242E-2</v>
      </c>
      <c r="H44" s="12">
        <f>SUMPRODUCT(G32:G36,AL32:AL36)/SUM(G32:G36)</f>
        <v>2.7444076618824469E-2</v>
      </c>
      <c r="I44" s="12">
        <f>SUMPRODUCT(I32:I36,AM32:AM36)/SUM(I32:I36)</f>
        <v>0</v>
      </c>
      <c r="J44" s="130">
        <f>AVERAGE(J32:J36)</f>
        <v>12.819999999999975</v>
      </c>
      <c r="K44" s="12">
        <f>SUM(G32:G36)</f>
        <v>60207.083208050382</v>
      </c>
      <c r="L44" s="130">
        <f>302000/K44</f>
        <v>5.0160211043012151</v>
      </c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</row>
    <row r="45" spans="1:58" x14ac:dyDescent="0.25">
      <c r="B45" s="8"/>
      <c r="C45" s="12" t="s">
        <v>123</v>
      </c>
      <c r="D45" s="129">
        <f>SUMPRODUCT(H26:H31,AB26:AB31)/SUM(H26:H31)</f>
        <v>1.0789651021250717</v>
      </c>
      <c r="E45" s="12">
        <f>SUMPRODUCT(G26:G31,AC26:AC31)/SUM(G26:G31)</f>
        <v>2.8554972311937372</v>
      </c>
      <c r="F45" s="12">
        <f>SUMPRODUCT(I26:I31,AD26:AD31)/SUM(I26:I31)</f>
        <v>2.117277111173884</v>
      </c>
      <c r="G45" s="12">
        <f>SUMPRODUCT(H26:H31,AK26:AK31)/SUM(H26:H31)</f>
        <v>6.9226539775983677E-3</v>
      </c>
      <c r="H45" s="12">
        <f>SUMPRODUCT(G26:G31,AL26:AL31)/SUM(G26:G31)</f>
        <v>7.12752971025648E-4</v>
      </c>
      <c r="I45" s="12">
        <f>SUMPRODUCT(I26:I31,AM26:AM31)/SUM(I26:I31)</f>
        <v>0</v>
      </c>
      <c r="J45" s="130">
        <f>AVERAGE(J26:J31)</f>
        <v>13.579953785092139</v>
      </c>
      <c r="K45" s="12">
        <f>SUM(G26:G31)</f>
        <v>92593.667468443862</v>
      </c>
      <c r="L45" s="130">
        <f>544000/K45</f>
        <v>5.8751317975972439</v>
      </c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</row>
    <row r="46" spans="1:58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</row>
    <row r="47" spans="1:58" x14ac:dyDescent="0.25">
      <c r="B47" s="8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D47" s="28"/>
      <c r="BE47" s="29"/>
      <c r="BF47" s="29"/>
    </row>
    <row r="48" spans="1:58" x14ac:dyDescent="0.25">
      <c r="B48" s="8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D48" s="28"/>
      <c r="BE48" s="29"/>
      <c r="BF48" s="29"/>
    </row>
    <row r="49" spans="2:58" x14ac:dyDescent="0.25">
      <c r="B49" s="8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D49" s="28"/>
      <c r="BE49" s="29"/>
      <c r="BF49" s="29"/>
    </row>
    <row r="50" spans="2:58" x14ac:dyDescent="0.25">
      <c r="B50" s="8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D50" s="28"/>
      <c r="BE50" s="29"/>
      <c r="BF50" s="29"/>
    </row>
    <row r="51" spans="2:58" x14ac:dyDescent="0.25">
      <c r="B51" s="8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D51" s="28"/>
      <c r="BE51" s="29"/>
      <c r="BF51" s="29"/>
    </row>
    <row r="52" spans="2:58" x14ac:dyDescent="0.25">
      <c r="B52" s="8"/>
      <c r="C52" s="12"/>
      <c r="D52" s="129"/>
      <c r="E52" s="12"/>
      <c r="F52" s="12"/>
      <c r="G52" s="129"/>
      <c r="H52" s="12"/>
      <c r="I52" s="12"/>
      <c r="J52" s="129"/>
      <c r="K52" s="12"/>
      <c r="L52" s="12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D52" s="28"/>
      <c r="BE52" s="29"/>
      <c r="BF52" s="29"/>
    </row>
    <row r="53" spans="2:58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D53" s="28"/>
      <c r="BE53" s="29"/>
      <c r="BF53" s="29"/>
    </row>
    <row r="54" spans="2:58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D54" s="28"/>
      <c r="BE54" s="29"/>
      <c r="BF54" s="29"/>
    </row>
    <row r="55" spans="2:58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D55" s="28"/>
      <c r="BE55" s="29"/>
      <c r="BF55" s="29"/>
    </row>
    <row r="56" spans="2:58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D56" s="28"/>
      <c r="BE56" s="29"/>
      <c r="BF56" s="29"/>
    </row>
    <row r="57" spans="2:58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D57" s="28"/>
      <c r="BE57" s="29"/>
      <c r="BF57" s="29"/>
    </row>
    <row r="58" spans="2:58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D58" s="28"/>
      <c r="BE58" s="29"/>
      <c r="BF58" s="29"/>
    </row>
    <row r="59" spans="2:58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D59" s="28"/>
      <c r="BE59" s="29"/>
      <c r="BF59" s="29"/>
    </row>
    <row r="60" spans="2:58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D60" s="28"/>
      <c r="BE60" s="29"/>
      <c r="BF60" s="29"/>
    </row>
    <row r="61" spans="2:58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</row>
    <row r="62" spans="2:58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</row>
    <row r="63" spans="2:58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</row>
    <row r="64" spans="2:58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</row>
    <row r="65" spans="2:52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</row>
    <row r="66" spans="2:52" x14ac:dyDescent="0.2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</row>
    <row r="67" spans="2:52" x14ac:dyDescent="0.2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</row>
    <row r="68" spans="2:52" x14ac:dyDescent="0.2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</row>
    <row r="69" spans="2:52" x14ac:dyDescent="0.2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</row>
    <row r="70" spans="2:52" x14ac:dyDescent="0.2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</row>
    <row r="71" spans="2:52" x14ac:dyDescent="0.2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</row>
    <row r="72" spans="2:52" x14ac:dyDescent="0.2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</row>
    <row r="73" spans="2:52" x14ac:dyDescent="0.2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</row>
    <row r="74" spans="2:52" x14ac:dyDescent="0.2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</row>
    <row r="75" spans="2:52" x14ac:dyDescent="0.2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</row>
    <row r="76" spans="2:52" x14ac:dyDescent="0.2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</row>
    <row r="77" spans="2:52" x14ac:dyDescent="0.2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</row>
    <row r="78" spans="2:52" x14ac:dyDescent="0.2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</row>
    <row r="79" spans="2:52" x14ac:dyDescent="0.2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</row>
    <row r="80" spans="2:52" x14ac:dyDescent="0.2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</row>
    <row r="81" spans="2:52" x14ac:dyDescent="0.2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</row>
    <row r="82" spans="2:52" x14ac:dyDescent="0.2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</row>
    <row r="83" spans="2:52" x14ac:dyDescent="0.2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</row>
    <row r="84" spans="2:52" x14ac:dyDescent="0.2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</row>
    <row r="85" spans="2:52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</row>
    <row r="86" spans="2:52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</row>
    <row r="87" spans="2:52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</row>
    <row r="88" spans="2:52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</row>
    <row r="89" spans="2:52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</row>
    <row r="90" spans="2:52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</row>
    <row r="91" spans="2:52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</row>
    <row r="92" spans="2:52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</row>
    <row r="93" spans="2:52" x14ac:dyDescent="0.2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</row>
    <row r="94" spans="2:52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</row>
    <row r="95" spans="2:52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</row>
    <row r="96" spans="2:52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</row>
    <row r="97" spans="2:52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</row>
    <row r="98" spans="2:52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</row>
    <row r="99" spans="2:52" x14ac:dyDescent="0.2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</row>
    <row r="100" spans="2:52" x14ac:dyDescent="0.2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</row>
    <row r="101" spans="2:52" x14ac:dyDescent="0.2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</row>
    <row r="102" spans="2:52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</row>
    <row r="103" spans="2:52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</row>
    <row r="104" spans="2:52" x14ac:dyDescent="0.2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</row>
    <row r="105" spans="2:52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</row>
    <row r="106" spans="2:52" x14ac:dyDescent="0.2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</row>
    <row r="107" spans="2:52" x14ac:dyDescent="0.2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</row>
    <row r="108" spans="2:52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</row>
    <row r="109" spans="2:52" x14ac:dyDescent="0.2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</row>
    <row r="110" spans="2:52" x14ac:dyDescent="0.2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</row>
    <row r="111" spans="2:52" x14ac:dyDescent="0.2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</row>
    <row r="112" spans="2:52" x14ac:dyDescent="0.25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</row>
    <row r="113" spans="2:52" x14ac:dyDescent="0.2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</row>
    <row r="114" spans="2:52" x14ac:dyDescent="0.2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</row>
    <row r="115" spans="2:52" x14ac:dyDescent="0.2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</row>
    <row r="116" spans="2:52" x14ac:dyDescent="0.2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</row>
    <row r="117" spans="2:52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</row>
    <row r="118" spans="2:52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</row>
    <row r="119" spans="2:52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</row>
    <row r="120" spans="2:52" x14ac:dyDescent="0.2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</row>
    <row r="121" spans="2:52" x14ac:dyDescent="0.2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</row>
    <row r="122" spans="2:52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</row>
    <row r="123" spans="2:52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</row>
    <row r="124" spans="2:52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</row>
    <row r="125" spans="2:52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</row>
    <row r="126" spans="2:52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</row>
    <row r="127" spans="2:52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</row>
    <row r="128" spans="2:52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</row>
    <row r="129" spans="2:52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</row>
    <row r="130" spans="2:52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</row>
    <row r="131" spans="2:52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</row>
    <row r="132" spans="2:52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</row>
    <row r="133" spans="2:52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</row>
    <row r="134" spans="2:52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</row>
    <row r="135" spans="2:52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</row>
    <row r="136" spans="2:52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</row>
    <row r="137" spans="2:52" x14ac:dyDescent="0.2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</row>
    <row r="138" spans="2:52" x14ac:dyDescent="0.2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</row>
    <row r="139" spans="2:52" x14ac:dyDescent="0.25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</row>
    <row r="140" spans="2:52" x14ac:dyDescent="0.25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</row>
    <row r="141" spans="2:52" x14ac:dyDescent="0.25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</row>
    <row r="142" spans="2:52" x14ac:dyDescent="0.2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</row>
    <row r="143" spans="2:52" x14ac:dyDescent="0.2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</row>
    <row r="144" spans="2:52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</row>
    <row r="145" spans="2:52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</row>
    <row r="146" spans="2:52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</row>
    <row r="147" spans="2:52" x14ac:dyDescent="0.2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</row>
    <row r="148" spans="2:52" x14ac:dyDescent="0.2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</row>
    <row r="149" spans="2:52" x14ac:dyDescent="0.2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</row>
    <row r="150" spans="2:52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</row>
    <row r="151" spans="2:52" x14ac:dyDescent="0.25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</row>
    <row r="152" spans="2:52" x14ac:dyDescent="0.25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</row>
    <row r="153" spans="2:52" x14ac:dyDescent="0.2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</row>
    <row r="154" spans="2:52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</row>
    <row r="155" spans="2:52" x14ac:dyDescent="0.25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</row>
    <row r="156" spans="2:52" x14ac:dyDescent="0.25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</row>
    <row r="157" spans="2:52" x14ac:dyDescent="0.25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</row>
    <row r="158" spans="2:52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</row>
    <row r="159" spans="2:52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</row>
    <row r="160" spans="2:52" x14ac:dyDescent="0.25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</row>
    <row r="161" spans="2:52" x14ac:dyDescent="0.25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</row>
    <row r="162" spans="2:52" x14ac:dyDescent="0.25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</row>
    <row r="163" spans="2:52" x14ac:dyDescent="0.2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</row>
  </sheetData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79998168889431442"/>
  </sheetPr>
  <dimension ref="A1:P49"/>
  <sheetViews>
    <sheetView workbookViewId="0">
      <selection activeCell="K20" sqref="K20"/>
    </sheetView>
  </sheetViews>
  <sheetFormatPr defaultRowHeight="15" x14ac:dyDescent="0.25"/>
  <cols>
    <col min="1" max="1" width="13.85546875" customWidth="1"/>
    <col min="2" max="2" width="14.7109375" customWidth="1"/>
    <col min="3" max="3" width="12.85546875" bestFit="1" customWidth="1"/>
    <col min="4" max="4" width="11" bestFit="1" customWidth="1"/>
    <col min="5" max="5" width="12" bestFit="1" customWidth="1"/>
    <col min="6" max="6" width="11.7109375" bestFit="1" customWidth="1"/>
    <col min="8" max="8" width="12" bestFit="1" customWidth="1"/>
  </cols>
  <sheetData>
    <row r="1" spans="1:16" ht="15.75" thickBot="1" x14ac:dyDescent="0.3">
      <c r="B1" s="192" t="s">
        <v>119</v>
      </c>
      <c r="C1" s="192"/>
      <c r="D1" s="192"/>
      <c r="E1" s="192"/>
      <c r="F1" s="192"/>
      <c r="G1" s="192"/>
      <c r="H1" s="6"/>
      <c r="I1" s="6"/>
      <c r="J1" s="6"/>
      <c r="K1" s="6"/>
      <c r="L1" s="6"/>
      <c r="M1" s="6"/>
      <c r="N1" s="6"/>
      <c r="O1" s="6"/>
      <c r="P1" s="6"/>
    </row>
    <row r="2" spans="1:16" x14ac:dyDescent="0.25">
      <c r="A2" s="7" t="str">
        <f>'2019'!C40</f>
        <v>Class</v>
      </c>
      <c r="B2" s="8" t="str">
        <f>'2019'!D40</f>
        <v>NOx_RUNEX</v>
      </c>
      <c r="C2" s="38" t="str">
        <f>'2023'!E40</f>
        <v>NOx_IDLEX</v>
      </c>
      <c r="D2" s="38" t="str">
        <f>'2023'!F40</f>
        <v>NOx_STREX</v>
      </c>
      <c r="E2" s="8" t="str">
        <f>'2019'!G40</f>
        <v>PM10_RUNEX</v>
      </c>
      <c r="F2" s="8" t="str">
        <f>'2023'!H40</f>
        <v>PM10_IDLEX</v>
      </c>
      <c r="G2" s="8" t="str">
        <f>'2023'!I40</f>
        <v>PM10_STREX</v>
      </c>
      <c r="H2" s="7"/>
      <c r="I2" s="7"/>
      <c r="J2" s="7"/>
      <c r="K2" s="7"/>
      <c r="L2" s="7"/>
      <c r="M2" s="7"/>
      <c r="N2" s="7"/>
      <c r="O2" s="7"/>
      <c r="P2" s="7"/>
    </row>
    <row r="3" spans="1:16" x14ac:dyDescent="0.25">
      <c r="A3" s="7" t="str">
        <f>'2019'!C41</f>
        <v>Class 4-6</v>
      </c>
      <c r="B3" s="18">
        <f>'2023'!D41</f>
        <v>1.0876884570217384</v>
      </c>
      <c r="C3" s="40">
        <f>'2023'!E41</f>
        <v>2.8554972311937394</v>
      </c>
      <c r="D3" s="40">
        <f>'2023'!F41</f>
        <v>2.1248507278053759</v>
      </c>
      <c r="E3" s="40">
        <f>'2023'!G41</f>
        <v>7.0023144971741256E-3</v>
      </c>
      <c r="F3" s="18">
        <f>'2023'!H41</f>
        <v>7.12752971025648E-4</v>
      </c>
      <c r="G3" s="8">
        <f>'2023'!I41</f>
        <v>0</v>
      </c>
      <c r="H3" s="8"/>
      <c r="I3" s="8"/>
      <c r="J3" s="8"/>
      <c r="K3" s="8"/>
      <c r="L3" s="8"/>
      <c r="M3" s="8"/>
      <c r="N3" s="8"/>
      <c r="O3" s="8"/>
      <c r="P3" s="8"/>
    </row>
    <row r="4" spans="1:16" x14ac:dyDescent="0.25">
      <c r="A4" s="7" t="str">
        <f>'2019'!C42</f>
        <v>Class 7-8</v>
      </c>
      <c r="B4" s="18">
        <f>'2023'!D42</f>
        <v>2.0674307854241389</v>
      </c>
      <c r="C4" s="40">
        <f>'2023'!E42</f>
        <v>57.587362178539202</v>
      </c>
      <c r="D4" s="40">
        <f>'2023'!F42</f>
        <v>2.043461909226536</v>
      </c>
      <c r="E4" s="40">
        <f>'2023'!G42</f>
        <v>1.706918177984295E-2</v>
      </c>
      <c r="F4" s="18">
        <f>'2023'!H42</f>
        <v>2.0659756651705368E-2</v>
      </c>
      <c r="G4" s="8">
        <f>'2023'!I42</f>
        <v>0</v>
      </c>
      <c r="H4" s="8"/>
      <c r="I4" s="8"/>
      <c r="J4" s="8"/>
      <c r="K4" s="8"/>
      <c r="L4" s="8"/>
      <c r="M4" s="8"/>
      <c r="N4" s="8"/>
      <c r="O4" s="8"/>
      <c r="P4" s="8"/>
    </row>
    <row r="5" spans="1:16" x14ac:dyDescent="0.25">
      <c r="A5" s="7" t="s">
        <v>113</v>
      </c>
      <c r="B5" s="18">
        <f>'2023'!D43</f>
        <v>1.067422924282724</v>
      </c>
      <c r="C5" s="40">
        <f>'2023'!E43</f>
        <v>2.8554972311937306</v>
      </c>
      <c r="D5" s="40">
        <f>'2023'!F43</f>
        <v>2.0908260154305345</v>
      </c>
      <c r="E5" s="40">
        <f>'2023'!G43</f>
        <v>6.8172523408601285E-3</v>
      </c>
      <c r="F5" s="18">
        <f>'2023'!H43</f>
        <v>7.12752971025648E-4</v>
      </c>
      <c r="G5" s="8">
        <f>'2023'!I43</f>
        <v>0</v>
      </c>
      <c r="H5" s="8"/>
      <c r="I5" s="8"/>
      <c r="J5" s="8"/>
      <c r="K5" s="8"/>
      <c r="L5" s="8"/>
      <c r="M5" s="8"/>
      <c r="N5" s="8"/>
      <c r="O5" s="8"/>
      <c r="P5" s="8"/>
    </row>
    <row r="6" spans="1:16" x14ac:dyDescent="0.25">
      <c r="A6" s="7" t="s">
        <v>112</v>
      </c>
      <c r="B6" s="18">
        <f>'2023'!D44</f>
        <v>2.3722327403364463</v>
      </c>
      <c r="C6" s="40">
        <f>'2023'!E44</f>
        <v>76.202613378376995</v>
      </c>
      <c r="D6" s="40">
        <f>'2023'!F44</f>
        <v>2.0281845817088504</v>
      </c>
      <c r="E6" s="40">
        <f>'2023'!G44</f>
        <v>2.019396535010242E-2</v>
      </c>
      <c r="F6" s="18">
        <f>'2023'!H44</f>
        <v>2.7444076618824469E-2</v>
      </c>
      <c r="G6" s="8">
        <f>'2023'!I44</f>
        <v>0</v>
      </c>
      <c r="H6" s="8"/>
      <c r="I6" s="8"/>
      <c r="J6" s="8"/>
      <c r="K6" s="8"/>
      <c r="L6" s="8"/>
      <c r="M6" s="8"/>
      <c r="N6" s="8"/>
      <c r="O6" s="8"/>
      <c r="P6" s="8"/>
    </row>
    <row r="7" spans="1:16" x14ac:dyDescent="0.25">
      <c r="A7" s="7" t="s">
        <v>123</v>
      </c>
      <c r="B7" s="18">
        <f>'2023'!D45</f>
        <v>1.0789651021250717</v>
      </c>
      <c r="C7" s="40">
        <f>'2023'!E45</f>
        <v>2.8554972311937372</v>
      </c>
      <c r="D7" s="40">
        <f>'2023'!F45</f>
        <v>2.117277111173884</v>
      </c>
      <c r="E7" s="40">
        <f>'2023'!G45</f>
        <v>6.9226539775983677E-3</v>
      </c>
      <c r="F7" s="18">
        <f>'2023'!H45</f>
        <v>7.12752971025648E-4</v>
      </c>
      <c r="G7" s="8">
        <f>'2023'!I45</f>
        <v>0</v>
      </c>
      <c r="H7" s="8"/>
      <c r="I7" s="8"/>
      <c r="J7" s="8"/>
      <c r="K7" s="8"/>
      <c r="L7" s="8"/>
      <c r="M7" s="8"/>
      <c r="N7" s="8"/>
      <c r="O7" s="8"/>
      <c r="P7" s="8"/>
    </row>
    <row r="8" spans="1:16" x14ac:dyDescent="0.25">
      <c r="A8" s="15"/>
      <c r="B8" s="15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6" x14ac:dyDescent="0.25">
      <c r="A9" s="7"/>
      <c r="B9" s="8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6" x14ac:dyDescent="0.25">
      <c r="A10" s="17"/>
      <c r="B10" s="23" t="s">
        <v>103</v>
      </c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6" x14ac:dyDescent="0.25">
      <c r="A11" s="17"/>
      <c r="B11" s="9" t="s">
        <v>122</v>
      </c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6" x14ac:dyDescent="0.25">
      <c r="A12" s="19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6" x14ac:dyDescent="0.25">
      <c r="A13" s="20" t="s">
        <v>97</v>
      </c>
      <c r="B13" s="21" t="s">
        <v>115</v>
      </c>
      <c r="C13" s="21" t="s">
        <v>116</v>
      </c>
      <c r="D13" s="21" t="s">
        <v>117</v>
      </c>
      <c r="E13" s="21" t="s">
        <v>118</v>
      </c>
      <c r="F13" s="8"/>
      <c r="G13" s="8"/>
      <c r="H13" s="8"/>
    </row>
    <row r="14" spans="1:16" x14ac:dyDescent="0.25">
      <c r="A14" s="47" t="s">
        <v>112</v>
      </c>
      <c r="B14" s="48">
        <f>(Trips!$C$4*B6)+(D6+(C6/'2023'!$L$44))</f>
        <v>111.87211557127489</v>
      </c>
      <c r="C14" s="48">
        <f>(Trips!C4*E6)+(G6+(F6/'2023'!$L$44))</f>
        <v>0.81121050159013841</v>
      </c>
      <c r="D14" s="48">
        <f>B14/453.592</f>
        <v>0.24663599792605445</v>
      </c>
      <c r="E14" s="48">
        <f>C14/453.592</f>
        <v>1.7884144817151503E-3</v>
      </c>
      <c r="F14" s="18"/>
      <c r="G14" s="18"/>
      <c r="H14" s="18"/>
    </row>
    <row r="15" spans="1:16" x14ac:dyDescent="0.25">
      <c r="A15" s="47" t="s">
        <v>123</v>
      </c>
      <c r="B15" s="48">
        <f>(Trips!$C$3*B7)+(D7+(C7/'2023'!$L$45))</f>
        <v>17.924612739809856</v>
      </c>
      <c r="C15" s="48">
        <f>(Trips!C3*E7)+(G7+(F7/'2023'!$L$45))</f>
        <v>9.8423003414959853E-2</v>
      </c>
      <c r="D15" s="48">
        <f>B15/453.592</f>
        <v>3.9517038968522059E-2</v>
      </c>
      <c r="E15" s="49">
        <f>C15/453.592</f>
        <v>2.1698575683645182E-4</v>
      </c>
      <c r="F15" s="18"/>
      <c r="G15" s="18"/>
      <c r="H15" s="60"/>
    </row>
    <row r="16" spans="1:16" x14ac:dyDescent="0.25">
      <c r="A16" s="7"/>
      <c r="B16" s="18"/>
      <c r="C16" s="18"/>
      <c r="D16" s="41"/>
      <c r="E16" s="41"/>
      <c r="F16" s="7"/>
      <c r="G16" s="7"/>
      <c r="H16" s="7"/>
    </row>
    <row r="17" spans="1:13" x14ac:dyDescent="0.25">
      <c r="A17" s="7"/>
      <c r="B17" s="18"/>
      <c r="C17" s="18"/>
      <c r="D17" s="41"/>
      <c r="E17" s="41"/>
    </row>
    <row r="18" spans="1:13" s="7" customFormat="1" x14ac:dyDescent="0.25"/>
    <row r="19" spans="1:13" s="7" customFormat="1" x14ac:dyDescent="0.25"/>
    <row r="20" spans="1:13" s="7" customFormat="1" x14ac:dyDescent="0.25"/>
    <row r="21" spans="1:13" s="7" customFormat="1" x14ac:dyDescent="0.25"/>
    <row r="22" spans="1:13" s="7" customFormat="1" x14ac:dyDescent="0.25"/>
    <row r="23" spans="1:13" s="7" customFormat="1" x14ac:dyDescent="0.25"/>
    <row r="24" spans="1:13" s="7" customFormat="1" x14ac:dyDescent="0.25"/>
    <row r="25" spans="1:13" s="7" customFormat="1" x14ac:dyDescent="0.25">
      <c r="A25" s="154"/>
    </row>
    <row r="26" spans="1:13" s="7" customFormat="1" x14ac:dyDescent="0.25">
      <c r="M26" s="155"/>
    </row>
    <row r="27" spans="1:13" s="7" customFormat="1" x14ac:dyDescent="0.25"/>
    <row r="28" spans="1:13" s="7" customFormat="1" x14ac:dyDescent="0.25">
      <c r="M28" s="134"/>
    </row>
    <row r="29" spans="1:13" s="7" customFormat="1" x14ac:dyDescent="0.25">
      <c r="B29" s="44"/>
      <c r="M29" s="134"/>
    </row>
    <row r="30" spans="1:13" s="7" customFormat="1" x14ac:dyDescent="0.25"/>
    <row r="31" spans="1:13" s="7" customFormat="1" x14ac:dyDescent="0.25">
      <c r="B31" s="8"/>
      <c r="C31" s="8"/>
    </row>
    <row r="32" spans="1:13" s="7" customFormat="1" x14ac:dyDescent="0.25">
      <c r="B32" s="18"/>
      <c r="C32" s="18"/>
    </row>
    <row r="33" spans="1:3" s="7" customFormat="1" x14ac:dyDescent="0.25">
      <c r="B33" s="18"/>
      <c r="C33" s="18"/>
    </row>
    <row r="34" spans="1:3" s="7" customFormat="1" x14ac:dyDescent="0.25"/>
    <row r="35" spans="1:3" s="7" customFormat="1" x14ac:dyDescent="0.25"/>
    <row r="36" spans="1:3" s="7" customFormat="1" x14ac:dyDescent="0.25">
      <c r="B36" s="44"/>
    </row>
    <row r="37" spans="1:3" s="7" customFormat="1" x14ac:dyDescent="0.25">
      <c r="B37" s="44"/>
    </row>
    <row r="38" spans="1:3" s="7" customFormat="1" x14ac:dyDescent="0.25">
      <c r="B38" s="8"/>
      <c r="C38" s="8"/>
    </row>
    <row r="39" spans="1:3" s="7" customFormat="1" x14ac:dyDescent="0.25">
      <c r="B39" s="18"/>
      <c r="C39" s="18"/>
    </row>
    <row r="40" spans="1:3" s="7" customFormat="1" x14ac:dyDescent="0.25">
      <c r="B40" s="18"/>
      <c r="C40" s="18"/>
    </row>
    <row r="41" spans="1:3" s="7" customFormat="1" x14ac:dyDescent="0.25">
      <c r="A41" s="134"/>
    </row>
    <row r="42" spans="1:3" s="7" customFormat="1" x14ac:dyDescent="0.25"/>
    <row r="43" spans="1:3" s="7" customFormat="1" x14ac:dyDescent="0.25"/>
    <row r="44" spans="1:3" s="7" customFormat="1" x14ac:dyDescent="0.25">
      <c r="A44" s="134"/>
    </row>
    <row r="45" spans="1:3" s="7" customFormat="1" x14ac:dyDescent="0.25">
      <c r="A45" s="134"/>
    </row>
    <row r="46" spans="1:3" x14ac:dyDescent="0.25">
      <c r="A46" s="10"/>
    </row>
    <row r="47" spans="1:3" x14ac:dyDescent="0.25">
      <c r="A47" s="10"/>
    </row>
    <row r="48" spans="1:3" x14ac:dyDescent="0.25">
      <c r="A48" s="10"/>
    </row>
    <row r="49" spans="1:1" x14ac:dyDescent="0.25">
      <c r="A49" s="11"/>
    </row>
  </sheetData>
  <mergeCells count="1">
    <mergeCell ref="B1:G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ECBBC-DCD8-41CB-891F-3ACB80D78D6A}">
  <dimension ref="A1:BP52"/>
  <sheetViews>
    <sheetView zoomScale="50" zoomScaleNormal="50" workbookViewId="0">
      <selection activeCell="A53" sqref="A53"/>
    </sheetView>
  </sheetViews>
  <sheetFormatPr defaultColWidth="8.7109375" defaultRowHeight="15" x14ac:dyDescent="0.25"/>
  <cols>
    <col min="1" max="2" width="8.7109375" style="15"/>
    <col min="3" max="3" width="14.5703125" style="15" bestFit="1" customWidth="1"/>
    <col min="4" max="6" width="11.85546875" style="15" bestFit="1" customWidth="1"/>
    <col min="7" max="7" width="12.140625" style="15" bestFit="1" customWidth="1"/>
    <col min="8" max="9" width="11.85546875" style="15" bestFit="1" customWidth="1"/>
    <col min="10" max="10" width="18.42578125" style="15" bestFit="1" customWidth="1"/>
    <col min="11" max="11" width="11.85546875" style="15" bestFit="1" customWidth="1"/>
    <col min="12" max="12" width="13.42578125" style="15" bestFit="1" customWidth="1"/>
    <col min="13" max="18" width="8.7109375" style="15"/>
    <col min="19" max="19" width="12.140625" style="15" bestFit="1" customWidth="1"/>
    <col min="20" max="20" width="11.85546875" style="15" bestFit="1" customWidth="1"/>
    <col min="21" max="21" width="11.5703125" style="15" bestFit="1" customWidth="1"/>
    <col min="22" max="22" width="12.140625" style="15" bestFit="1" customWidth="1"/>
    <col min="23" max="23" width="11.85546875" style="15" bestFit="1" customWidth="1"/>
    <col min="24" max="24" width="11.5703125" style="15" bestFit="1" customWidth="1"/>
    <col min="25" max="52" width="8.7109375" style="15"/>
    <col min="53" max="68" width="8.7109375" style="7"/>
    <col min="69" max="16384" width="8.7109375" style="15"/>
  </cols>
  <sheetData>
    <row r="1" spans="1:52" x14ac:dyDescent="0.25">
      <c r="A1" s="15" t="s">
        <v>0</v>
      </c>
    </row>
    <row r="2" spans="1:52" x14ac:dyDescent="0.25">
      <c r="A2" s="15" t="s">
        <v>1</v>
      </c>
    </row>
    <row r="3" spans="1:52" x14ac:dyDescent="0.25">
      <c r="A3" s="15" t="s">
        <v>2</v>
      </c>
    </row>
    <row r="4" spans="1:52" x14ac:dyDescent="0.25">
      <c r="A4" s="15" t="s">
        <v>130</v>
      </c>
    </row>
    <row r="5" spans="1:52" x14ac:dyDescent="0.25">
      <c r="A5" s="15" t="s">
        <v>3</v>
      </c>
    </row>
    <row r="6" spans="1:52" x14ac:dyDescent="0.25">
      <c r="A6" s="15" t="s">
        <v>4</v>
      </c>
    </row>
    <row r="7" spans="1:52" x14ac:dyDescent="0.25">
      <c r="A7" s="15" t="s">
        <v>140</v>
      </c>
    </row>
    <row r="9" spans="1:52" x14ac:dyDescent="0.25">
      <c r="A9" s="15" t="s">
        <v>6</v>
      </c>
      <c r="B9" s="15" t="s">
        <v>7</v>
      </c>
      <c r="C9" s="15" t="s">
        <v>8</v>
      </c>
      <c r="D9" s="15" t="s">
        <v>9</v>
      </c>
      <c r="E9" s="15" t="s">
        <v>10</v>
      </c>
      <c r="F9" s="15" t="s">
        <v>11</v>
      </c>
      <c r="G9" s="15" t="s">
        <v>12</v>
      </c>
      <c r="H9" s="15" t="s">
        <v>13</v>
      </c>
      <c r="I9" s="15" t="s">
        <v>14</v>
      </c>
      <c r="K9" s="15" t="s">
        <v>32</v>
      </c>
      <c r="L9" s="15" t="s">
        <v>33</v>
      </c>
      <c r="M9" s="15" t="s">
        <v>34</v>
      </c>
      <c r="N9" s="15" t="s">
        <v>131</v>
      </c>
      <c r="O9" s="15" t="s">
        <v>132</v>
      </c>
      <c r="P9" s="15" t="s">
        <v>133</v>
      </c>
      <c r="Q9" s="15" t="s">
        <v>134</v>
      </c>
      <c r="R9" s="15" t="s">
        <v>135</v>
      </c>
      <c r="S9" s="15" t="s">
        <v>41</v>
      </c>
      <c r="T9" s="15" t="s">
        <v>42</v>
      </c>
      <c r="U9" s="15" t="s">
        <v>43</v>
      </c>
      <c r="V9" s="15" t="s">
        <v>44</v>
      </c>
      <c r="W9" s="15" t="s">
        <v>45</v>
      </c>
      <c r="X9" s="15" t="s">
        <v>35</v>
      </c>
      <c r="Y9" s="15" t="s">
        <v>36</v>
      </c>
      <c r="Z9" s="15" t="s">
        <v>37</v>
      </c>
      <c r="AA9" s="15" t="s">
        <v>38</v>
      </c>
      <c r="AB9" s="15" t="s">
        <v>39</v>
      </c>
      <c r="AC9" s="15" t="s">
        <v>40</v>
      </c>
      <c r="AD9" s="15" t="s">
        <v>54</v>
      </c>
      <c r="AE9" s="15" t="s">
        <v>55</v>
      </c>
      <c r="AF9" s="15" t="s">
        <v>56</v>
      </c>
      <c r="AG9" s="15" t="s">
        <v>15</v>
      </c>
      <c r="AH9" s="15" t="s">
        <v>16</v>
      </c>
      <c r="AI9" s="15" t="s">
        <v>17</v>
      </c>
      <c r="AJ9" s="15" t="s">
        <v>18</v>
      </c>
      <c r="AK9" s="15" t="s">
        <v>19</v>
      </c>
      <c r="AL9" s="15" t="s">
        <v>20</v>
      </c>
      <c r="AM9" s="15" t="s">
        <v>21</v>
      </c>
      <c r="AN9" s="15" t="s">
        <v>22</v>
      </c>
      <c r="AO9" s="15" t="s">
        <v>23</v>
      </c>
      <c r="AP9" s="15" t="s">
        <v>24</v>
      </c>
      <c r="AQ9" s="15" t="s">
        <v>25</v>
      </c>
      <c r="AR9" s="15" t="s">
        <v>26</v>
      </c>
      <c r="AS9" s="15" t="s">
        <v>27</v>
      </c>
      <c r="AT9" s="15" t="s">
        <v>28</v>
      </c>
      <c r="AU9" s="15" t="s">
        <v>29</v>
      </c>
      <c r="AV9" s="15" t="s">
        <v>30</v>
      </c>
      <c r="AW9" s="15" t="s">
        <v>31</v>
      </c>
      <c r="AX9" s="15" t="s">
        <v>51</v>
      </c>
      <c r="AY9" s="15" t="s">
        <v>52</v>
      </c>
      <c r="AZ9" s="15" t="s">
        <v>53</v>
      </c>
    </row>
    <row r="10" spans="1:52" x14ac:dyDescent="0.25">
      <c r="A10" s="15" t="s">
        <v>57</v>
      </c>
      <c r="B10" s="15">
        <v>2024</v>
      </c>
      <c r="C10" s="15" t="s">
        <v>60</v>
      </c>
      <c r="D10" s="15" t="s">
        <v>58</v>
      </c>
      <c r="E10" s="15" t="s">
        <v>58</v>
      </c>
      <c r="F10" s="15" t="s">
        <v>59</v>
      </c>
      <c r="G10" s="15">
        <v>504.00273669878101</v>
      </c>
      <c r="H10" s="15">
        <v>96326.159481787807</v>
      </c>
      <c r="I10" s="15">
        <v>7358.4399558021996</v>
      </c>
      <c r="K10" s="15">
        <v>0.98690024998530101</v>
      </c>
      <c r="L10" s="15">
        <v>2.8554972311937301</v>
      </c>
      <c r="M10" s="15">
        <v>1.31155777768278</v>
      </c>
      <c r="N10" s="15">
        <v>5.8223147463682401E-3</v>
      </c>
      <c r="O10" s="15">
        <v>6.8191959300341104E-4</v>
      </c>
      <c r="P10" s="15">
        <v>0</v>
      </c>
      <c r="Q10" s="15">
        <v>3.0000008598028201E-3</v>
      </c>
      <c r="R10" s="15">
        <v>5.5860016009528501E-2</v>
      </c>
      <c r="S10" s="15">
        <v>6.0855739830599697E-3</v>
      </c>
      <c r="T10" s="15">
        <v>7.1275297102564702E-4</v>
      </c>
      <c r="U10" s="15">
        <v>0</v>
      </c>
      <c r="V10" s="15">
        <v>1.2000003439211201E-2</v>
      </c>
      <c r="W10" s="15">
        <v>0.13034003735556601</v>
      </c>
      <c r="X10" s="15">
        <v>821.83941188936603</v>
      </c>
      <c r="Y10" s="15">
        <v>579.71673706423201</v>
      </c>
      <c r="Z10" s="15">
        <v>0</v>
      </c>
      <c r="AA10" s="15">
        <v>3.1124272237391902E-4</v>
      </c>
      <c r="AB10" s="15">
        <v>2.29134166892984E-3</v>
      </c>
      <c r="AC10" s="15">
        <v>0</v>
      </c>
      <c r="AD10" s="15">
        <v>0.12918171076134699</v>
      </c>
      <c r="AE10" s="15">
        <v>9.1123398035606595E-2</v>
      </c>
      <c r="AF10" s="15">
        <v>0</v>
      </c>
      <c r="AG10" s="15">
        <v>6.70097046317354E-3</v>
      </c>
      <c r="AH10" s="15">
        <v>4.9331957796241999E-2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7.6285447858159298E-3</v>
      </c>
      <c r="AO10" s="15">
        <v>5.6160678738820399E-2</v>
      </c>
      <c r="AP10" s="15">
        <v>0</v>
      </c>
      <c r="AQ10" s="15">
        <v>0</v>
      </c>
      <c r="AR10" s="15">
        <v>0</v>
      </c>
      <c r="AS10" s="15">
        <v>0</v>
      </c>
      <c r="AT10" s="15">
        <v>0</v>
      </c>
      <c r="AU10" s="15">
        <v>6.7169038914729501E-2</v>
      </c>
      <c r="AV10" s="15">
        <v>2.08895418073892</v>
      </c>
      <c r="AW10" s="15">
        <v>0</v>
      </c>
      <c r="AX10" s="15">
        <v>7.7643312580850596E-3</v>
      </c>
      <c r="AY10" s="15">
        <v>5.47687628179704E-3</v>
      </c>
      <c r="AZ10" s="15">
        <v>0</v>
      </c>
    </row>
    <row r="11" spans="1:52" x14ac:dyDescent="0.25">
      <c r="A11" s="15" t="s">
        <v>57</v>
      </c>
      <c r="B11" s="15">
        <v>2024</v>
      </c>
      <c r="C11" s="15" t="s">
        <v>61</v>
      </c>
      <c r="D11" s="15" t="s">
        <v>58</v>
      </c>
      <c r="E11" s="15" t="s">
        <v>58</v>
      </c>
      <c r="F11" s="15" t="s">
        <v>59</v>
      </c>
      <c r="G11" s="15">
        <v>263.59316894127602</v>
      </c>
      <c r="H11" s="15">
        <v>13399.160227616499</v>
      </c>
      <c r="I11" s="15">
        <v>3848.4602665426301</v>
      </c>
      <c r="K11" s="15">
        <v>1.00606049824951</v>
      </c>
      <c r="L11" s="15">
        <v>2.8554972311937399</v>
      </c>
      <c r="M11" s="15">
        <v>1.3119980383988501</v>
      </c>
      <c r="N11" s="15">
        <v>5.95179873732825E-3</v>
      </c>
      <c r="O11" s="15">
        <v>6.8191959300341104E-4</v>
      </c>
      <c r="P11" s="15">
        <v>0</v>
      </c>
      <c r="Q11" s="15">
        <v>3.0000008598028201E-3</v>
      </c>
      <c r="R11" s="15">
        <v>5.5860016009528501E-2</v>
      </c>
      <c r="S11" s="15">
        <v>6.2209126655144902E-3</v>
      </c>
      <c r="T11" s="15">
        <v>7.1275297102564702E-4</v>
      </c>
      <c r="U11" s="15">
        <v>0</v>
      </c>
      <c r="V11" s="15">
        <v>1.2000003439211201E-2</v>
      </c>
      <c r="W11" s="15">
        <v>0.13034003735556601</v>
      </c>
      <c r="X11" s="15">
        <v>875.94358558073804</v>
      </c>
      <c r="Y11" s="15">
        <v>579.30640732956203</v>
      </c>
      <c r="Z11" s="15">
        <v>0</v>
      </c>
      <c r="AA11" s="15">
        <v>3.14242271956447E-4</v>
      </c>
      <c r="AB11" s="15">
        <v>2.29134166892984E-3</v>
      </c>
      <c r="AC11" s="15">
        <v>0</v>
      </c>
      <c r="AD11" s="15">
        <v>0.13768613342065</v>
      </c>
      <c r="AE11" s="15">
        <v>9.1058899915494498E-2</v>
      </c>
      <c r="AF11" s="15">
        <v>0</v>
      </c>
      <c r="AG11" s="15">
        <v>6.7655499431435199E-3</v>
      </c>
      <c r="AH11" s="15">
        <v>4.9331957796241999E-2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7.7020636078885098E-3</v>
      </c>
      <c r="AO11" s="15">
        <v>5.6160678738820399E-2</v>
      </c>
      <c r="AP11" s="15">
        <v>0</v>
      </c>
      <c r="AQ11" s="15">
        <v>0</v>
      </c>
      <c r="AR11" s="15">
        <v>0</v>
      </c>
      <c r="AS11" s="15">
        <v>0</v>
      </c>
      <c r="AT11" s="15">
        <v>0</v>
      </c>
      <c r="AU11" s="15">
        <v>6.7884524508266403E-2</v>
      </c>
      <c r="AV11" s="15">
        <v>2.08895418073892</v>
      </c>
      <c r="AW11" s="15">
        <v>0</v>
      </c>
      <c r="AX11" s="15">
        <v>8.27548066380537E-3</v>
      </c>
      <c r="AY11" s="15">
        <v>5.4729996899240598E-3</v>
      </c>
      <c r="AZ11" s="15">
        <v>0</v>
      </c>
    </row>
    <row r="12" spans="1:52" x14ac:dyDescent="0.25">
      <c r="A12" s="15" t="s">
        <v>57</v>
      </c>
      <c r="B12" s="15">
        <v>2024</v>
      </c>
      <c r="C12" s="15" t="s">
        <v>62</v>
      </c>
      <c r="D12" s="15" t="s">
        <v>58</v>
      </c>
      <c r="E12" s="15" t="s">
        <v>58</v>
      </c>
      <c r="F12" s="15" t="s">
        <v>59</v>
      </c>
      <c r="G12" s="15">
        <v>20870.1362210361</v>
      </c>
      <c r="H12" s="15">
        <v>2821217.35596471</v>
      </c>
      <c r="I12" s="15">
        <v>240838.47845648901</v>
      </c>
      <c r="K12" s="15">
        <v>1.10340146638138</v>
      </c>
      <c r="L12" s="15">
        <v>2.8554972311937399</v>
      </c>
      <c r="M12" s="15">
        <v>2.1291945637829301</v>
      </c>
      <c r="N12" s="15">
        <v>6.6745155653474501E-3</v>
      </c>
      <c r="O12" s="15">
        <v>6.8191959300341104E-4</v>
      </c>
      <c r="P12" s="15">
        <v>0</v>
      </c>
      <c r="Q12" s="15">
        <v>3.0000008598028201E-3</v>
      </c>
      <c r="R12" s="15">
        <v>5.5860016009528501E-2</v>
      </c>
      <c r="S12" s="15">
        <v>6.9763075414882901E-3</v>
      </c>
      <c r="T12" s="15">
        <v>7.1275297102564702E-4</v>
      </c>
      <c r="U12" s="15">
        <v>0</v>
      </c>
      <c r="V12" s="15">
        <v>1.2000003439211201E-2</v>
      </c>
      <c r="W12" s="15">
        <v>0.13034003735556601</v>
      </c>
      <c r="X12" s="15">
        <v>853.80293860342101</v>
      </c>
      <c r="Y12" s="15">
        <v>593.12906415340103</v>
      </c>
      <c r="Z12" s="15">
        <v>0</v>
      </c>
      <c r="AA12" s="15">
        <v>3.2851906178171998E-4</v>
      </c>
      <c r="AB12" s="15">
        <v>2.29134166892984E-3</v>
      </c>
      <c r="AC12" s="15">
        <v>0</v>
      </c>
      <c r="AD12" s="15">
        <v>0.13420593204247899</v>
      </c>
      <c r="AE12" s="15">
        <v>9.32316290763721E-2</v>
      </c>
      <c r="AF12" s="15">
        <v>0</v>
      </c>
      <c r="AG12" s="15">
        <v>7.0729253130747604E-3</v>
      </c>
      <c r="AH12" s="15">
        <v>4.9331957796241999E-2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8.0519870687459499E-3</v>
      </c>
      <c r="AO12" s="15">
        <v>5.6160678738820399E-2</v>
      </c>
      <c r="AP12" s="15">
        <v>0</v>
      </c>
      <c r="AQ12" s="15">
        <v>0</v>
      </c>
      <c r="AR12" s="15">
        <v>0</v>
      </c>
      <c r="AS12" s="15">
        <v>0</v>
      </c>
      <c r="AT12" s="15">
        <v>0</v>
      </c>
      <c r="AU12" s="15">
        <v>7.0887728758217E-2</v>
      </c>
      <c r="AV12" s="15">
        <v>2.08895418073892</v>
      </c>
      <c r="AW12" s="15">
        <v>0</v>
      </c>
      <c r="AX12" s="15">
        <v>8.0663068095057893E-3</v>
      </c>
      <c r="AY12" s="15">
        <v>5.60358929769231E-3</v>
      </c>
      <c r="AZ12" s="15">
        <v>0</v>
      </c>
    </row>
    <row r="13" spans="1:52" x14ac:dyDescent="0.25">
      <c r="A13" s="15" t="s">
        <v>57</v>
      </c>
      <c r="B13" s="15">
        <v>2024</v>
      </c>
      <c r="C13" s="15" t="s">
        <v>63</v>
      </c>
      <c r="D13" s="15" t="s">
        <v>58</v>
      </c>
      <c r="E13" s="15" t="s">
        <v>58</v>
      </c>
      <c r="F13" s="15" t="s">
        <v>59</v>
      </c>
      <c r="G13" s="15">
        <v>75445.598952080196</v>
      </c>
      <c r="H13" s="15">
        <v>3895024.7180091999</v>
      </c>
      <c r="I13" s="15">
        <v>870631.75177279196</v>
      </c>
      <c r="K13" s="15">
        <v>1.1132534221513199</v>
      </c>
      <c r="L13" s="15">
        <v>2.8554972311937301</v>
      </c>
      <c r="M13" s="15">
        <v>2.1317287274569101</v>
      </c>
      <c r="N13" s="15">
        <v>6.7987235465294098E-3</v>
      </c>
      <c r="O13" s="15">
        <v>6.8191959300341104E-4</v>
      </c>
      <c r="P13" s="15">
        <v>0</v>
      </c>
      <c r="Q13" s="15">
        <v>3.0000008598028201E-3</v>
      </c>
      <c r="R13" s="15">
        <v>5.5860016009528501E-2</v>
      </c>
      <c r="S13" s="15">
        <v>7.1061316564145502E-3</v>
      </c>
      <c r="T13" s="15">
        <v>7.1275297102564702E-4</v>
      </c>
      <c r="U13" s="15">
        <v>0</v>
      </c>
      <c r="V13" s="15">
        <v>1.2000003439211201E-2</v>
      </c>
      <c r="W13" s="15">
        <v>0.13034003735556601</v>
      </c>
      <c r="X13" s="15">
        <v>902.01803661230997</v>
      </c>
      <c r="Y13" s="15">
        <v>596.52541621151795</v>
      </c>
      <c r="Z13" s="15">
        <v>0</v>
      </c>
      <c r="AA13" s="15">
        <v>3.3066447582255702E-4</v>
      </c>
      <c r="AB13" s="15">
        <v>2.29134166892984E-3</v>
      </c>
      <c r="AC13" s="15">
        <v>0</v>
      </c>
      <c r="AD13" s="15">
        <v>0.14178467401470299</v>
      </c>
      <c r="AE13" s="15">
        <v>9.3765488322920906E-2</v>
      </c>
      <c r="AF13" s="15">
        <v>0</v>
      </c>
      <c r="AG13" s="15">
        <v>7.1191154890547096E-3</v>
      </c>
      <c r="AH13" s="15">
        <v>4.9331957796241999E-2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8.1045710680434108E-3</v>
      </c>
      <c r="AO13" s="15">
        <v>5.6160678738820399E-2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7.1287602102612604E-2</v>
      </c>
      <c r="AV13" s="15">
        <v>2.08895418073892</v>
      </c>
      <c r="AW13" s="15">
        <v>0</v>
      </c>
      <c r="AX13" s="15">
        <v>8.5218191482501794E-3</v>
      </c>
      <c r="AY13" s="15">
        <v>5.6356763478712197E-3</v>
      </c>
      <c r="AZ13" s="15">
        <v>0</v>
      </c>
    </row>
    <row r="14" spans="1:52" x14ac:dyDescent="0.25">
      <c r="A14" s="15" t="s">
        <v>57</v>
      </c>
      <c r="B14" s="15">
        <v>2024</v>
      </c>
      <c r="C14" s="15" t="s">
        <v>64</v>
      </c>
      <c r="D14" s="15" t="s">
        <v>58</v>
      </c>
      <c r="E14" s="15" t="s">
        <v>58</v>
      </c>
      <c r="F14" s="15" t="s">
        <v>59</v>
      </c>
      <c r="G14" s="15">
        <v>289.29137632456502</v>
      </c>
      <c r="H14" s="15">
        <v>55314.478411049102</v>
      </c>
      <c r="I14" s="15">
        <v>4223.6540943386499</v>
      </c>
      <c r="K14" s="15">
        <v>0.98711210961436802</v>
      </c>
      <c r="L14" s="15">
        <v>2.8554972311937301</v>
      </c>
      <c r="M14" s="15">
        <v>1.31162259525833</v>
      </c>
      <c r="N14" s="15">
        <v>5.8122049420280498E-3</v>
      </c>
      <c r="O14" s="15">
        <v>6.8191959300341104E-4</v>
      </c>
      <c r="P14" s="15">
        <v>0</v>
      </c>
      <c r="Q14" s="15">
        <v>3.0000008598028201E-3</v>
      </c>
      <c r="R14" s="15">
        <v>5.5860016009528501E-2</v>
      </c>
      <c r="S14" s="15">
        <v>6.0750070582291102E-3</v>
      </c>
      <c r="T14" s="15">
        <v>7.12752971025648E-4</v>
      </c>
      <c r="U14" s="15">
        <v>0</v>
      </c>
      <c r="V14" s="15">
        <v>1.2000003439211201E-2</v>
      </c>
      <c r="W14" s="15">
        <v>0.13034003735556601</v>
      </c>
      <c r="X14" s="15">
        <v>821.94174893189404</v>
      </c>
      <c r="Y14" s="15">
        <v>579.60823305914005</v>
      </c>
      <c r="Z14" s="15">
        <v>0</v>
      </c>
      <c r="AA14" s="15">
        <v>3.1123755803492802E-4</v>
      </c>
      <c r="AB14" s="15">
        <v>2.29134166892984E-3</v>
      </c>
      <c r="AC14" s="15">
        <v>0</v>
      </c>
      <c r="AD14" s="15">
        <v>0.12919779671930501</v>
      </c>
      <c r="AE14" s="15">
        <v>9.1106342717013497E-2</v>
      </c>
      <c r="AF14" s="15">
        <v>0</v>
      </c>
      <c r="AG14" s="15">
        <v>6.7008592763712297E-3</v>
      </c>
      <c r="AH14" s="15">
        <v>4.9331957796242103E-2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7.6284182081051899E-3</v>
      </c>
      <c r="AO14" s="15">
        <v>5.6160678738820399E-2</v>
      </c>
      <c r="AP14" s="15">
        <v>0</v>
      </c>
      <c r="AQ14" s="15">
        <v>0</v>
      </c>
      <c r="AR14" s="15">
        <v>0</v>
      </c>
      <c r="AS14" s="15">
        <v>0</v>
      </c>
      <c r="AT14" s="15">
        <v>0</v>
      </c>
      <c r="AU14" s="15">
        <v>6.7214163121083303E-2</v>
      </c>
      <c r="AV14" s="15">
        <v>2.08895418073892</v>
      </c>
      <c r="AW14" s="15">
        <v>0</v>
      </c>
      <c r="AX14" s="15">
        <v>7.7652980877195004E-3</v>
      </c>
      <c r="AY14" s="15">
        <v>5.47585118975816E-3</v>
      </c>
      <c r="AZ14" s="15">
        <v>0</v>
      </c>
    </row>
    <row r="15" spans="1:52" x14ac:dyDescent="0.25">
      <c r="A15" s="15" t="s">
        <v>57</v>
      </c>
      <c r="B15" s="15">
        <v>2024</v>
      </c>
      <c r="C15" s="15" t="s">
        <v>65</v>
      </c>
      <c r="D15" s="15" t="s">
        <v>58</v>
      </c>
      <c r="E15" s="15" t="s">
        <v>58</v>
      </c>
      <c r="F15" s="15" t="s">
        <v>59</v>
      </c>
      <c r="G15" s="15">
        <v>152.01278067190501</v>
      </c>
      <c r="H15" s="15">
        <v>7687.36777490852</v>
      </c>
      <c r="I15" s="15">
        <v>2219.3865978098102</v>
      </c>
      <c r="K15" s="15">
        <v>1.0084072127813599</v>
      </c>
      <c r="L15" s="15">
        <v>2.8554972311937301</v>
      </c>
      <c r="M15" s="15">
        <v>1.3118893074458799</v>
      </c>
      <c r="N15" s="15">
        <v>5.9716554882093898E-3</v>
      </c>
      <c r="O15" s="15">
        <v>6.8191959300341104E-4</v>
      </c>
      <c r="P15" s="15">
        <v>0</v>
      </c>
      <c r="Q15" s="15">
        <v>3.0000008598028201E-3</v>
      </c>
      <c r="R15" s="15">
        <v>5.5860016009528501E-2</v>
      </c>
      <c r="S15" s="15">
        <v>6.2416672505574604E-3</v>
      </c>
      <c r="T15" s="15">
        <v>7.12752971025648E-4</v>
      </c>
      <c r="U15" s="15">
        <v>0</v>
      </c>
      <c r="V15" s="15">
        <v>1.2000003439211201E-2</v>
      </c>
      <c r="W15" s="15">
        <v>0.13034003735556601</v>
      </c>
      <c r="X15" s="15">
        <v>876.43701073741795</v>
      </c>
      <c r="Y15" s="15">
        <v>579.66753062932401</v>
      </c>
      <c r="Z15" s="15">
        <v>0</v>
      </c>
      <c r="AA15" s="15">
        <v>3.1458038652682098E-4</v>
      </c>
      <c r="AB15" s="15">
        <v>2.29134166892984E-3</v>
      </c>
      <c r="AC15" s="15">
        <v>0</v>
      </c>
      <c r="AD15" s="15">
        <v>0.13776369298392999</v>
      </c>
      <c r="AE15" s="15">
        <v>9.1115663469279101E-2</v>
      </c>
      <c r="AF15" s="15">
        <v>0</v>
      </c>
      <c r="AG15" s="15">
        <v>6.7728294571252901E-3</v>
      </c>
      <c r="AH15" s="15">
        <v>4.9331957796242103E-2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7.7103507804307699E-3</v>
      </c>
      <c r="AO15" s="15">
        <v>5.6160678738820399E-2</v>
      </c>
      <c r="AP15" s="15">
        <v>0</v>
      </c>
      <c r="AQ15" s="15">
        <v>0</v>
      </c>
      <c r="AR15" s="15">
        <v>0</v>
      </c>
      <c r="AS15" s="15">
        <v>0</v>
      </c>
      <c r="AT15" s="15">
        <v>0</v>
      </c>
      <c r="AU15" s="15">
        <v>6.7946388857402396E-2</v>
      </c>
      <c r="AV15" s="15">
        <v>2.08895418073892</v>
      </c>
      <c r="AW15" s="15">
        <v>0</v>
      </c>
      <c r="AX15" s="15">
        <v>8.2801423000230003E-3</v>
      </c>
      <c r="AY15" s="15">
        <v>5.4764114037988204E-3</v>
      </c>
      <c r="AZ15" s="15">
        <v>0</v>
      </c>
    </row>
    <row r="16" spans="1:52" x14ac:dyDescent="0.25">
      <c r="A16" s="15" t="s">
        <v>57</v>
      </c>
      <c r="B16" s="15">
        <v>2024</v>
      </c>
      <c r="C16" s="15" t="s">
        <v>66</v>
      </c>
      <c r="D16" s="15" t="s">
        <v>58</v>
      </c>
      <c r="E16" s="15" t="s">
        <v>58</v>
      </c>
      <c r="F16" s="15" t="s">
        <v>59</v>
      </c>
      <c r="G16" s="15">
        <v>10241.0658363028</v>
      </c>
      <c r="H16" s="15">
        <v>1864017.0684376699</v>
      </c>
      <c r="I16" s="15">
        <v>149519.561210021</v>
      </c>
      <c r="K16" s="15">
        <v>2.3249558645598798</v>
      </c>
      <c r="L16" s="15">
        <v>123.3005963224</v>
      </c>
      <c r="M16" s="15">
        <v>2.22533732244435</v>
      </c>
      <c r="N16" s="15">
        <v>2.0474870265465801E-2</v>
      </c>
      <c r="O16" s="15">
        <v>4.2485239114148997E-2</v>
      </c>
      <c r="P16" s="15">
        <v>0</v>
      </c>
      <c r="Q16" s="15">
        <v>9.0000025794084604E-3</v>
      </c>
      <c r="R16" s="15">
        <v>2.6460007583460801E-2</v>
      </c>
      <c r="S16" s="15">
        <v>2.1400653042979001E-2</v>
      </c>
      <c r="T16" s="15">
        <v>4.4406233101434399E-2</v>
      </c>
      <c r="U16" s="15">
        <v>0</v>
      </c>
      <c r="V16" s="15">
        <v>3.60000103176338E-2</v>
      </c>
      <c r="W16" s="15">
        <v>6.1740017694742001E-2</v>
      </c>
      <c r="X16" s="15">
        <v>1244.32124293832</v>
      </c>
      <c r="Y16" s="15">
        <v>25248.338901071002</v>
      </c>
      <c r="Z16" s="15">
        <v>0</v>
      </c>
      <c r="AA16" s="15">
        <v>8.4638642565445295E-4</v>
      </c>
      <c r="AB16" s="15">
        <v>0.48464279888552297</v>
      </c>
      <c r="AC16" s="15">
        <v>0</v>
      </c>
      <c r="AD16" s="15">
        <v>0.19558997119634</v>
      </c>
      <c r="AE16" s="15">
        <v>3.96868727142731</v>
      </c>
      <c r="AF16" s="15">
        <v>0</v>
      </c>
      <c r="AG16" s="15">
        <v>1.8222467646738402E-2</v>
      </c>
      <c r="AH16" s="15">
        <v>10.4342265603887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2.0744892298091198E-2</v>
      </c>
      <c r="AO16" s="15">
        <v>11.8785726722303</v>
      </c>
      <c r="AP16" s="15">
        <v>0</v>
      </c>
      <c r="AQ16" s="15">
        <v>0</v>
      </c>
      <c r="AR16" s="15">
        <v>0</v>
      </c>
      <c r="AS16" s="15">
        <v>0</v>
      </c>
      <c r="AT16" s="15">
        <v>0</v>
      </c>
      <c r="AU16" s="15">
        <v>0.19400104780128999</v>
      </c>
      <c r="AV16" s="15">
        <v>154.17425027612001</v>
      </c>
      <c r="AW16" s="15">
        <v>0</v>
      </c>
      <c r="AX16" s="15">
        <v>1.1755730112084001E-2</v>
      </c>
      <c r="AY16" s="15">
        <v>0.238533786659894</v>
      </c>
      <c r="AZ16" s="15">
        <v>0</v>
      </c>
    </row>
    <row r="17" spans="1:52" x14ac:dyDescent="0.25">
      <c r="A17" s="15" t="s">
        <v>57</v>
      </c>
      <c r="B17" s="15">
        <v>2024</v>
      </c>
      <c r="C17" s="15" t="s">
        <v>67</v>
      </c>
      <c r="D17" s="15" t="s">
        <v>58</v>
      </c>
      <c r="E17" s="15" t="s">
        <v>58</v>
      </c>
      <c r="F17" s="15" t="s">
        <v>59</v>
      </c>
      <c r="G17" s="15">
        <v>11725.3202351171</v>
      </c>
      <c r="H17" s="15">
        <v>2272294.8200831302</v>
      </c>
      <c r="I17" s="15">
        <v>171189.67543271001</v>
      </c>
      <c r="K17" s="15">
        <v>1.95198424452523</v>
      </c>
      <c r="L17" s="15">
        <v>153.03265501007101</v>
      </c>
      <c r="M17" s="15">
        <v>2.2286036367177302</v>
      </c>
      <c r="N17" s="15">
        <v>1.62975849442701E-2</v>
      </c>
      <c r="O17" s="15">
        <v>5.2729906701957999E-2</v>
      </c>
      <c r="P17" s="15">
        <v>0</v>
      </c>
      <c r="Q17" s="15">
        <v>9.0000025794084604E-3</v>
      </c>
      <c r="R17" s="15">
        <v>2.6460007583460801E-2</v>
      </c>
      <c r="S17" s="15">
        <v>1.70344894159878E-2</v>
      </c>
      <c r="T17" s="15">
        <v>5.5114119097524998E-2</v>
      </c>
      <c r="U17" s="15">
        <v>0</v>
      </c>
      <c r="V17" s="15">
        <v>3.60000103176338E-2</v>
      </c>
      <c r="W17" s="15">
        <v>6.1740017694742001E-2</v>
      </c>
      <c r="X17" s="15">
        <v>1152.0775108120699</v>
      </c>
      <c r="Y17" s="15">
        <v>29658.708929377401</v>
      </c>
      <c r="Z17" s="15">
        <v>0</v>
      </c>
      <c r="AA17" s="15">
        <v>7.5523914709299696E-4</v>
      </c>
      <c r="AB17" s="15">
        <v>0.60150701989337996</v>
      </c>
      <c r="AC17" s="15">
        <v>0</v>
      </c>
      <c r="AD17" s="15">
        <v>0.181090541075697</v>
      </c>
      <c r="AE17" s="15">
        <v>4.6619360218582298</v>
      </c>
      <c r="AF17" s="15">
        <v>0</v>
      </c>
      <c r="AG17" s="15">
        <v>1.62600917338802E-2</v>
      </c>
      <c r="AH17" s="15">
        <v>12.950281191971801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1.85108766998856E-2</v>
      </c>
      <c r="AO17" s="15">
        <v>14.7429093449667</v>
      </c>
      <c r="AP17" s="15">
        <v>0</v>
      </c>
      <c r="AQ17" s="15">
        <v>0</v>
      </c>
      <c r="AR17" s="15">
        <v>0</v>
      </c>
      <c r="AS17" s="15">
        <v>0</v>
      </c>
      <c r="AT17" s="15">
        <v>0</v>
      </c>
      <c r="AU17" s="15">
        <v>0.17310713514175699</v>
      </c>
      <c r="AV17" s="15">
        <v>191.35101984624899</v>
      </c>
      <c r="AW17" s="15">
        <v>0</v>
      </c>
      <c r="AX17" s="15">
        <v>1.0884257069602801E-2</v>
      </c>
      <c r="AY17" s="15">
        <v>0.28020077582481701</v>
      </c>
      <c r="AZ17" s="15">
        <v>0</v>
      </c>
    </row>
    <row r="18" spans="1:52" x14ac:dyDescent="0.25">
      <c r="A18" s="15" t="s">
        <v>57</v>
      </c>
      <c r="B18" s="15">
        <v>2024</v>
      </c>
      <c r="C18" s="15" t="s">
        <v>68</v>
      </c>
      <c r="D18" s="15" t="s">
        <v>58</v>
      </c>
      <c r="E18" s="15" t="s">
        <v>58</v>
      </c>
      <c r="F18" s="15" t="s">
        <v>59</v>
      </c>
      <c r="G18" s="15">
        <v>4070.0265547865001</v>
      </c>
      <c r="H18" s="15">
        <v>732381.47142594098</v>
      </c>
      <c r="I18" s="15">
        <v>59422.387699882798</v>
      </c>
      <c r="K18" s="15">
        <v>2.33031247786883</v>
      </c>
      <c r="L18" s="15">
        <v>153.03265501007101</v>
      </c>
      <c r="M18" s="15">
        <v>2.2251952009790799</v>
      </c>
      <c r="N18" s="15">
        <v>2.05265792129945E-2</v>
      </c>
      <c r="O18" s="15">
        <v>5.2729906701957999E-2</v>
      </c>
      <c r="P18" s="15">
        <v>0</v>
      </c>
      <c r="Q18" s="15">
        <v>9.0000025794084604E-3</v>
      </c>
      <c r="R18" s="15">
        <v>2.6460007583460801E-2</v>
      </c>
      <c r="S18" s="15">
        <v>2.1454700039659901E-2</v>
      </c>
      <c r="T18" s="15">
        <v>5.5114119097524998E-2</v>
      </c>
      <c r="U18" s="15">
        <v>0</v>
      </c>
      <c r="V18" s="15">
        <v>3.60000103176338E-2</v>
      </c>
      <c r="W18" s="15">
        <v>6.1740017694742001E-2</v>
      </c>
      <c r="X18" s="15">
        <v>1245.4330395469599</v>
      </c>
      <c r="Y18" s="15">
        <v>31353.4773962869</v>
      </c>
      <c r="Z18" s="15">
        <v>0</v>
      </c>
      <c r="AA18" s="15">
        <v>8.4752601597820002E-4</v>
      </c>
      <c r="AB18" s="15">
        <v>0.60150701989337896</v>
      </c>
      <c r="AC18" s="15">
        <v>0</v>
      </c>
      <c r="AD18" s="15">
        <v>0.195764730140539</v>
      </c>
      <c r="AE18" s="15">
        <v>4.9283300238159002</v>
      </c>
      <c r="AF18" s="15">
        <v>0</v>
      </c>
      <c r="AG18" s="15">
        <v>1.8247002713908101E-2</v>
      </c>
      <c r="AH18" s="15">
        <v>12.950281191971801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2.0772823604423101E-2</v>
      </c>
      <c r="AO18" s="15">
        <v>14.7429093449666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0.19426291952838901</v>
      </c>
      <c r="AV18" s="15">
        <v>191.35101984624899</v>
      </c>
      <c r="AW18" s="15">
        <v>0</v>
      </c>
      <c r="AX18" s="15">
        <v>1.1766233815163001E-2</v>
      </c>
      <c r="AY18" s="15">
        <v>0.29621210795671199</v>
      </c>
      <c r="AZ18" s="15">
        <v>0</v>
      </c>
    </row>
    <row r="19" spans="1:52" x14ac:dyDescent="0.25">
      <c r="A19" s="15" t="s">
        <v>57</v>
      </c>
      <c r="B19" s="15">
        <v>2024</v>
      </c>
      <c r="C19" s="15" t="s">
        <v>69</v>
      </c>
      <c r="D19" s="15" t="s">
        <v>58</v>
      </c>
      <c r="E19" s="15" t="s">
        <v>58</v>
      </c>
      <c r="F19" s="15" t="s">
        <v>59</v>
      </c>
      <c r="G19" s="15">
        <v>14677.121603968601</v>
      </c>
      <c r="H19" s="15">
        <v>2006517.2826805699</v>
      </c>
      <c r="I19" s="15">
        <v>111546.124190161</v>
      </c>
      <c r="K19" s="15">
        <v>3.18161461598672</v>
      </c>
      <c r="L19" s="15">
        <v>38.629655563971603</v>
      </c>
      <c r="M19" s="15">
        <v>1.7646646457423201</v>
      </c>
      <c r="N19" s="15">
        <v>2.1396119389753401E-2</v>
      </c>
      <c r="O19" s="15">
        <v>1.33104802611112E-2</v>
      </c>
      <c r="P19" s="15">
        <v>0</v>
      </c>
      <c r="Q19" s="15">
        <v>9.0000025794084604E-3</v>
      </c>
      <c r="R19" s="15">
        <v>2.6460007583460801E-2</v>
      </c>
      <c r="S19" s="15">
        <v>2.2363556964684402E-2</v>
      </c>
      <c r="T19" s="15">
        <v>1.39123211141372E-2</v>
      </c>
      <c r="U19" s="15">
        <v>0</v>
      </c>
      <c r="V19" s="15">
        <v>3.60000103176338E-2</v>
      </c>
      <c r="W19" s="15">
        <v>6.1740017694742098E-2</v>
      </c>
      <c r="X19" s="15">
        <v>1472.11459011803</v>
      </c>
      <c r="Y19" s="15">
        <v>8178.65635001588</v>
      </c>
      <c r="Z19" s="15">
        <v>0</v>
      </c>
      <c r="AA19" s="15">
        <v>1.10652142725315E-3</v>
      </c>
      <c r="AB19" s="15">
        <v>0.15183693307982499</v>
      </c>
      <c r="AC19" s="15">
        <v>0</v>
      </c>
      <c r="AD19" s="15">
        <v>0.23139591316385699</v>
      </c>
      <c r="AE19" s="15">
        <v>1.28557088372689</v>
      </c>
      <c r="AF19" s="15">
        <v>0</v>
      </c>
      <c r="AG19" s="15">
        <v>2.3823102896472201E-2</v>
      </c>
      <c r="AH19" s="15">
        <v>3.2690075322128398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2.7120789202340501E-2</v>
      </c>
      <c r="AO19" s="15">
        <v>3.7215162343582202</v>
      </c>
      <c r="AP19" s="15">
        <v>0</v>
      </c>
      <c r="AQ19" s="15">
        <v>0</v>
      </c>
      <c r="AR19" s="15">
        <v>0</v>
      </c>
      <c r="AS19" s="15">
        <v>0</v>
      </c>
      <c r="AT19" s="15">
        <v>0</v>
      </c>
      <c r="AU19" s="15">
        <v>0.29097362131937698</v>
      </c>
      <c r="AV19" s="15">
        <v>48.302265865993299</v>
      </c>
      <c r="AW19" s="15">
        <v>0</v>
      </c>
      <c r="AX19" s="15">
        <v>1.3907808705912E-2</v>
      </c>
      <c r="AY19" s="15">
        <v>7.7267889844290602E-2</v>
      </c>
      <c r="AZ19" s="15">
        <v>0</v>
      </c>
    </row>
    <row r="20" spans="1:52" x14ac:dyDescent="0.25">
      <c r="A20" s="15" t="s">
        <v>57</v>
      </c>
      <c r="B20" s="15">
        <v>2024</v>
      </c>
      <c r="C20" s="15" t="s">
        <v>70</v>
      </c>
      <c r="D20" s="15" t="s">
        <v>58</v>
      </c>
      <c r="E20" s="15" t="s">
        <v>58</v>
      </c>
      <c r="F20" s="15" t="s">
        <v>59</v>
      </c>
      <c r="G20" s="15">
        <v>21706.070779562298</v>
      </c>
      <c r="H20" s="15">
        <v>2842015.6037441599</v>
      </c>
      <c r="I20" s="15">
        <v>275667.09890044102</v>
      </c>
      <c r="K20" s="15">
        <v>2.3409258953225902</v>
      </c>
      <c r="L20" s="15">
        <v>22.2115967843189</v>
      </c>
      <c r="M20" s="15">
        <v>1.8595246791651201</v>
      </c>
      <c r="N20" s="15">
        <v>1.9803994737407501E-2</v>
      </c>
      <c r="O20" s="15">
        <v>7.6533693155984798E-3</v>
      </c>
      <c r="P20" s="15">
        <v>0</v>
      </c>
      <c r="Q20" s="15">
        <v>9.0000025794084604E-3</v>
      </c>
      <c r="R20" s="15">
        <v>2.6460007583460801E-2</v>
      </c>
      <c r="S20" s="15">
        <v>2.06994435005079E-2</v>
      </c>
      <c r="T20" s="15">
        <v>7.9994207147264899E-3</v>
      </c>
      <c r="U20" s="15">
        <v>0</v>
      </c>
      <c r="V20" s="15">
        <v>3.60000103176338E-2</v>
      </c>
      <c r="W20" s="15">
        <v>6.1740017694742098E-2</v>
      </c>
      <c r="X20" s="15">
        <v>1272.9003441039499</v>
      </c>
      <c r="Y20" s="15">
        <v>4609.6455287406798</v>
      </c>
      <c r="Z20" s="15">
        <v>0</v>
      </c>
      <c r="AA20" s="15">
        <v>8.3275497476907904E-4</v>
      </c>
      <c r="AB20" s="15">
        <v>8.7304447458810497E-2</v>
      </c>
      <c r="AC20" s="15">
        <v>0</v>
      </c>
      <c r="AD20" s="15">
        <v>0.20008220791216</v>
      </c>
      <c r="AE20" s="15">
        <v>0.72457208402446105</v>
      </c>
      <c r="AF20" s="15">
        <v>0</v>
      </c>
      <c r="AG20" s="15">
        <v>1.7928986247217098E-2</v>
      </c>
      <c r="AH20" s="15">
        <v>1.8796408130061999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2.0410786064918598E-2</v>
      </c>
      <c r="AO20" s="15">
        <v>2.13982798492659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0.19089524754831599</v>
      </c>
      <c r="AV20" s="15">
        <v>27.773233737684102</v>
      </c>
      <c r="AW20" s="15">
        <v>0</v>
      </c>
      <c r="AX20" s="15">
        <v>1.20257312890757E-2</v>
      </c>
      <c r="AY20" s="15">
        <v>4.3549645283148503E-2</v>
      </c>
      <c r="AZ20" s="15">
        <v>0</v>
      </c>
    </row>
    <row r="25" spans="1:52" x14ac:dyDescent="0.25">
      <c r="A25" s="15" t="s">
        <v>6</v>
      </c>
      <c r="B25" s="12" t="s">
        <v>7</v>
      </c>
      <c r="C25" s="12" t="s">
        <v>8</v>
      </c>
      <c r="D25" s="12" t="s">
        <v>9</v>
      </c>
      <c r="E25" s="12" t="s">
        <v>10</v>
      </c>
      <c r="F25" s="12" t="s">
        <v>11</v>
      </c>
      <c r="G25" s="12" t="s">
        <v>12</v>
      </c>
      <c r="H25" s="12" t="s">
        <v>13</v>
      </c>
      <c r="I25" s="12" t="s">
        <v>14</v>
      </c>
      <c r="J25" s="12" t="s">
        <v>129</v>
      </c>
      <c r="K25" s="15" t="s">
        <v>32</v>
      </c>
      <c r="L25" s="15" t="s">
        <v>33</v>
      </c>
      <c r="M25" s="15" t="s">
        <v>34</v>
      </c>
      <c r="N25" s="15" t="s">
        <v>131</v>
      </c>
      <c r="O25" s="15" t="s">
        <v>132</v>
      </c>
      <c r="P25" s="15" t="s">
        <v>133</v>
      </c>
      <c r="Q25" s="15" t="s">
        <v>134</v>
      </c>
      <c r="R25" s="15" t="s">
        <v>135</v>
      </c>
      <c r="S25" s="15" t="s">
        <v>41</v>
      </c>
      <c r="T25" s="15" t="s">
        <v>42</v>
      </c>
      <c r="U25" s="15" t="s">
        <v>43</v>
      </c>
      <c r="V25" s="15" t="s">
        <v>44</v>
      </c>
      <c r="W25" s="15" t="s">
        <v>45</v>
      </c>
      <c r="X25" s="15" t="s">
        <v>35</v>
      </c>
      <c r="Y25" s="15" t="s">
        <v>36</v>
      </c>
      <c r="Z25" s="15" t="s">
        <v>37</v>
      </c>
      <c r="AA25" s="15" t="s">
        <v>38</v>
      </c>
      <c r="AB25" s="15" t="s">
        <v>39</v>
      </c>
      <c r="AC25" s="15" t="s">
        <v>40</v>
      </c>
      <c r="AD25" s="15" t="s">
        <v>54</v>
      </c>
      <c r="AE25" s="15" t="s">
        <v>55</v>
      </c>
      <c r="AF25" s="15" t="s">
        <v>56</v>
      </c>
      <c r="AG25" s="15" t="s">
        <v>15</v>
      </c>
      <c r="AH25" s="15" t="s">
        <v>16</v>
      </c>
      <c r="AI25" s="15" t="s">
        <v>17</v>
      </c>
      <c r="AJ25" s="15" t="s">
        <v>18</v>
      </c>
      <c r="AK25" s="15" t="s">
        <v>19</v>
      </c>
      <c r="AL25" s="15" t="s">
        <v>20</v>
      </c>
      <c r="AM25" s="15" t="s">
        <v>21</v>
      </c>
      <c r="AN25" s="15" t="s">
        <v>22</v>
      </c>
      <c r="AO25" s="15" t="s">
        <v>23</v>
      </c>
      <c r="AP25" s="15" t="s">
        <v>24</v>
      </c>
      <c r="AQ25" s="15" t="s">
        <v>25</v>
      </c>
      <c r="AR25" s="15" t="s">
        <v>26</v>
      </c>
      <c r="AS25" s="15" t="s">
        <v>27</v>
      </c>
      <c r="AT25" s="15" t="s">
        <v>28</v>
      </c>
      <c r="AU25" s="15" t="s">
        <v>29</v>
      </c>
      <c r="AV25" s="15" t="s">
        <v>30</v>
      </c>
      <c r="AW25" s="15" t="s">
        <v>31</v>
      </c>
      <c r="AX25" s="15" t="s">
        <v>51</v>
      </c>
      <c r="AY25" s="15" t="s">
        <v>52</v>
      </c>
      <c r="AZ25" s="15" t="s">
        <v>53</v>
      </c>
    </row>
    <row r="26" spans="1:52" x14ac:dyDescent="0.25">
      <c r="A26" s="7" t="s">
        <v>57</v>
      </c>
      <c r="B26" s="7">
        <v>2024</v>
      </c>
      <c r="C26" s="7" t="s">
        <v>61</v>
      </c>
      <c r="D26" s="7" t="s">
        <v>58</v>
      </c>
      <c r="E26" s="7" t="s">
        <v>58</v>
      </c>
      <c r="F26" s="7" t="s">
        <v>59</v>
      </c>
      <c r="G26" s="7">
        <v>263.59316894127602</v>
      </c>
      <c r="H26" s="7">
        <v>13399.160227616499</v>
      </c>
      <c r="I26" s="7">
        <v>3848.4602665426301</v>
      </c>
      <c r="J26" s="7">
        <f>I26/G26</f>
        <v>14.600000000000001</v>
      </c>
      <c r="K26" s="7">
        <v>1.00606049824951</v>
      </c>
      <c r="L26" s="7">
        <v>2.8554972311937399</v>
      </c>
      <c r="M26" s="7">
        <v>1.3119980383988501</v>
      </c>
      <c r="N26" s="7">
        <v>5.95179873732825E-3</v>
      </c>
      <c r="O26" s="7">
        <v>6.8191959300341104E-4</v>
      </c>
      <c r="P26" s="7">
        <v>0</v>
      </c>
      <c r="Q26" s="7">
        <v>3.0000008598028201E-3</v>
      </c>
      <c r="R26" s="7">
        <v>5.5860016009528501E-2</v>
      </c>
      <c r="S26" s="7">
        <v>6.2209126655144902E-3</v>
      </c>
      <c r="T26" s="7">
        <v>7.1275297102564702E-4</v>
      </c>
      <c r="U26" s="7">
        <v>0</v>
      </c>
      <c r="V26" s="7">
        <v>1.2000003439211201E-2</v>
      </c>
      <c r="W26" s="7">
        <v>0.13034003735556601</v>
      </c>
      <c r="X26" s="7">
        <v>875.94358558073804</v>
      </c>
      <c r="Y26" s="7">
        <v>579.30640732956203</v>
      </c>
      <c r="Z26" s="7">
        <v>0</v>
      </c>
      <c r="AA26" s="7">
        <v>3.14242271956447E-4</v>
      </c>
      <c r="AB26" s="7">
        <v>2.29134166892984E-3</v>
      </c>
      <c r="AC26" s="7">
        <v>0</v>
      </c>
      <c r="AD26" s="7">
        <v>0.13768613342065</v>
      </c>
      <c r="AE26" s="7">
        <v>9.1058899915494498E-2</v>
      </c>
      <c r="AF26" s="7">
        <v>0</v>
      </c>
      <c r="AG26" s="7">
        <v>6.7655499431435199E-3</v>
      </c>
      <c r="AH26" s="7">
        <v>4.9331957796241999E-2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7.7020636078885098E-3</v>
      </c>
      <c r="AO26" s="7">
        <v>5.6160678738820399E-2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6.7884524508266403E-2</v>
      </c>
      <c r="AV26" s="7">
        <v>2.08895418073892</v>
      </c>
      <c r="AW26" s="7">
        <v>0</v>
      </c>
      <c r="AX26" s="7">
        <v>8.27548066380537E-3</v>
      </c>
      <c r="AY26" s="7">
        <v>5.4729996899240598E-3</v>
      </c>
      <c r="AZ26" s="7">
        <v>0</v>
      </c>
    </row>
    <row r="27" spans="1:52" x14ac:dyDescent="0.25">
      <c r="A27" s="7" t="s">
        <v>57</v>
      </c>
      <c r="B27" s="7">
        <v>2024</v>
      </c>
      <c r="C27" s="7" t="s">
        <v>63</v>
      </c>
      <c r="D27" s="7" t="s">
        <v>58</v>
      </c>
      <c r="E27" s="7" t="s">
        <v>58</v>
      </c>
      <c r="F27" s="7" t="s">
        <v>59</v>
      </c>
      <c r="G27" s="7">
        <v>75445.598952080196</v>
      </c>
      <c r="H27" s="7">
        <v>3895024.7180091999</v>
      </c>
      <c r="I27" s="7">
        <v>870631.75177279196</v>
      </c>
      <c r="J27" s="7">
        <f t="shared" ref="J27:J36" si="0">I27/G27</f>
        <v>11.5398613552764</v>
      </c>
      <c r="K27" s="7">
        <v>1.1132534221513199</v>
      </c>
      <c r="L27" s="7">
        <v>2.8554972311937301</v>
      </c>
      <c r="M27" s="7">
        <v>2.1317287274569101</v>
      </c>
      <c r="N27" s="7">
        <v>6.7987235465294098E-3</v>
      </c>
      <c r="O27" s="7">
        <v>6.8191959300341104E-4</v>
      </c>
      <c r="P27" s="7">
        <v>0</v>
      </c>
      <c r="Q27" s="7">
        <v>3.0000008598028201E-3</v>
      </c>
      <c r="R27" s="7">
        <v>5.5860016009528501E-2</v>
      </c>
      <c r="S27" s="7">
        <v>7.1061316564145502E-3</v>
      </c>
      <c r="T27" s="7">
        <v>7.1275297102564702E-4</v>
      </c>
      <c r="U27" s="7">
        <v>0</v>
      </c>
      <c r="V27" s="7">
        <v>1.2000003439211201E-2</v>
      </c>
      <c r="W27" s="7">
        <v>0.13034003735556601</v>
      </c>
      <c r="X27" s="7">
        <v>902.01803661230997</v>
      </c>
      <c r="Y27" s="7">
        <v>596.52541621151795</v>
      </c>
      <c r="Z27" s="7">
        <v>0</v>
      </c>
      <c r="AA27" s="7">
        <v>3.3066447582255702E-4</v>
      </c>
      <c r="AB27" s="7">
        <v>2.29134166892984E-3</v>
      </c>
      <c r="AC27" s="7">
        <v>0</v>
      </c>
      <c r="AD27" s="7">
        <v>0.14178467401470299</v>
      </c>
      <c r="AE27" s="7">
        <v>9.3765488322920906E-2</v>
      </c>
      <c r="AF27" s="7">
        <v>0</v>
      </c>
      <c r="AG27" s="7">
        <v>7.1191154890547096E-3</v>
      </c>
      <c r="AH27" s="7">
        <v>4.9331957796241999E-2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8.1045710680434108E-3</v>
      </c>
      <c r="AO27" s="7">
        <v>5.6160678738820399E-2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7.1287602102612604E-2</v>
      </c>
      <c r="AV27" s="7">
        <v>2.08895418073892</v>
      </c>
      <c r="AW27" s="7">
        <v>0</v>
      </c>
      <c r="AX27" s="7">
        <v>8.5218191482501794E-3</v>
      </c>
      <c r="AY27" s="7">
        <v>5.6356763478712197E-3</v>
      </c>
      <c r="AZ27" s="7">
        <v>0</v>
      </c>
    </row>
    <row r="28" spans="1:52" x14ac:dyDescent="0.25">
      <c r="A28" s="137" t="s">
        <v>57</v>
      </c>
      <c r="B28" s="137">
        <v>2024</v>
      </c>
      <c r="C28" s="137" t="s">
        <v>65</v>
      </c>
      <c r="D28" s="137" t="s">
        <v>58</v>
      </c>
      <c r="E28" s="137" t="s">
        <v>58</v>
      </c>
      <c r="F28" s="137" t="s">
        <v>59</v>
      </c>
      <c r="G28" s="137">
        <v>152.01278067190501</v>
      </c>
      <c r="H28" s="137">
        <v>7687.36777490852</v>
      </c>
      <c r="I28" s="137">
        <v>2219.3865978098102</v>
      </c>
      <c r="J28" s="137">
        <f t="shared" si="0"/>
        <v>14.59999999999998</v>
      </c>
      <c r="K28" s="137">
        <v>1.0084072127813599</v>
      </c>
      <c r="L28" s="137">
        <v>2.8554972311937301</v>
      </c>
      <c r="M28" s="137">
        <v>1.3118893074458799</v>
      </c>
      <c r="N28" s="137">
        <v>5.9716554882093898E-3</v>
      </c>
      <c r="O28" s="137">
        <v>6.8191959300341104E-4</v>
      </c>
      <c r="P28" s="137">
        <v>0</v>
      </c>
      <c r="Q28" s="137">
        <v>3.0000008598028201E-3</v>
      </c>
      <c r="R28" s="137">
        <v>5.5860016009528501E-2</v>
      </c>
      <c r="S28" s="137">
        <v>6.2416672505574604E-3</v>
      </c>
      <c r="T28" s="137">
        <v>7.12752971025648E-4</v>
      </c>
      <c r="U28" s="137">
        <v>0</v>
      </c>
      <c r="V28" s="137">
        <v>1.2000003439211201E-2</v>
      </c>
      <c r="W28" s="137">
        <v>0.13034003735556601</v>
      </c>
      <c r="X28" s="137">
        <v>876.43701073741795</v>
      </c>
      <c r="Y28" s="137">
        <v>579.66753062932401</v>
      </c>
      <c r="Z28" s="137">
        <v>0</v>
      </c>
      <c r="AA28" s="137">
        <v>3.1458038652682098E-4</v>
      </c>
      <c r="AB28" s="137">
        <v>2.29134166892984E-3</v>
      </c>
      <c r="AC28" s="137">
        <v>0</v>
      </c>
      <c r="AD28" s="137">
        <v>0.13776369298392999</v>
      </c>
      <c r="AE28" s="137">
        <v>9.1115663469279101E-2</v>
      </c>
      <c r="AF28" s="137">
        <v>0</v>
      </c>
      <c r="AG28" s="137">
        <v>6.7728294571252901E-3</v>
      </c>
      <c r="AH28" s="137">
        <v>4.9331957796242103E-2</v>
      </c>
      <c r="AI28" s="137">
        <v>0</v>
      </c>
      <c r="AJ28" s="137">
        <v>0</v>
      </c>
      <c r="AK28" s="137">
        <v>0</v>
      </c>
      <c r="AL28" s="137">
        <v>0</v>
      </c>
      <c r="AM28" s="137">
        <v>0</v>
      </c>
      <c r="AN28" s="137">
        <v>7.7103507804307699E-3</v>
      </c>
      <c r="AO28" s="137">
        <v>5.6160678738820399E-2</v>
      </c>
      <c r="AP28" s="137">
        <v>0</v>
      </c>
      <c r="AQ28" s="137">
        <v>0</v>
      </c>
      <c r="AR28" s="137">
        <v>0</v>
      </c>
      <c r="AS28" s="137">
        <v>0</v>
      </c>
      <c r="AT28" s="137">
        <v>0</v>
      </c>
      <c r="AU28" s="137">
        <v>6.7946388857402396E-2</v>
      </c>
      <c r="AV28" s="137">
        <v>2.08895418073892</v>
      </c>
      <c r="AW28" s="137">
        <v>0</v>
      </c>
      <c r="AX28" s="137">
        <v>8.2801423000230003E-3</v>
      </c>
      <c r="AY28" s="137">
        <v>5.4764114037988204E-3</v>
      </c>
      <c r="AZ28" s="137">
        <v>0</v>
      </c>
    </row>
    <row r="29" spans="1:52" x14ac:dyDescent="0.25">
      <c r="A29" s="138" t="s">
        <v>57</v>
      </c>
      <c r="B29" s="138">
        <v>2024</v>
      </c>
      <c r="C29" s="138" t="s">
        <v>60</v>
      </c>
      <c r="D29" s="138" t="s">
        <v>58</v>
      </c>
      <c r="E29" s="138" t="s">
        <v>58</v>
      </c>
      <c r="F29" s="138" t="s">
        <v>59</v>
      </c>
      <c r="G29" s="138">
        <v>504.00273669878101</v>
      </c>
      <c r="H29" s="138">
        <v>96326.159481787807</v>
      </c>
      <c r="I29" s="138">
        <v>7358.4399558021996</v>
      </c>
      <c r="J29" s="138">
        <f t="shared" si="0"/>
        <v>14.599999999999994</v>
      </c>
      <c r="K29" s="138">
        <v>0.98690024998530101</v>
      </c>
      <c r="L29" s="138">
        <v>2.8554972311937301</v>
      </c>
      <c r="M29" s="138">
        <v>1.31155777768278</v>
      </c>
      <c r="N29" s="138">
        <v>5.8223147463682401E-3</v>
      </c>
      <c r="O29" s="138">
        <v>6.8191959300341104E-4</v>
      </c>
      <c r="P29" s="138">
        <v>0</v>
      </c>
      <c r="Q29" s="138">
        <v>3.0000008598028201E-3</v>
      </c>
      <c r="R29" s="138">
        <v>5.5860016009528501E-2</v>
      </c>
      <c r="S29" s="138">
        <v>6.0855739830599697E-3</v>
      </c>
      <c r="T29" s="138">
        <v>7.1275297102564702E-4</v>
      </c>
      <c r="U29" s="138">
        <v>0</v>
      </c>
      <c r="V29" s="138">
        <v>1.2000003439211201E-2</v>
      </c>
      <c r="W29" s="138">
        <v>0.13034003735556601</v>
      </c>
      <c r="X29" s="138">
        <v>821.83941188936603</v>
      </c>
      <c r="Y29" s="138">
        <v>579.71673706423201</v>
      </c>
      <c r="Z29" s="138">
        <v>0</v>
      </c>
      <c r="AA29" s="138">
        <v>3.1124272237391902E-4</v>
      </c>
      <c r="AB29" s="138">
        <v>2.29134166892984E-3</v>
      </c>
      <c r="AC29" s="138">
        <v>0</v>
      </c>
      <c r="AD29" s="138">
        <v>0.12918171076134699</v>
      </c>
      <c r="AE29" s="138">
        <v>9.1123398035606595E-2</v>
      </c>
      <c r="AF29" s="138">
        <v>0</v>
      </c>
      <c r="AG29" s="138">
        <v>6.70097046317354E-3</v>
      </c>
      <c r="AH29" s="138">
        <v>4.9331957796241999E-2</v>
      </c>
      <c r="AI29" s="138">
        <v>0</v>
      </c>
      <c r="AJ29" s="138">
        <v>0</v>
      </c>
      <c r="AK29" s="138">
        <v>0</v>
      </c>
      <c r="AL29" s="138">
        <v>0</v>
      </c>
      <c r="AM29" s="138">
        <v>0</v>
      </c>
      <c r="AN29" s="138">
        <v>7.6285447858159298E-3</v>
      </c>
      <c r="AO29" s="138">
        <v>5.6160678738820399E-2</v>
      </c>
      <c r="AP29" s="138">
        <v>0</v>
      </c>
      <c r="AQ29" s="138">
        <v>0</v>
      </c>
      <c r="AR29" s="138">
        <v>0</v>
      </c>
      <c r="AS29" s="138">
        <v>0</v>
      </c>
      <c r="AT29" s="138">
        <v>0</v>
      </c>
      <c r="AU29" s="138">
        <v>6.7169038914729501E-2</v>
      </c>
      <c r="AV29" s="138">
        <v>2.08895418073892</v>
      </c>
      <c r="AW29" s="138">
        <v>0</v>
      </c>
      <c r="AX29" s="138">
        <v>7.7643312580850596E-3</v>
      </c>
      <c r="AY29" s="138">
        <v>5.47687628179704E-3</v>
      </c>
      <c r="AZ29" s="138">
        <v>0</v>
      </c>
    </row>
    <row r="30" spans="1:52" x14ac:dyDescent="0.25">
      <c r="A30" s="7" t="s">
        <v>57</v>
      </c>
      <c r="B30" s="7">
        <v>2024</v>
      </c>
      <c r="C30" s="7" t="s">
        <v>62</v>
      </c>
      <c r="D30" s="7" t="s">
        <v>58</v>
      </c>
      <c r="E30" s="7" t="s">
        <v>58</v>
      </c>
      <c r="F30" s="7" t="s">
        <v>59</v>
      </c>
      <c r="G30" s="7">
        <v>20870.1362210361</v>
      </c>
      <c r="H30" s="7">
        <v>2821217.35596471</v>
      </c>
      <c r="I30" s="7">
        <v>240838.47845648901</v>
      </c>
      <c r="J30" s="7">
        <f t="shared" si="0"/>
        <v>11.539861355276413</v>
      </c>
      <c r="K30" s="7">
        <v>1.10340146638138</v>
      </c>
      <c r="L30" s="7">
        <v>2.8554972311937399</v>
      </c>
      <c r="M30" s="7">
        <v>2.1291945637829301</v>
      </c>
      <c r="N30" s="7">
        <v>6.6745155653474501E-3</v>
      </c>
      <c r="O30" s="7">
        <v>6.8191959300341104E-4</v>
      </c>
      <c r="P30" s="7">
        <v>0</v>
      </c>
      <c r="Q30" s="7">
        <v>3.0000008598028201E-3</v>
      </c>
      <c r="R30" s="7">
        <v>5.5860016009528501E-2</v>
      </c>
      <c r="S30" s="7">
        <v>6.9763075414882901E-3</v>
      </c>
      <c r="T30" s="7">
        <v>7.1275297102564702E-4</v>
      </c>
      <c r="U30" s="7">
        <v>0</v>
      </c>
      <c r="V30" s="7">
        <v>1.2000003439211201E-2</v>
      </c>
      <c r="W30" s="7">
        <v>0.13034003735556601</v>
      </c>
      <c r="X30" s="7">
        <v>853.80293860342101</v>
      </c>
      <c r="Y30" s="7">
        <v>593.12906415340103</v>
      </c>
      <c r="Z30" s="7">
        <v>0</v>
      </c>
      <c r="AA30" s="7">
        <v>3.2851906178171998E-4</v>
      </c>
      <c r="AB30" s="7">
        <v>2.29134166892984E-3</v>
      </c>
      <c r="AC30" s="7">
        <v>0</v>
      </c>
      <c r="AD30" s="7">
        <v>0.13420593204247899</v>
      </c>
      <c r="AE30" s="7">
        <v>9.32316290763721E-2</v>
      </c>
      <c r="AF30" s="7">
        <v>0</v>
      </c>
      <c r="AG30" s="7">
        <v>7.0729253130747604E-3</v>
      </c>
      <c r="AH30" s="7">
        <v>4.9331957796241999E-2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8.0519870687459499E-3</v>
      </c>
      <c r="AO30" s="7">
        <v>5.6160678738820399E-2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7.0887728758217E-2</v>
      </c>
      <c r="AV30" s="7">
        <v>2.08895418073892</v>
      </c>
      <c r="AW30" s="7">
        <v>0</v>
      </c>
      <c r="AX30" s="7">
        <v>8.0663068095057893E-3</v>
      </c>
      <c r="AY30" s="7">
        <v>5.60358929769231E-3</v>
      </c>
      <c r="AZ30" s="7">
        <v>0</v>
      </c>
    </row>
    <row r="31" spans="1:52" x14ac:dyDescent="0.25">
      <c r="A31" s="137" t="s">
        <v>57</v>
      </c>
      <c r="B31" s="137">
        <v>2024</v>
      </c>
      <c r="C31" s="137" t="s">
        <v>64</v>
      </c>
      <c r="D31" s="137" t="s">
        <v>58</v>
      </c>
      <c r="E31" s="137" t="s">
        <v>58</v>
      </c>
      <c r="F31" s="137" t="s">
        <v>59</v>
      </c>
      <c r="G31" s="137">
        <v>289.29137632456502</v>
      </c>
      <c r="H31" s="137">
        <v>55314.478411049102</v>
      </c>
      <c r="I31" s="137">
        <v>4223.6540943386499</v>
      </c>
      <c r="J31" s="137">
        <f t="shared" si="0"/>
        <v>14.600000000000001</v>
      </c>
      <c r="K31" s="137">
        <v>0.98711210961436802</v>
      </c>
      <c r="L31" s="137">
        <v>2.8554972311937301</v>
      </c>
      <c r="M31" s="137">
        <v>1.31162259525833</v>
      </c>
      <c r="N31" s="137">
        <v>5.8122049420280498E-3</v>
      </c>
      <c r="O31" s="137">
        <v>6.8191959300341104E-4</v>
      </c>
      <c r="P31" s="137">
        <v>0</v>
      </c>
      <c r="Q31" s="137">
        <v>3.0000008598028201E-3</v>
      </c>
      <c r="R31" s="137">
        <v>5.5860016009528501E-2</v>
      </c>
      <c r="S31" s="137">
        <v>6.0750070582291102E-3</v>
      </c>
      <c r="T31" s="137">
        <v>7.12752971025648E-4</v>
      </c>
      <c r="U31" s="137">
        <v>0</v>
      </c>
      <c r="V31" s="137">
        <v>1.2000003439211201E-2</v>
      </c>
      <c r="W31" s="137">
        <v>0.13034003735556601</v>
      </c>
      <c r="X31" s="137">
        <v>821.94174893189404</v>
      </c>
      <c r="Y31" s="137">
        <v>579.60823305914005</v>
      </c>
      <c r="Z31" s="137">
        <v>0</v>
      </c>
      <c r="AA31" s="137">
        <v>3.1123755803492802E-4</v>
      </c>
      <c r="AB31" s="137">
        <v>2.29134166892984E-3</v>
      </c>
      <c r="AC31" s="137">
        <v>0</v>
      </c>
      <c r="AD31" s="137">
        <v>0.12919779671930501</v>
      </c>
      <c r="AE31" s="137">
        <v>9.1106342717013497E-2</v>
      </c>
      <c r="AF31" s="137">
        <v>0</v>
      </c>
      <c r="AG31" s="137">
        <v>6.7008592763712297E-3</v>
      </c>
      <c r="AH31" s="137">
        <v>4.9331957796242103E-2</v>
      </c>
      <c r="AI31" s="137">
        <v>0</v>
      </c>
      <c r="AJ31" s="137">
        <v>0</v>
      </c>
      <c r="AK31" s="137">
        <v>0</v>
      </c>
      <c r="AL31" s="137">
        <v>0</v>
      </c>
      <c r="AM31" s="137">
        <v>0</v>
      </c>
      <c r="AN31" s="137">
        <v>7.6284182081051899E-3</v>
      </c>
      <c r="AO31" s="137">
        <v>5.6160678738820399E-2</v>
      </c>
      <c r="AP31" s="137">
        <v>0</v>
      </c>
      <c r="AQ31" s="137">
        <v>0</v>
      </c>
      <c r="AR31" s="137">
        <v>0</v>
      </c>
      <c r="AS31" s="137">
        <v>0</v>
      </c>
      <c r="AT31" s="137">
        <v>0</v>
      </c>
      <c r="AU31" s="137">
        <v>6.7214163121083303E-2</v>
      </c>
      <c r="AV31" s="137">
        <v>2.08895418073892</v>
      </c>
      <c r="AW31" s="137">
        <v>0</v>
      </c>
      <c r="AX31" s="137">
        <v>7.7652980877195004E-3</v>
      </c>
      <c r="AY31" s="137">
        <v>5.47585118975816E-3</v>
      </c>
      <c r="AZ31" s="137">
        <v>0</v>
      </c>
    </row>
    <row r="32" spans="1:52" x14ac:dyDescent="0.25">
      <c r="A32" s="15" t="s">
        <v>57</v>
      </c>
      <c r="B32" s="15">
        <v>2024</v>
      </c>
      <c r="C32" s="15" t="s">
        <v>66</v>
      </c>
      <c r="D32" s="15" t="s">
        <v>58</v>
      </c>
      <c r="E32" s="15" t="s">
        <v>58</v>
      </c>
      <c r="F32" s="15" t="s">
        <v>59</v>
      </c>
      <c r="G32" s="15">
        <v>10241.0658363028</v>
      </c>
      <c r="H32" s="15">
        <v>1864017.0684376699</v>
      </c>
      <c r="I32" s="15">
        <v>149519.561210021</v>
      </c>
      <c r="J32" s="15">
        <f t="shared" si="0"/>
        <v>14.600000000000012</v>
      </c>
      <c r="K32" s="15">
        <v>2.3249558645598798</v>
      </c>
      <c r="L32" s="15">
        <v>123.3005963224</v>
      </c>
      <c r="M32" s="15">
        <v>2.22533732244435</v>
      </c>
      <c r="N32" s="15">
        <v>2.0474870265465801E-2</v>
      </c>
      <c r="O32" s="15">
        <v>4.2485239114148997E-2</v>
      </c>
      <c r="P32" s="15">
        <v>0</v>
      </c>
      <c r="Q32" s="15">
        <v>9.0000025794084604E-3</v>
      </c>
      <c r="R32" s="15">
        <v>2.6460007583460801E-2</v>
      </c>
      <c r="S32" s="15">
        <v>2.1400653042979001E-2</v>
      </c>
      <c r="T32" s="15">
        <v>4.4406233101434399E-2</v>
      </c>
      <c r="U32" s="15">
        <v>0</v>
      </c>
      <c r="V32" s="15">
        <v>3.60000103176338E-2</v>
      </c>
      <c r="W32" s="15">
        <v>6.1740017694742001E-2</v>
      </c>
      <c r="X32" s="15">
        <v>1244.32124293832</v>
      </c>
      <c r="Y32" s="15">
        <v>25248.338901071002</v>
      </c>
      <c r="Z32" s="15">
        <v>0</v>
      </c>
      <c r="AA32" s="15">
        <v>8.4638642565445295E-4</v>
      </c>
      <c r="AB32" s="15">
        <v>0.48464279888552297</v>
      </c>
      <c r="AC32" s="15">
        <v>0</v>
      </c>
      <c r="AD32" s="15">
        <v>0.19558997119634</v>
      </c>
      <c r="AE32" s="15">
        <v>3.96868727142731</v>
      </c>
      <c r="AF32" s="15">
        <v>0</v>
      </c>
      <c r="AG32" s="15">
        <v>1.8222467646738402E-2</v>
      </c>
      <c r="AH32" s="15">
        <v>10.4342265603887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2.0744892298091198E-2</v>
      </c>
      <c r="AO32" s="15">
        <v>11.8785726722303</v>
      </c>
      <c r="AP32" s="15">
        <v>0</v>
      </c>
      <c r="AQ32" s="15">
        <v>0</v>
      </c>
      <c r="AR32" s="15">
        <v>0</v>
      </c>
      <c r="AS32" s="15">
        <v>0</v>
      </c>
      <c r="AT32" s="15">
        <v>0</v>
      </c>
      <c r="AU32" s="15">
        <v>0.19400104780128999</v>
      </c>
      <c r="AV32" s="15">
        <v>154.17425027612001</v>
      </c>
      <c r="AW32" s="15">
        <v>0</v>
      </c>
      <c r="AX32" s="15">
        <v>1.1755730112084001E-2</v>
      </c>
      <c r="AY32" s="15">
        <v>0.238533786659894</v>
      </c>
      <c r="AZ32" s="15">
        <v>0</v>
      </c>
    </row>
    <row r="33" spans="1:52" x14ac:dyDescent="0.25">
      <c r="A33" s="15" t="s">
        <v>57</v>
      </c>
      <c r="B33" s="15">
        <v>2024</v>
      </c>
      <c r="C33" s="15" t="s">
        <v>67</v>
      </c>
      <c r="D33" s="15" t="s">
        <v>58</v>
      </c>
      <c r="E33" s="15" t="s">
        <v>58</v>
      </c>
      <c r="F33" s="15" t="s">
        <v>59</v>
      </c>
      <c r="G33" s="15">
        <v>11725.3202351171</v>
      </c>
      <c r="H33" s="15">
        <v>2272294.8200831302</v>
      </c>
      <c r="I33" s="15">
        <v>171189.67543271001</v>
      </c>
      <c r="J33" s="15">
        <f t="shared" si="0"/>
        <v>14.60000000000003</v>
      </c>
      <c r="K33" s="15">
        <v>1.95198424452523</v>
      </c>
      <c r="L33" s="15">
        <v>153.03265501007101</v>
      </c>
      <c r="M33" s="15">
        <v>2.2286036367177302</v>
      </c>
      <c r="N33" s="15">
        <v>1.62975849442701E-2</v>
      </c>
      <c r="O33" s="15">
        <v>5.2729906701957999E-2</v>
      </c>
      <c r="P33" s="15">
        <v>0</v>
      </c>
      <c r="Q33" s="15">
        <v>9.0000025794084604E-3</v>
      </c>
      <c r="R33" s="15">
        <v>2.6460007583460801E-2</v>
      </c>
      <c r="S33" s="15">
        <v>1.70344894159878E-2</v>
      </c>
      <c r="T33" s="15">
        <v>5.5114119097524998E-2</v>
      </c>
      <c r="U33" s="15">
        <v>0</v>
      </c>
      <c r="V33" s="15">
        <v>3.60000103176338E-2</v>
      </c>
      <c r="W33" s="15">
        <v>6.1740017694742001E-2</v>
      </c>
      <c r="X33" s="15">
        <v>1152.0775108120699</v>
      </c>
      <c r="Y33" s="15">
        <v>29658.708929377401</v>
      </c>
      <c r="Z33" s="15">
        <v>0</v>
      </c>
      <c r="AA33" s="15">
        <v>7.5523914709299696E-4</v>
      </c>
      <c r="AB33" s="15">
        <v>0.60150701989337996</v>
      </c>
      <c r="AC33" s="15">
        <v>0</v>
      </c>
      <c r="AD33" s="15">
        <v>0.181090541075697</v>
      </c>
      <c r="AE33" s="15">
        <v>4.6619360218582298</v>
      </c>
      <c r="AF33" s="15">
        <v>0</v>
      </c>
      <c r="AG33" s="15">
        <v>1.62600917338802E-2</v>
      </c>
      <c r="AH33" s="15">
        <v>12.950281191971801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1.85108766998856E-2</v>
      </c>
      <c r="AO33" s="15">
        <v>14.7429093449667</v>
      </c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0.17310713514175699</v>
      </c>
      <c r="AV33" s="15">
        <v>191.35101984624899</v>
      </c>
      <c r="AW33" s="15">
        <v>0</v>
      </c>
      <c r="AX33" s="15">
        <v>1.0884257069602801E-2</v>
      </c>
      <c r="AY33" s="15">
        <v>0.28020077582481701</v>
      </c>
      <c r="AZ33" s="15">
        <v>0</v>
      </c>
    </row>
    <row r="34" spans="1:52" x14ac:dyDescent="0.25">
      <c r="A34" s="15" t="s">
        <v>57</v>
      </c>
      <c r="B34" s="15">
        <v>2024</v>
      </c>
      <c r="C34" s="15" t="s">
        <v>68</v>
      </c>
      <c r="D34" s="15" t="s">
        <v>58</v>
      </c>
      <c r="E34" s="15" t="s">
        <v>58</v>
      </c>
      <c r="F34" s="15" t="s">
        <v>59</v>
      </c>
      <c r="G34" s="15">
        <v>4070.0265547865001</v>
      </c>
      <c r="H34" s="15">
        <v>732381.47142594098</v>
      </c>
      <c r="I34" s="15">
        <v>59422.387699882798</v>
      </c>
      <c r="J34" s="15">
        <f t="shared" si="0"/>
        <v>14.599999999999975</v>
      </c>
      <c r="K34" s="15">
        <v>2.33031247786883</v>
      </c>
      <c r="L34" s="15">
        <v>153.03265501007101</v>
      </c>
      <c r="M34" s="15">
        <v>2.2251952009790799</v>
      </c>
      <c r="N34" s="15">
        <v>2.05265792129945E-2</v>
      </c>
      <c r="O34" s="15">
        <v>5.2729906701957999E-2</v>
      </c>
      <c r="P34" s="15">
        <v>0</v>
      </c>
      <c r="Q34" s="15">
        <v>9.0000025794084604E-3</v>
      </c>
      <c r="R34" s="15">
        <v>2.6460007583460801E-2</v>
      </c>
      <c r="S34" s="15">
        <v>2.1454700039659901E-2</v>
      </c>
      <c r="T34" s="15">
        <v>5.5114119097524998E-2</v>
      </c>
      <c r="U34" s="15">
        <v>0</v>
      </c>
      <c r="V34" s="15">
        <v>3.60000103176338E-2</v>
      </c>
      <c r="W34" s="15">
        <v>6.1740017694742001E-2</v>
      </c>
      <c r="X34" s="15">
        <v>1245.4330395469599</v>
      </c>
      <c r="Y34" s="15">
        <v>31353.4773962869</v>
      </c>
      <c r="Z34" s="15">
        <v>0</v>
      </c>
      <c r="AA34" s="15">
        <v>8.4752601597820002E-4</v>
      </c>
      <c r="AB34" s="15">
        <v>0.60150701989337896</v>
      </c>
      <c r="AC34" s="15">
        <v>0</v>
      </c>
      <c r="AD34" s="15">
        <v>0.195764730140539</v>
      </c>
      <c r="AE34" s="15">
        <v>4.9283300238159002</v>
      </c>
      <c r="AF34" s="15">
        <v>0</v>
      </c>
      <c r="AG34" s="15">
        <v>1.8247002713908101E-2</v>
      </c>
      <c r="AH34" s="15">
        <v>12.950281191971801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2.0772823604423101E-2</v>
      </c>
      <c r="AO34" s="15">
        <v>14.7429093449666</v>
      </c>
      <c r="AP34" s="15">
        <v>0</v>
      </c>
      <c r="AQ34" s="15">
        <v>0</v>
      </c>
      <c r="AR34" s="15">
        <v>0</v>
      </c>
      <c r="AS34" s="15">
        <v>0</v>
      </c>
      <c r="AT34" s="15">
        <v>0</v>
      </c>
      <c r="AU34" s="15">
        <v>0.19426291952838901</v>
      </c>
      <c r="AV34" s="15">
        <v>191.35101984624899</v>
      </c>
      <c r="AW34" s="15">
        <v>0</v>
      </c>
      <c r="AX34" s="15">
        <v>1.1766233815163001E-2</v>
      </c>
      <c r="AY34" s="15">
        <v>0.29621210795671199</v>
      </c>
      <c r="AZ34" s="15">
        <v>0</v>
      </c>
    </row>
    <row r="35" spans="1:52" x14ac:dyDescent="0.25">
      <c r="A35" s="15" t="s">
        <v>57</v>
      </c>
      <c r="B35" s="15">
        <v>2024</v>
      </c>
      <c r="C35" s="15" t="s">
        <v>69</v>
      </c>
      <c r="D35" s="15" t="s">
        <v>58</v>
      </c>
      <c r="E35" s="15" t="s">
        <v>58</v>
      </c>
      <c r="F35" s="15" t="s">
        <v>59</v>
      </c>
      <c r="G35" s="15">
        <v>14677.121603968601</v>
      </c>
      <c r="H35" s="15">
        <v>2006517.2826805699</v>
      </c>
      <c r="I35" s="15">
        <v>111546.124190161</v>
      </c>
      <c r="J35" s="15">
        <f t="shared" si="0"/>
        <v>7.5999999999999757</v>
      </c>
      <c r="K35" s="15">
        <v>3.18161461598672</v>
      </c>
      <c r="L35" s="15">
        <v>38.629655563971603</v>
      </c>
      <c r="M35" s="15">
        <v>1.7646646457423201</v>
      </c>
      <c r="N35" s="15">
        <v>2.1396119389753401E-2</v>
      </c>
      <c r="O35" s="15">
        <v>1.33104802611112E-2</v>
      </c>
      <c r="P35" s="15">
        <v>0</v>
      </c>
      <c r="Q35" s="15">
        <v>9.0000025794084604E-3</v>
      </c>
      <c r="R35" s="15">
        <v>2.6460007583460801E-2</v>
      </c>
      <c r="S35" s="15">
        <v>2.2363556964684402E-2</v>
      </c>
      <c r="T35" s="15">
        <v>1.39123211141372E-2</v>
      </c>
      <c r="U35" s="15">
        <v>0</v>
      </c>
      <c r="V35" s="15">
        <v>3.60000103176338E-2</v>
      </c>
      <c r="W35" s="15">
        <v>6.1740017694742098E-2</v>
      </c>
      <c r="X35" s="15">
        <v>1472.11459011803</v>
      </c>
      <c r="Y35" s="15">
        <v>8178.65635001588</v>
      </c>
      <c r="Z35" s="15">
        <v>0</v>
      </c>
      <c r="AA35" s="15">
        <v>1.10652142725315E-3</v>
      </c>
      <c r="AB35" s="15">
        <v>0.15183693307982499</v>
      </c>
      <c r="AC35" s="15">
        <v>0</v>
      </c>
      <c r="AD35" s="15">
        <v>0.23139591316385699</v>
      </c>
      <c r="AE35" s="15">
        <v>1.28557088372689</v>
      </c>
      <c r="AF35" s="15">
        <v>0</v>
      </c>
      <c r="AG35" s="15">
        <v>2.3823102896472201E-2</v>
      </c>
      <c r="AH35" s="15">
        <v>3.2690075322128398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2.7120789202340501E-2</v>
      </c>
      <c r="AO35" s="15">
        <v>3.7215162343582202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0.29097362131937698</v>
      </c>
      <c r="AV35" s="15">
        <v>48.302265865993299</v>
      </c>
      <c r="AW35" s="15">
        <v>0</v>
      </c>
      <c r="AX35" s="15">
        <v>1.3907808705912E-2</v>
      </c>
      <c r="AY35" s="15">
        <v>7.7267889844290602E-2</v>
      </c>
      <c r="AZ35" s="15">
        <v>0</v>
      </c>
    </row>
    <row r="36" spans="1:52" x14ac:dyDescent="0.25">
      <c r="A36" s="15" t="s">
        <v>57</v>
      </c>
      <c r="B36" s="15">
        <v>2024</v>
      </c>
      <c r="C36" s="15" t="s">
        <v>70</v>
      </c>
      <c r="D36" s="15" t="s">
        <v>58</v>
      </c>
      <c r="E36" s="15" t="s">
        <v>58</v>
      </c>
      <c r="F36" s="15" t="s">
        <v>59</v>
      </c>
      <c r="G36" s="15">
        <v>21706.070779562298</v>
      </c>
      <c r="H36" s="15">
        <v>2842015.6037441599</v>
      </c>
      <c r="I36" s="15">
        <v>275667.09890044102</v>
      </c>
      <c r="J36" s="15">
        <f t="shared" si="0"/>
        <v>12.699999999999992</v>
      </c>
      <c r="K36" s="15">
        <v>2.3409258953225902</v>
      </c>
      <c r="L36" s="15">
        <v>22.2115967843189</v>
      </c>
      <c r="M36" s="15">
        <v>1.8595246791651201</v>
      </c>
      <c r="N36" s="15">
        <v>1.9803994737407501E-2</v>
      </c>
      <c r="O36" s="15">
        <v>7.6533693155984798E-3</v>
      </c>
      <c r="P36" s="15">
        <v>0</v>
      </c>
      <c r="Q36" s="15">
        <v>9.0000025794084604E-3</v>
      </c>
      <c r="R36" s="15">
        <v>2.6460007583460801E-2</v>
      </c>
      <c r="S36" s="15">
        <v>2.06994435005079E-2</v>
      </c>
      <c r="T36" s="15">
        <v>7.9994207147264899E-3</v>
      </c>
      <c r="U36" s="15">
        <v>0</v>
      </c>
      <c r="V36" s="15">
        <v>3.60000103176338E-2</v>
      </c>
      <c r="W36" s="15">
        <v>6.1740017694742098E-2</v>
      </c>
      <c r="X36" s="15">
        <v>1272.9003441039499</v>
      </c>
      <c r="Y36" s="15">
        <v>4609.6455287406798</v>
      </c>
      <c r="Z36" s="15">
        <v>0</v>
      </c>
      <c r="AA36" s="15">
        <v>8.3275497476907904E-4</v>
      </c>
      <c r="AB36" s="15">
        <v>8.7304447458810497E-2</v>
      </c>
      <c r="AC36" s="15">
        <v>0</v>
      </c>
      <c r="AD36" s="15">
        <v>0.20008220791216</v>
      </c>
      <c r="AE36" s="15">
        <v>0.72457208402446105</v>
      </c>
      <c r="AF36" s="15">
        <v>0</v>
      </c>
      <c r="AG36" s="15">
        <v>1.7928986247217098E-2</v>
      </c>
      <c r="AH36" s="15">
        <v>1.8796408130061999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2.0410786064918598E-2</v>
      </c>
      <c r="AO36" s="15">
        <v>2.13982798492659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15">
        <v>0.19089524754831599</v>
      </c>
      <c r="AV36" s="15">
        <v>27.773233737684102</v>
      </c>
      <c r="AW36" s="15">
        <v>0</v>
      </c>
      <c r="AX36" s="15">
        <v>1.20257312890757E-2</v>
      </c>
      <c r="AY36" s="15">
        <v>4.3549645283148503E-2</v>
      </c>
      <c r="AZ36" s="15">
        <v>0</v>
      </c>
    </row>
    <row r="40" spans="1:52" x14ac:dyDescent="0.25">
      <c r="C40" s="12" t="s">
        <v>97</v>
      </c>
      <c r="D40" s="12" t="s">
        <v>32</v>
      </c>
      <c r="E40" s="12" t="s">
        <v>33</v>
      </c>
      <c r="F40" s="12" t="s">
        <v>34</v>
      </c>
      <c r="G40" s="12" t="s">
        <v>41</v>
      </c>
      <c r="H40" s="12" t="s">
        <v>42</v>
      </c>
      <c r="I40" s="12" t="s">
        <v>43</v>
      </c>
      <c r="J40" s="12" t="s">
        <v>121</v>
      </c>
      <c r="K40" s="12" t="s">
        <v>124</v>
      </c>
      <c r="L40" s="12" t="s">
        <v>125</v>
      </c>
    </row>
    <row r="41" spans="1:52" x14ac:dyDescent="0.25">
      <c r="C41" s="12" t="s">
        <v>104</v>
      </c>
      <c r="D41" s="12">
        <f>SUMPRODUCT(H26:H28,K26:K28)/SUM(H26:H28)</f>
        <v>1.1126808422645402</v>
      </c>
      <c r="E41" s="12">
        <f>SUMPRODUCT(G26:G28,L26:L28)/SUM(G26:G28)</f>
        <v>2.8554972311937297</v>
      </c>
      <c r="F41" s="12">
        <f>SUMPRODUCT(I26:I28,M26:M28)/SUM(I26:I28)</f>
        <v>2.1260549007379668</v>
      </c>
      <c r="G41" s="12">
        <f>SUMPRODUCT(H26:H28,S26:S28)/SUM(H26:H28)</f>
        <v>7.1014058849159529E-3</v>
      </c>
      <c r="H41" s="12">
        <f>SUMPRODUCT(G26:G28,T26:T28)/SUM(G26:G28)</f>
        <v>7.1275297102564692E-4</v>
      </c>
      <c r="I41" s="12">
        <f>SUMPRODUCT(I26:I28,U26:U28)/SUM(I26:I28)</f>
        <v>0</v>
      </c>
      <c r="J41" s="130">
        <f>AVERAGE(J26:J28)</f>
        <v>13.579953785092128</v>
      </c>
      <c r="K41" s="12">
        <f>SUM(G26:G28)</f>
        <v>75861.204901693389</v>
      </c>
      <c r="L41" s="12"/>
    </row>
    <row r="42" spans="1:52" x14ac:dyDescent="0.25">
      <c r="C42" s="12" t="s">
        <v>105</v>
      </c>
      <c r="D42" s="12">
        <f>SUMPRODUCT(H29:H36,K29:K36)/SUM(H29:H36)</f>
        <v>2.1099491683899463</v>
      </c>
      <c r="E42" s="12">
        <f>SUMPRODUCT(G29:G36,L29:L36)/SUM(G29:G36)</f>
        <v>56.978103496910869</v>
      </c>
      <c r="F42" s="12">
        <f>SUMPRODUCT(I29:I36,M29:M36)/SUM(I29:I36)</f>
        <v>2.0435149870489582</v>
      </c>
      <c r="G42" s="12">
        <f>SUMPRODUCT(H29:H36,S29:S36)/SUM(H29:H36)</f>
        <v>1.7227349004039959E-2</v>
      </c>
      <c r="H42" s="12">
        <f>SUMPRODUCT(G29:G36,T29:T36)/SUM(G29:G36)</f>
        <v>2.0439120319821487E-2</v>
      </c>
      <c r="I42" s="12">
        <f>SUMPRODUCT(I29:I36,U29:U36)/SUM(I29:I36)</f>
        <v>0</v>
      </c>
      <c r="J42" s="130">
        <f>AVERAGE(J29:J36)</f>
        <v>13.104982669409551</v>
      </c>
      <c r="K42" s="12">
        <f>SUM(G29:G36)</f>
        <v>84083.035343796742</v>
      </c>
      <c r="L42" s="12"/>
    </row>
    <row r="43" spans="1:52" x14ac:dyDescent="0.25">
      <c r="C43" s="12" t="s">
        <v>113</v>
      </c>
      <c r="D43" s="12">
        <f>SUMPRODUCT(H29:H31,K29:K31)/SUM(H29:H31)</f>
        <v>1.0974628712984018</v>
      </c>
      <c r="E43" s="12">
        <f>SUMPRODUCT(G29:G31,L29:L31)/SUM(G29:G31)</f>
        <v>2.8554972311937399</v>
      </c>
      <c r="F43" s="12">
        <f>SUMPRODUCT(I29:I31,M29:M31)/SUM(I29:I31)</f>
        <v>2.0916791097356984</v>
      </c>
      <c r="G43" s="12">
        <f>SUMPRODUCT(H29:H31,S29:S31)/SUM(H29:H31)</f>
        <v>6.9306760618789908E-3</v>
      </c>
      <c r="H43" s="12">
        <f>SUMPRODUCT(G29:G31,T29:T31)/SUM(G29:G31)</f>
        <v>7.1275297102564713E-4</v>
      </c>
      <c r="I43" s="12">
        <f>SUMPRODUCT(I29:I31,U29:U31)/SUM(I29:I31)</f>
        <v>0</v>
      </c>
      <c r="J43" s="130">
        <f>AVERAGE(J29:J31)</f>
        <v>13.579953785092137</v>
      </c>
      <c r="K43" s="12">
        <f>SUM(G29:G31)</f>
        <v>21663.430334059445</v>
      </c>
      <c r="L43" s="12"/>
    </row>
    <row r="44" spans="1:52" x14ac:dyDescent="0.25">
      <c r="C44" s="12" t="s">
        <v>112</v>
      </c>
      <c r="D44" s="12">
        <f>SUMPRODUCT(H32:H36,K32:K36)/SUM(H32:H36)</f>
        <v>2.4197060790210831</v>
      </c>
      <c r="E44" s="12">
        <f>SUMPRODUCT(G32:G36,L32:L36)/SUM(G32:G36)</f>
        <v>75.761966518027208</v>
      </c>
      <c r="F44" s="12">
        <f>SUMPRODUCT(I32:I36,M32:M36)/SUM(I32:I36)</f>
        <v>2.027671242918097</v>
      </c>
      <c r="G44" s="12">
        <f>SUMPRODUCT(H32:H36,S32:S36)/SUM(H32:H36)</f>
        <v>2.0377481118918968E-2</v>
      </c>
      <c r="H44" s="12">
        <f>SUMPRODUCT(G32:G36,T32:T36)/SUM(G32:G36)</f>
        <v>2.7285379355552954E-2</v>
      </c>
      <c r="I44" s="12">
        <f>SUMPRODUCT(I32:I36,U32:U36)/SUM(I32:I36)</f>
        <v>0</v>
      </c>
      <c r="J44" s="130">
        <f>AVERAGE(J32:J36)</f>
        <v>12.819999999999997</v>
      </c>
      <c r="K44" s="12">
        <f>SUM(G32:G36)</f>
        <v>62419.605009737308</v>
      </c>
      <c r="L44" s="130">
        <f>302000/K44</f>
        <v>4.8382235029024727</v>
      </c>
    </row>
    <row r="45" spans="1:52" x14ac:dyDescent="0.25">
      <c r="C45" s="12" t="s">
        <v>123</v>
      </c>
      <c r="D45" s="129">
        <f>SUMPRODUCT(H26:H31,K26:K31)/SUM(H26:H31)</f>
        <v>1.1061136962864238</v>
      </c>
      <c r="E45" s="12">
        <f>SUMPRODUCT(G26:G31,L26:L31)/SUM(G26:G31)</f>
        <v>2.8554972311937319</v>
      </c>
      <c r="F45" s="12">
        <f>SUMPRODUCT(I26:I31,M26:M31)/SUM(I26:I31)</f>
        <v>2.1183700173509572</v>
      </c>
      <c r="G45" s="12">
        <f>SUMPRODUCT(H26:H31,S26:S31)/SUM(H26:H31)</f>
        <v>7.0277293301901928E-3</v>
      </c>
      <c r="H45" s="12">
        <f>SUMPRODUCT(G26:G31,T26:T31)/SUM(G26:G31)</f>
        <v>7.1275297102564702E-4</v>
      </c>
      <c r="I45" s="12">
        <f>SUMPRODUCT(I26:I31,U26:U31)/SUM(I26:I31)</f>
        <v>0</v>
      </c>
      <c r="J45" s="130">
        <f>AVERAGE(J26:J31)</f>
        <v>13.57995378509213</v>
      </c>
      <c r="K45" s="12">
        <f>SUM(G26:G31)</f>
        <v>97524.635235752823</v>
      </c>
      <c r="L45" s="130">
        <f>544000/K45</f>
        <v>5.5780777716825334</v>
      </c>
    </row>
    <row r="47" spans="1:52" x14ac:dyDescent="0.25"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52" x14ac:dyDescent="0.25"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3:12" x14ac:dyDescent="0.25"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3:12" x14ac:dyDescent="0.25"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3:12" x14ac:dyDescent="0.25"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3:12" x14ac:dyDescent="0.25">
      <c r="C52" s="12"/>
      <c r="D52" s="129"/>
      <c r="E52" s="12"/>
      <c r="F52" s="12"/>
      <c r="G52" s="129"/>
      <c r="H52" s="12"/>
      <c r="I52" s="12"/>
      <c r="J52" s="129"/>
      <c r="K52" s="12"/>
      <c r="L52" s="12"/>
    </row>
  </sheetData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B8E77-2D36-43A7-99C6-E28F927C3B8D}">
  <sheetPr>
    <tabColor theme="4" tint="0.79998168889431442"/>
  </sheetPr>
  <dimension ref="A1:Q46"/>
  <sheetViews>
    <sheetView workbookViewId="0">
      <selection activeCell="N17" sqref="N17"/>
    </sheetView>
  </sheetViews>
  <sheetFormatPr defaultRowHeight="15" x14ac:dyDescent="0.25"/>
  <cols>
    <col min="1" max="1" width="9.42578125" customWidth="1"/>
    <col min="2" max="2" width="11.140625" customWidth="1"/>
    <col min="3" max="3" width="12.140625" customWidth="1"/>
    <col min="4" max="4" width="11.28515625" customWidth="1"/>
    <col min="5" max="5" width="12.140625" bestFit="1" customWidth="1"/>
    <col min="6" max="6" width="11.140625" bestFit="1" customWidth="1"/>
    <col min="7" max="7" width="11.5703125" bestFit="1" customWidth="1"/>
    <col min="8" max="8" width="12" bestFit="1" customWidth="1"/>
  </cols>
  <sheetData>
    <row r="1" spans="1:17" ht="15.75" thickBot="1" x14ac:dyDescent="0.3">
      <c r="B1" s="192" t="s">
        <v>119</v>
      </c>
      <c r="C1" s="192"/>
      <c r="D1" s="192"/>
      <c r="E1" s="192"/>
      <c r="F1" s="192"/>
      <c r="G1" s="192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x14ac:dyDescent="0.25">
      <c r="A2" s="7" t="str">
        <f>'2019'!C40</f>
        <v>Class</v>
      </c>
      <c r="B2" s="8" t="str">
        <f>'2019'!D40</f>
        <v>NOx_RUNEX</v>
      </c>
      <c r="C2" s="38" t="str">
        <f>'2023'!E40</f>
        <v>NOx_IDLEX</v>
      </c>
      <c r="D2" s="38" t="str">
        <f>'2023'!F40</f>
        <v>NOx_STREX</v>
      </c>
      <c r="E2" s="8" t="str">
        <f>'2019'!G40</f>
        <v>PM10_RUNEX</v>
      </c>
      <c r="F2" s="8" t="str">
        <f>'2023'!H40</f>
        <v>PM10_IDLEX</v>
      </c>
      <c r="G2" s="8" t="str">
        <f>'2023'!I40</f>
        <v>PM10_STREX</v>
      </c>
      <c r="H2" s="7"/>
      <c r="I2" s="7"/>
      <c r="J2" s="7"/>
      <c r="K2" s="7"/>
      <c r="L2" s="7"/>
      <c r="M2" s="7"/>
      <c r="N2" s="7"/>
      <c r="O2" s="7"/>
      <c r="P2" s="7"/>
      <c r="Q2" s="6"/>
    </row>
    <row r="3" spans="1:17" x14ac:dyDescent="0.25">
      <c r="A3" s="7" t="str">
        <f>'2019'!C41</f>
        <v>Class 4-6</v>
      </c>
      <c r="B3" s="18">
        <f>'2024'!D41</f>
        <v>1.1126808422645402</v>
      </c>
      <c r="C3" s="40">
        <f>'2024'!E41</f>
        <v>2.8554972311937297</v>
      </c>
      <c r="D3" s="40">
        <f>'2024'!F41</f>
        <v>2.1260549007379668</v>
      </c>
      <c r="E3" s="40">
        <f>'2024'!G41</f>
        <v>7.1014058849159529E-3</v>
      </c>
      <c r="F3" s="60">
        <f>'2024'!H41</f>
        <v>7.1275297102564692E-4</v>
      </c>
      <c r="G3" s="8">
        <f>'2024'!I41</f>
        <v>0</v>
      </c>
      <c r="H3" s="8"/>
      <c r="I3" s="8"/>
      <c r="J3" s="8"/>
      <c r="K3" s="8"/>
      <c r="L3" s="8"/>
      <c r="M3" s="8"/>
      <c r="N3" s="8"/>
      <c r="O3" s="8"/>
      <c r="P3" s="8"/>
      <c r="Q3" s="6"/>
    </row>
    <row r="4" spans="1:17" x14ac:dyDescent="0.25">
      <c r="A4" s="7" t="str">
        <f>'2019'!C42</f>
        <v>Class 7-8</v>
      </c>
      <c r="B4" s="18">
        <f>'2024'!D42</f>
        <v>2.1099491683899463</v>
      </c>
      <c r="C4" s="40">
        <f>'2024'!E42</f>
        <v>56.978103496910869</v>
      </c>
      <c r="D4" s="40">
        <f>'2024'!F42</f>
        <v>2.0435149870489582</v>
      </c>
      <c r="E4" s="40">
        <f>'2024'!G42</f>
        <v>1.7227349004039959E-2</v>
      </c>
      <c r="F4" s="60">
        <f>'2024'!H42</f>
        <v>2.0439120319821487E-2</v>
      </c>
      <c r="G4" s="8">
        <f>'2024'!I42</f>
        <v>0</v>
      </c>
      <c r="H4" s="8"/>
      <c r="I4" s="8"/>
      <c r="J4" s="8"/>
      <c r="K4" s="8"/>
      <c r="L4" s="8"/>
      <c r="M4" s="8"/>
      <c r="N4" s="8"/>
      <c r="O4" s="8"/>
      <c r="P4" s="8"/>
      <c r="Q4" s="6"/>
    </row>
    <row r="5" spans="1:17" x14ac:dyDescent="0.25">
      <c r="A5" s="7" t="s">
        <v>113</v>
      </c>
      <c r="B5" s="18">
        <f>'2024'!D43</f>
        <v>1.0974628712984018</v>
      </c>
      <c r="C5" s="40">
        <f>'2024'!E43</f>
        <v>2.8554972311937399</v>
      </c>
      <c r="D5" s="40">
        <f>'2024'!F43</f>
        <v>2.0916791097356984</v>
      </c>
      <c r="E5" s="40">
        <f>'2024'!G43</f>
        <v>6.9306760618789908E-3</v>
      </c>
      <c r="F5" s="60">
        <f>'2024'!H43</f>
        <v>7.1275297102564713E-4</v>
      </c>
      <c r="G5" s="8">
        <f>'2024'!I43</f>
        <v>0</v>
      </c>
      <c r="H5" s="8"/>
      <c r="I5" s="8"/>
      <c r="J5" s="8"/>
      <c r="K5" s="8"/>
      <c r="L5" s="8"/>
      <c r="M5" s="8"/>
      <c r="N5" s="8"/>
      <c r="O5" s="8"/>
      <c r="P5" s="8"/>
      <c r="Q5" s="6"/>
    </row>
    <row r="6" spans="1:17" x14ac:dyDescent="0.25">
      <c r="A6" s="7" t="s">
        <v>112</v>
      </c>
      <c r="B6" s="18">
        <f>'2024'!D44</f>
        <v>2.4197060790210831</v>
      </c>
      <c r="C6" s="40">
        <f>'2024'!E44</f>
        <v>75.761966518027208</v>
      </c>
      <c r="D6" s="40">
        <f>'2024'!F44</f>
        <v>2.027671242918097</v>
      </c>
      <c r="E6" s="40">
        <f>'2024'!G44</f>
        <v>2.0377481118918968E-2</v>
      </c>
      <c r="F6" s="60">
        <f>'2024'!H44</f>
        <v>2.7285379355552954E-2</v>
      </c>
      <c r="G6" s="8">
        <f>'2024'!I44</f>
        <v>0</v>
      </c>
      <c r="H6" s="8"/>
      <c r="I6" s="8"/>
      <c r="J6" s="8"/>
      <c r="K6" s="8"/>
      <c r="L6" s="8"/>
      <c r="M6" s="8"/>
      <c r="N6" s="8"/>
      <c r="O6" s="8"/>
      <c r="P6" s="8"/>
      <c r="Q6" s="6"/>
    </row>
    <row r="7" spans="1:17" x14ac:dyDescent="0.25">
      <c r="A7" s="7" t="s">
        <v>123</v>
      </c>
      <c r="B7" s="18">
        <f>'2024'!D45</f>
        <v>1.1061136962864238</v>
      </c>
      <c r="C7" s="40">
        <f>'2024'!E45</f>
        <v>2.8554972311937319</v>
      </c>
      <c r="D7" s="40">
        <f>'2024'!F45</f>
        <v>2.1183700173509572</v>
      </c>
      <c r="E7" s="40">
        <f>'2024'!G45</f>
        <v>7.0277293301901928E-3</v>
      </c>
      <c r="F7" s="60">
        <f>'2024'!H45</f>
        <v>7.1275297102564702E-4</v>
      </c>
      <c r="G7" s="8">
        <f>'2024'!I45</f>
        <v>0</v>
      </c>
      <c r="H7" s="8"/>
      <c r="I7" s="8"/>
      <c r="J7" s="8"/>
      <c r="K7" s="8"/>
      <c r="L7" s="8"/>
      <c r="M7" s="8"/>
      <c r="N7" s="8"/>
      <c r="O7" s="8"/>
      <c r="P7" s="8"/>
      <c r="Q7" s="6"/>
    </row>
    <row r="8" spans="1:17" x14ac:dyDescent="0.25">
      <c r="A8" s="15"/>
      <c r="B8" s="15"/>
      <c r="C8" s="7"/>
      <c r="D8" s="7"/>
      <c r="E8" s="7"/>
      <c r="F8" s="7"/>
      <c r="G8" s="7"/>
      <c r="H8" s="7"/>
      <c r="I8" s="7"/>
      <c r="J8" s="6"/>
      <c r="K8" s="6"/>
      <c r="L8" s="6"/>
      <c r="M8" s="6"/>
      <c r="N8" s="6"/>
      <c r="O8" s="6"/>
      <c r="P8" s="6"/>
      <c r="Q8" s="6"/>
    </row>
    <row r="9" spans="1:17" x14ac:dyDescent="0.25">
      <c r="A9" s="7"/>
      <c r="B9" s="8"/>
      <c r="C9" s="7"/>
      <c r="D9" s="7"/>
      <c r="E9" s="7"/>
      <c r="F9" s="7"/>
      <c r="G9" s="7"/>
      <c r="H9" s="7"/>
      <c r="I9" s="7"/>
    </row>
    <row r="10" spans="1:17" x14ac:dyDescent="0.25">
      <c r="A10" s="17"/>
      <c r="B10" s="23" t="s">
        <v>103</v>
      </c>
      <c r="F10" s="7"/>
      <c r="G10" s="7"/>
      <c r="H10" s="7"/>
      <c r="I10" s="7"/>
    </row>
    <row r="11" spans="1:17" x14ac:dyDescent="0.25">
      <c r="A11" s="17"/>
      <c r="B11" s="9" t="s">
        <v>122</v>
      </c>
      <c r="F11" s="7"/>
      <c r="G11" s="7"/>
      <c r="H11" s="7"/>
      <c r="I11" s="7"/>
    </row>
    <row r="12" spans="1:17" x14ac:dyDescent="0.25">
      <c r="A12" s="19"/>
      <c r="D12" s="7"/>
      <c r="E12" s="7"/>
      <c r="F12" s="7"/>
      <c r="G12" s="7"/>
      <c r="H12" s="7"/>
      <c r="I12" s="7"/>
    </row>
    <row r="13" spans="1:17" x14ac:dyDescent="0.25">
      <c r="A13" s="20" t="s">
        <v>97</v>
      </c>
      <c r="B13" s="21" t="s">
        <v>115</v>
      </c>
      <c r="C13" s="21" t="s">
        <v>116</v>
      </c>
      <c r="D13" s="21" t="s">
        <v>117</v>
      </c>
      <c r="E13" s="21" t="s">
        <v>118</v>
      </c>
      <c r="F13" s="8"/>
      <c r="G13" s="8"/>
      <c r="H13" s="8"/>
    </row>
    <row r="14" spans="1:17" x14ac:dyDescent="0.25">
      <c r="A14" s="47" t="s">
        <v>112</v>
      </c>
      <c r="B14" s="48">
        <f>(Trips!$C$4*B6)+(D6+(C6/'2024'!$L$44))</f>
        <v>114.23299023564806</v>
      </c>
      <c r="C14" s="48">
        <f>(Trips!C4*E6)+(G6+(F6/'2024'!$L$44))</f>
        <v>0.81870104168431868</v>
      </c>
      <c r="D14" s="48">
        <f>B14/453.592</f>
        <v>0.25184083986412475</v>
      </c>
      <c r="E14" s="48">
        <f>C14/453.592</f>
        <v>1.8049283093271458E-3</v>
      </c>
      <c r="F14" s="18"/>
      <c r="G14" s="18"/>
      <c r="H14" s="18"/>
    </row>
    <row r="15" spans="1:17" x14ac:dyDescent="0.25">
      <c r="A15" s="47" t="s">
        <v>123</v>
      </c>
      <c r="B15" s="48">
        <f>(Trips!$C$3*B7)+(D7+(C7/'2024'!$L$45))</f>
        <v>18.337098706619773</v>
      </c>
      <c r="C15" s="48">
        <f>(Trips!C3*E7)+(G7+(F7/'2024'!$L$45))</f>
        <v>9.9921534013539842E-2</v>
      </c>
      <c r="D15" s="48">
        <f>B15/453.592</f>
        <v>4.0426415603934313E-2</v>
      </c>
      <c r="E15" s="49">
        <f>C15/453.592</f>
        <v>2.2028945398847388E-4</v>
      </c>
      <c r="F15" s="18"/>
      <c r="G15" s="18"/>
      <c r="H15" s="60"/>
    </row>
    <row r="16" spans="1:17" x14ac:dyDescent="0.25">
      <c r="A16" s="7"/>
      <c r="B16" s="18"/>
      <c r="C16" s="18"/>
      <c r="D16" s="41"/>
      <c r="E16" s="41"/>
      <c r="F16" s="7"/>
      <c r="G16" s="7"/>
      <c r="H16" s="7"/>
    </row>
    <row r="17" s="7" customFormat="1" x14ac:dyDescent="0.25"/>
    <row r="18" s="7" customFormat="1" x14ac:dyDescent="0.25"/>
    <row r="19" s="7" customFormat="1" x14ac:dyDescent="0.25"/>
    <row r="20" s="7" customFormat="1" x14ac:dyDescent="0.25"/>
    <row r="21" s="7" customFormat="1" x14ac:dyDescent="0.25"/>
    <row r="22" s="7" customFormat="1" x14ac:dyDescent="0.25"/>
    <row r="23" s="7" customFormat="1" x14ac:dyDescent="0.25"/>
    <row r="24" s="7" customFormat="1" x14ac:dyDescent="0.25"/>
    <row r="25" s="7" customFormat="1" x14ac:dyDescent="0.25"/>
    <row r="26" s="7" customFormat="1" x14ac:dyDescent="0.25"/>
    <row r="27" s="7" customFormat="1" x14ac:dyDescent="0.25"/>
    <row r="28" s="7" customFormat="1" x14ac:dyDescent="0.25"/>
    <row r="29" s="7" customFormat="1" x14ac:dyDescent="0.25"/>
    <row r="30" s="7" customFormat="1" x14ac:dyDescent="0.25"/>
    <row r="31" s="7" customFormat="1" x14ac:dyDescent="0.25"/>
    <row r="32" s="7" customFormat="1" x14ac:dyDescent="0.25"/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</sheetData>
  <mergeCells count="1">
    <mergeCell ref="B1:G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07F0E-2BBF-4FC5-B827-6329DDAA84B6}">
  <dimension ref="A1:BO52"/>
  <sheetViews>
    <sheetView zoomScale="70" zoomScaleNormal="70" workbookViewId="0">
      <selection activeCell="S52" sqref="S52"/>
    </sheetView>
  </sheetViews>
  <sheetFormatPr defaultColWidth="8.7109375" defaultRowHeight="15" x14ac:dyDescent="0.25"/>
  <cols>
    <col min="1" max="2" width="8.7109375" style="15"/>
    <col min="3" max="3" width="14.5703125" style="15" bestFit="1" customWidth="1"/>
    <col min="4" max="6" width="11.85546875" style="15" bestFit="1" customWidth="1"/>
    <col min="7" max="7" width="12.140625" style="15" bestFit="1" customWidth="1"/>
    <col min="8" max="9" width="11.85546875" style="15" bestFit="1" customWidth="1"/>
    <col min="10" max="10" width="18.42578125" style="15" bestFit="1" customWidth="1"/>
    <col min="11" max="11" width="11.85546875" style="15" bestFit="1" customWidth="1"/>
    <col min="12" max="12" width="13.42578125" style="15" bestFit="1" customWidth="1"/>
    <col min="13" max="52" width="8.7109375" style="15"/>
    <col min="53" max="66" width="8.7109375" style="7"/>
    <col min="67" max="16384" width="8.7109375" style="15"/>
  </cols>
  <sheetData>
    <row r="1" spans="1:52" x14ac:dyDescent="0.25">
      <c r="A1" s="15" t="s">
        <v>0</v>
      </c>
    </row>
    <row r="2" spans="1:52" x14ac:dyDescent="0.25">
      <c r="A2" s="15" t="s">
        <v>1</v>
      </c>
    </row>
    <row r="3" spans="1:52" x14ac:dyDescent="0.25">
      <c r="A3" s="15" t="s">
        <v>2</v>
      </c>
    </row>
    <row r="4" spans="1:52" x14ac:dyDescent="0.25">
      <c r="A4" s="15" t="s">
        <v>136</v>
      </c>
    </row>
    <row r="5" spans="1:52" x14ac:dyDescent="0.25">
      <c r="A5" s="15" t="s">
        <v>3</v>
      </c>
    </row>
    <row r="6" spans="1:52" x14ac:dyDescent="0.25">
      <c r="A6" s="15" t="s">
        <v>4</v>
      </c>
    </row>
    <row r="7" spans="1:52" x14ac:dyDescent="0.25">
      <c r="A7" s="15" t="s">
        <v>140</v>
      </c>
    </row>
    <row r="9" spans="1:52" x14ac:dyDescent="0.25">
      <c r="A9" s="15" t="s">
        <v>6</v>
      </c>
      <c r="B9" s="15" t="s">
        <v>7</v>
      </c>
      <c r="C9" s="15" t="s">
        <v>8</v>
      </c>
      <c r="D9" s="15" t="s">
        <v>9</v>
      </c>
      <c r="E9" s="15" t="s">
        <v>10</v>
      </c>
      <c r="F9" s="15" t="s">
        <v>11</v>
      </c>
      <c r="G9" s="15" t="s">
        <v>12</v>
      </c>
      <c r="H9" s="15" t="s">
        <v>13</v>
      </c>
      <c r="I9" s="15" t="s">
        <v>14</v>
      </c>
      <c r="K9" s="15" t="s">
        <v>32</v>
      </c>
      <c r="L9" s="15" t="s">
        <v>33</v>
      </c>
      <c r="M9" s="15" t="s">
        <v>34</v>
      </c>
      <c r="N9" s="15" t="s">
        <v>131</v>
      </c>
      <c r="O9" s="15" t="s">
        <v>132</v>
      </c>
      <c r="P9" s="15" t="s">
        <v>133</v>
      </c>
      <c r="Q9" s="15" t="s">
        <v>134</v>
      </c>
      <c r="R9" s="15" t="s">
        <v>135</v>
      </c>
      <c r="S9" s="15" t="s">
        <v>41</v>
      </c>
      <c r="T9" s="15" t="s">
        <v>42</v>
      </c>
      <c r="U9" s="15" t="s">
        <v>43</v>
      </c>
      <c r="V9" s="15" t="s">
        <v>44</v>
      </c>
      <c r="W9" s="15" t="s">
        <v>45</v>
      </c>
      <c r="X9" s="15" t="s">
        <v>35</v>
      </c>
      <c r="Y9" s="15" t="s">
        <v>36</v>
      </c>
      <c r="Z9" s="15" t="s">
        <v>37</v>
      </c>
      <c r="AA9" s="15" t="s">
        <v>38</v>
      </c>
      <c r="AB9" s="15" t="s">
        <v>39</v>
      </c>
      <c r="AC9" s="15" t="s">
        <v>40</v>
      </c>
      <c r="AD9" s="15" t="s">
        <v>54</v>
      </c>
      <c r="AE9" s="15" t="s">
        <v>55</v>
      </c>
      <c r="AF9" s="15" t="s">
        <v>56</v>
      </c>
      <c r="AG9" s="15" t="s">
        <v>15</v>
      </c>
      <c r="AH9" s="15" t="s">
        <v>16</v>
      </c>
      <c r="AI9" s="15" t="s">
        <v>17</v>
      </c>
      <c r="AJ9" s="15" t="s">
        <v>18</v>
      </c>
      <c r="AK9" s="15" t="s">
        <v>19</v>
      </c>
      <c r="AL9" s="15" t="s">
        <v>20</v>
      </c>
      <c r="AM9" s="15" t="s">
        <v>21</v>
      </c>
      <c r="AN9" s="15" t="s">
        <v>22</v>
      </c>
      <c r="AO9" s="15" t="s">
        <v>23</v>
      </c>
      <c r="AP9" s="15" t="s">
        <v>24</v>
      </c>
      <c r="AQ9" s="15" t="s">
        <v>25</v>
      </c>
      <c r="AR9" s="15" t="s">
        <v>26</v>
      </c>
      <c r="AS9" s="15" t="s">
        <v>27</v>
      </c>
      <c r="AT9" s="15" t="s">
        <v>28</v>
      </c>
      <c r="AU9" s="15" t="s">
        <v>29</v>
      </c>
      <c r="AV9" s="15" t="s">
        <v>30</v>
      </c>
      <c r="AW9" s="15" t="s">
        <v>31</v>
      </c>
      <c r="AX9" s="15" t="s">
        <v>51</v>
      </c>
      <c r="AY9" s="15" t="s">
        <v>52</v>
      </c>
      <c r="AZ9" s="15" t="s">
        <v>53</v>
      </c>
    </row>
    <row r="10" spans="1:52" x14ac:dyDescent="0.25">
      <c r="A10" s="15" t="s">
        <v>57</v>
      </c>
      <c r="B10" s="15">
        <v>2025</v>
      </c>
      <c r="C10" s="15" t="s">
        <v>60</v>
      </c>
      <c r="D10" s="15" t="s">
        <v>58</v>
      </c>
      <c r="E10" s="15" t="s">
        <v>58</v>
      </c>
      <c r="F10" s="15" t="s">
        <v>59</v>
      </c>
      <c r="G10" s="15">
        <v>522.19868971318101</v>
      </c>
      <c r="H10" s="15">
        <v>97985.627766536898</v>
      </c>
      <c r="I10" s="15">
        <v>7624.1008698124497</v>
      </c>
      <c r="K10" s="15">
        <v>0.98542941592019695</v>
      </c>
      <c r="L10" s="15">
        <v>2.8554972311937399</v>
      </c>
      <c r="M10" s="15">
        <v>1.31227493205368</v>
      </c>
      <c r="N10" s="15">
        <v>5.8279428167342202E-3</v>
      </c>
      <c r="O10" s="15">
        <v>6.8191959300341104E-4</v>
      </c>
      <c r="P10" s="15">
        <v>0</v>
      </c>
      <c r="Q10" s="15">
        <v>3.0000008598028201E-3</v>
      </c>
      <c r="R10" s="15">
        <v>5.5860016009528501E-2</v>
      </c>
      <c r="S10" s="15">
        <v>6.0914565297937101E-3</v>
      </c>
      <c r="T10" s="15">
        <v>7.12752971025648E-4</v>
      </c>
      <c r="U10" s="15">
        <v>0</v>
      </c>
      <c r="V10" s="15">
        <v>1.20000034392113E-2</v>
      </c>
      <c r="W10" s="15">
        <v>0.13034003735556601</v>
      </c>
      <c r="X10" s="15">
        <v>798.57036724300099</v>
      </c>
      <c r="Y10" s="15">
        <v>569.490562791103</v>
      </c>
      <c r="Z10" s="15">
        <v>0</v>
      </c>
      <c r="AA10" s="15">
        <v>3.1131897906502902E-4</v>
      </c>
      <c r="AB10" s="15">
        <v>2.29134166892984E-3</v>
      </c>
      <c r="AC10" s="15">
        <v>0</v>
      </c>
      <c r="AD10" s="15">
        <v>0.12552414098346401</v>
      </c>
      <c r="AE10" s="15">
        <v>8.9515985847732293E-2</v>
      </c>
      <c r="AF10" s="15">
        <v>0</v>
      </c>
      <c r="AG10" s="15">
        <v>6.7026122488218999E-3</v>
      </c>
      <c r="AH10" s="15">
        <v>4.9331957796242103E-2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7.6304138338017498E-3</v>
      </c>
      <c r="AO10" s="15">
        <v>5.6160678738820399E-2</v>
      </c>
      <c r="AP10" s="15">
        <v>0</v>
      </c>
      <c r="AQ10" s="15">
        <v>0</v>
      </c>
      <c r="AR10" s="15">
        <v>0</v>
      </c>
      <c r="AS10" s="15">
        <v>0</v>
      </c>
      <c r="AT10" s="15">
        <v>0</v>
      </c>
      <c r="AU10" s="15">
        <v>6.7181822652922593E-2</v>
      </c>
      <c r="AV10" s="15">
        <v>2.08895418073892</v>
      </c>
      <c r="AW10" s="15">
        <v>0</v>
      </c>
      <c r="AX10" s="15">
        <v>7.5444968621193103E-3</v>
      </c>
      <c r="AY10" s="15">
        <v>5.3802644578678999E-3</v>
      </c>
      <c r="AZ10" s="15">
        <v>0</v>
      </c>
    </row>
    <row r="11" spans="1:52" x14ac:dyDescent="0.25">
      <c r="A11" s="15" t="s">
        <v>57</v>
      </c>
      <c r="B11" s="15">
        <v>2025</v>
      </c>
      <c r="C11" s="15" t="s">
        <v>61</v>
      </c>
      <c r="D11" s="15" t="s">
        <v>58</v>
      </c>
      <c r="E11" s="15" t="s">
        <v>58</v>
      </c>
      <c r="F11" s="15" t="s">
        <v>59</v>
      </c>
      <c r="G11" s="15">
        <v>274.90421356098699</v>
      </c>
      <c r="H11" s="15">
        <v>13630.207334753501</v>
      </c>
      <c r="I11" s="15">
        <v>4013.6015179904098</v>
      </c>
      <c r="K11" s="15">
        <v>1.00911303597668</v>
      </c>
      <c r="L11" s="15">
        <v>2.8554972311937301</v>
      </c>
      <c r="M11" s="15">
        <v>1.3126351926117401</v>
      </c>
      <c r="N11" s="15">
        <v>5.9930260634537399E-3</v>
      </c>
      <c r="O11" s="15">
        <v>6.8191959300341104E-4</v>
      </c>
      <c r="P11" s="15">
        <v>0</v>
      </c>
      <c r="Q11" s="15">
        <v>3.0000008598028201E-3</v>
      </c>
      <c r="R11" s="15">
        <v>5.5860016009528501E-2</v>
      </c>
      <c r="S11" s="15">
        <v>6.2640041083838298E-3</v>
      </c>
      <c r="T11" s="15">
        <v>7.12752971025648E-4</v>
      </c>
      <c r="U11" s="15">
        <v>0</v>
      </c>
      <c r="V11" s="15">
        <v>1.2000003439211201E-2</v>
      </c>
      <c r="W11" s="15">
        <v>0.13034003735556601</v>
      </c>
      <c r="X11" s="15">
        <v>857.75172736649699</v>
      </c>
      <c r="Y11" s="15">
        <v>569.40689453804396</v>
      </c>
      <c r="Z11" s="15">
        <v>0</v>
      </c>
      <c r="AA11" s="15">
        <v>3.1507522369470198E-4</v>
      </c>
      <c r="AB11" s="15">
        <v>2.29134166892984E-3</v>
      </c>
      <c r="AC11" s="15">
        <v>0</v>
      </c>
      <c r="AD11" s="15">
        <v>0.13482662664591299</v>
      </c>
      <c r="AE11" s="15">
        <v>8.95028343635004E-2</v>
      </c>
      <c r="AF11" s="15">
        <v>0</v>
      </c>
      <c r="AG11" s="15">
        <v>6.7834831656546201E-3</v>
      </c>
      <c r="AH11" s="15">
        <v>4.9331957796242103E-2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7.7224792166173898E-3</v>
      </c>
      <c r="AO11" s="15">
        <v>5.6160678738820399E-2</v>
      </c>
      <c r="AP11" s="15">
        <v>0</v>
      </c>
      <c r="AQ11" s="15">
        <v>0</v>
      </c>
      <c r="AR11" s="15">
        <v>0</v>
      </c>
      <c r="AS11" s="15">
        <v>0</v>
      </c>
      <c r="AT11" s="15">
        <v>0</v>
      </c>
      <c r="AU11" s="15">
        <v>6.8065237478419305E-2</v>
      </c>
      <c r="AV11" s="15">
        <v>2.08895418073892</v>
      </c>
      <c r="AW11" s="15">
        <v>0</v>
      </c>
      <c r="AX11" s="15">
        <v>8.1036130077498398E-3</v>
      </c>
      <c r="AY11" s="15">
        <v>5.3794740016995298E-3</v>
      </c>
      <c r="AZ11" s="15">
        <v>0</v>
      </c>
    </row>
    <row r="12" spans="1:52" x14ac:dyDescent="0.25">
      <c r="A12" s="15" t="s">
        <v>57</v>
      </c>
      <c r="B12" s="15">
        <v>2025</v>
      </c>
      <c r="C12" s="15" t="s">
        <v>62</v>
      </c>
      <c r="D12" s="15" t="s">
        <v>58</v>
      </c>
      <c r="E12" s="15" t="s">
        <v>58</v>
      </c>
      <c r="F12" s="15" t="s">
        <v>59</v>
      </c>
      <c r="G12" s="15">
        <v>22123.470552069899</v>
      </c>
      <c r="H12" s="15">
        <v>2889411.0636100299</v>
      </c>
      <c r="I12" s="15">
        <v>255301.78286842699</v>
      </c>
      <c r="K12" s="15">
        <v>1.1210153921569199</v>
      </c>
      <c r="L12" s="15">
        <v>2.8554972311937301</v>
      </c>
      <c r="M12" s="15">
        <v>2.1294652712344</v>
      </c>
      <c r="N12" s="15">
        <v>6.8235878148577497E-3</v>
      </c>
      <c r="O12" s="15">
        <v>6.8191959300341104E-4</v>
      </c>
      <c r="P12" s="15">
        <v>0</v>
      </c>
      <c r="Q12" s="15">
        <v>3.0000008598028201E-3</v>
      </c>
      <c r="R12" s="15">
        <v>5.5860016009528501E-2</v>
      </c>
      <c r="S12" s="15">
        <v>7.1321201766231402E-3</v>
      </c>
      <c r="T12" s="15">
        <v>7.12752971025648E-4</v>
      </c>
      <c r="U12" s="15">
        <v>0</v>
      </c>
      <c r="V12" s="15">
        <v>1.2000003439211201E-2</v>
      </c>
      <c r="W12" s="15">
        <v>0.13034003735556601</v>
      </c>
      <c r="X12" s="15">
        <v>838.50763195894103</v>
      </c>
      <c r="Y12" s="15">
        <v>587.37222283679205</v>
      </c>
      <c r="Z12" s="15">
        <v>0</v>
      </c>
      <c r="AA12" s="15">
        <v>3.3164156962754297E-4</v>
      </c>
      <c r="AB12" s="15">
        <v>2.29134166892984E-3</v>
      </c>
      <c r="AC12" s="15">
        <v>0</v>
      </c>
      <c r="AD12" s="15">
        <v>0.13180172283765301</v>
      </c>
      <c r="AE12" s="15">
        <v>9.2326733790136797E-2</v>
      </c>
      <c r="AF12" s="15">
        <v>0</v>
      </c>
      <c r="AG12" s="15">
        <v>7.1401520507356304E-3</v>
      </c>
      <c r="AH12" s="15">
        <v>4.9331957796242103E-2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8.1285195921869495E-3</v>
      </c>
      <c r="AO12" s="15">
        <v>5.6160678738820399E-2</v>
      </c>
      <c r="AP12" s="15">
        <v>0</v>
      </c>
      <c r="AQ12" s="15">
        <v>0</v>
      </c>
      <c r="AR12" s="15">
        <v>0</v>
      </c>
      <c r="AS12" s="15">
        <v>0</v>
      </c>
      <c r="AT12" s="15">
        <v>0</v>
      </c>
      <c r="AU12" s="15">
        <v>7.1573537279362803E-2</v>
      </c>
      <c r="AV12" s="15">
        <v>2.08895418073892</v>
      </c>
      <c r="AW12" s="15">
        <v>0</v>
      </c>
      <c r="AX12" s="15">
        <v>7.9218043364390409E-3</v>
      </c>
      <c r="AY12" s="15">
        <v>5.5492015154373501E-3</v>
      </c>
      <c r="AZ12" s="15">
        <v>0</v>
      </c>
    </row>
    <row r="13" spans="1:52" x14ac:dyDescent="0.25">
      <c r="A13" s="15" t="s">
        <v>57</v>
      </c>
      <c r="B13" s="15">
        <v>2025</v>
      </c>
      <c r="C13" s="15" t="s">
        <v>63</v>
      </c>
      <c r="D13" s="15" t="s">
        <v>58</v>
      </c>
      <c r="E13" s="15" t="s">
        <v>58</v>
      </c>
      <c r="F13" s="15" t="s">
        <v>59</v>
      </c>
      <c r="G13" s="15">
        <v>78885.466014715596</v>
      </c>
      <c r="H13" s="15">
        <v>3972172.28870878</v>
      </c>
      <c r="I13" s="15">
        <v>910327.34075618698</v>
      </c>
      <c r="K13" s="15">
        <v>1.12288488941933</v>
      </c>
      <c r="L13" s="15">
        <v>2.8554972311937301</v>
      </c>
      <c r="M13" s="15">
        <v>2.1327943167899699</v>
      </c>
      <c r="N13" s="15">
        <v>6.8924135683377397E-3</v>
      </c>
      <c r="O13" s="15">
        <v>6.8191959300341104E-4</v>
      </c>
      <c r="P13" s="15">
        <v>0</v>
      </c>
      <c r="Q13" s="15">
        <v>3.0000008598028201E-3</v>
      </c>
      <c r="R13" s="15">
        <v>5.5860016009528501E-2</v>
      </c>
      <c r="S13" s="15">
        <v>7.2040579252657397E-3</v>
      </c>
      <c r="T13" s="15">
        <v>7.1275297102564702E-4</v>
      </c>
      <c r="U13" s="15">
        <v>0</v>
      </c>
      <c r="V13" s="15">
        <v>1.2000003439211201E-2</v>
      </c>
      <c r="W13" s="15">
        <v>0.13034003735556601</v>
      </c>
      <c r="X13" s="15">
        <v>887.94535990965005</v>
      </c>
      <c r="Y13" s="15">
        <v>589.78184018027503</v>
      </c>
      <c r="Z13" s="15">
        <v>0</v>
      </c>
      <c r="AA13" s="15">
        <v>3.3266981059634001E-4</v>
      </c>
      <c r="AB13" s="15">
        <v>2.29134166892984E-3</v>
      </c>
      <c r="AC13" s="15">
        <v>0</v>
      </c>
      <c r="AD13" s="15">
        <v>0.139572645210607</v>
      </c>
      <c r="AE13" s="15">
        <v>9.2705492080634999E-2</v>
      </c>
      <c r="AF13" s="15">
        <v>0</v>
      </c>
      <c r="AG13" s="15">
        <v>7.1622897968277597E-3</v>
      </c>
      <c r="AH13" s="15">
        <v>4.9331957796241999E-2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8.1537217309590806E-3</v>
      </c>
      <c r="AO13" s="15">
        <v>5.6160678738820399E-2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7.1740356112477199E-2</v>
      </c>
      <c r="AV13" s="15">
        <v>2.08895418073892</v>
      </c>
      <c r="AW13" s="15">
        <v>0</v>
      </c>
      <c r="AX13" s="15">
        <v>8.3888674766381E-3</v>
      </c>
      <c r="AY13" s="15">
        <v>5.5719663853004498E-3</v>
      </c>
      <c r="AZ13" s="15">
        <v>0</v>
      </c>
    </row>
    <row r="14" spans="1:52" x14ac:dyDescent="0.25">
      <c r="A14" s="15" t="s">
        <v>57</v>
      </c>
      <c r="B14" s="15">
        <v>2025</v>
      </c>
      <c r="C14" s="15" t="s">
        <v>64</v>
      </c>
      <c r="D14" s="15" t="s">
        <v>58</v>
      </c>
      <c r="E14" s="15" t="s">
        <v>58</v>
      </c>
      <c r="F14" s="15" t="s">
        <v>59</v>
      </c>
      <c r="G14" s="15">
        <v>299.82653661906897</v>
      </c>
      <c r="H14" s="15">
        <v>56273.356837762098</v>
      </c>
      <c r="I14" s="15">
        <v>4377.4674346384199</v>
      </c>
      <c r="K14" s="15">
        <v>0.98597604508487302</v>
      </c>
      <c r="L14" s="15">
        <v>2.8554972311937399</v>
      </c>
      <c r="M14" s="15">
        <v>1.31232820381159</v>
      </c>
      <c r="N14" s="15">
        <v>5.8190981702710204E-3</v>
      </c>
      <c r="O14" s="15">
        <v>6.8191959300341104E-4</v>
      </c>
      <c r="P14" s="15">
        <v>0</v>
      </c>
      <c r="Q14" s="15">
        <v>3.0000008598028201E-3</v>
      </c>
      <c r="R14" s="15">
        <v>5.5860016009528501E-2</v>
      </c>
      <c r="S14" s="15">
        <v>6.0822119676649704E-3</v>
      </c>
      <c r="T14" s="15">
        <v>7.12752971025648E-4</v>
      </c>
      <c r="U14" s="15">
        <v>0</v>
      </c>
      <c r="V14" s="15">
        <v>1.2000003439211201E-2</v>
      </c>
      <c r="W14" s="15">
        <v>0.13034003735556601</v>
      </c>
      <c r="X14" s="15">
        <v>798.72734138952899</v>
      </c>
      <c r="Y14" s="15">
        <v>569.40655302451103</v>
      </c>
      <c r="Z14" s="15">
        <v>0</v>
      </c>
      <c r="AA14" s="15">
        <v>3.1135723128871399E-4</v>
      </c>
      <c r="AB14" s="15">
        <v>2.29134166892984E-3</v>
      </c>
      <c r="AC14" s="15">
        <v>0</v>
      </c>
      <c r="AD14" s="15">
        <v>0.12554881513330399</v>
      </c>
      <c r="AE14" s="15">
        <v>8.9502780682329003E-2</v>
      </c>
      <c r="AF14" s="15">
        <v>0</v>
      </c>
      <c r="AG14" s="15">
        <v>6.7034358087082503E-3</v>
      </c>
      <c r="AH14" s="15">
        <v>4.9331957796242103E-2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7.6313513940419204E-3</v>
      </c>
      <c r="AO14" s="15">
        <v>5.6160678738820399E-2</v>
      </c>
      <c r="AP14" s="15">
        <v>0</v>
      </c>
      <c r="AQ14" s="15">
        <v>0</v>
      </c>
      <c r="AR14" s="15">
        <v>0</v>
      </c>
      <c r="AS14" s="15">
        <v>0</v>
      </c>
      <c r="AT14" s="15">
        <v>0</v>
      </c>
      <c r="AU14" s="15">
        <v>6.7239676615153704E-2</v>
      </c>
      <c r="AV14" s="15">
        <v>2.08895418073892</v>
      </c>
      <c r="AW14" s="15">
        <v>0</v>
      </c>
      <c r="AX14" s="15">
        <v>7.5459798760207702E-3</v>
      </c>
      <c r="AY14" s="15">
        <v>5.3794707752490099E-3</v>
      </c>
      <c r="AZ14" s="15">
        <v>0</v>
      </c>
    </row>
    <row r="15" spans="1:52" x14ac:dyDescent="0.25">
      <c r="A15" s="15" t="s">
        <v>57</v>
      </c>
      <c r="B15" s="15">
        <v>2025</v>
      </c>
      <c r="C15" s="15" t="s">
        <v>65</v>
      </c>
      <c r="D15" s="15" t="s">
        <v>58</v>
      </c>
      <c r="E15" s="15" t="s">
        <v>58</v>
      </c>
      <c r="F15" s="15" t="s">
        <v>59</v>
      </c>
      <c r="G15" s="15">
        <v>158.57089148414099</v>
      </c>
      <c r="H15" s="15">
        <v>7819.6877852267398</v>
      </c>
      <c r="I15" s="15">
        <v>2315.1350156684498</v>
      </c>
      <c r="K15" s="15">
        <v>1.0120072219913601</v>
      </c>
      <c r="L15" s="15">
        <v>2.8554972311937399</v>
      </c>
      <c r="M15" s="15">
        <v>1.3124744112053</v>
      </c>
      <c r="N15" s="15">
        <v>6.0166680188008404E-3</v>
      </c>
      <c r="O15" s="15">
        <v>6.8191959300341104E-4</v>
      </c>
      <c r="P15" s="15">
        <v>0</v>
      </c>
      <c r="Q15" s="15">
        <v>3.0000008598028201E-3</v>
      </c>
      <c r="R15" s="15">
        <v>5.5860016009528501E-2</v>
      </c>
      <c r="S15" s="15">
        <v>6.2887150480420897E-3</v>
      </c>
      <c r="T15" s="15">
        <v>7.1275297102564702E-4</v>
      </c>
      <c r="U15" s="15">
        <v>0</v>
      </c>
      <c r="V15" s="15">
        <v>1.2000003439211201E-2</v>
      </c>
      <c r="W15" s="15">
        <v>0.13034003735556601</v>
      </c>
      <c r="X15" s="15">
        <v>858.38657617276499</v>
      </c>
      <c r="Y15" s="15">
        <v>569.88140747688794</v>
      </c>
      <c r="Z15" s="15">
        <v>0</v>
      </c>
      <c r="AA15" s="15">
        <v>3.1548957840715102E-4</v>
      </c>
      <c r="AB15" s="15">
        <v>2.29134166892984E-3</v>
      </c>
      <c r="AC15" s="15">
        <v>0</v>
      </c>
      <c r="AD15" s="15">
        <v>0.13492641603746799</v>
      </c>
      <c r="AE15" s="15">
        <v>8.9577421189504902E-2</v>
      </c>
      <c r="AF15" s="15">
        <v>0</v>
      </c>
      <c r="AG15" s="15">
        <v>6.7924041089885701E-3</v>
      </c>
      <c r="AH15" s="15">
        <v>4.9331957796241999E-2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7.7326350315293901E-3</v>
      </c>
      <c r="AO15" s="15">
        <v>5.6160678738820399E-2</v>
      </c>
      <c r="AP15" s="15">
        <v>0</v>
      </c>
      <c r="AQ15" s="15">
        <v>0</v>
      </c>
      <c r="AR15" s="15">
        <v>0</v>
      </c>
      <c r="AS15" s="15">
        <v>0</v>
      </c>
      <c r="AT15" s="15">
        <v>0</v>
      </c>
      <c r="AU15" s="15">
        <v>6.8143070137730702E-2</v>
      </c>
      <c r="AV15" s="15">
        <v>2.08895418073892</v>
      </c>
      <c r="AW15" s="15">
        <v>0</v>
      </c>
      <c r="AX15" s="15">
        <v>8.1096107444844894E-3</v>
      </c>
      <c r="AY15" s="15">
        <v>5.3839569646605802E-3</v>
      </c>
      <c r="AZ15" s="15">
        <v>0</v>
      </c>
    </row>
    <row r="16" spans="1:52" x14ac:dyDescent="0.25">
      <c r="A16" s="15" t="s">
        <v>57</v>
      </c>
      <c r="B16" s="15">
        <v>2025</v>
      </c>
      <c r="C16" s="15" t="s">
        <v>66</v>
      </c>
      <c r="D16" s="15" t="s">
        <v>58</v>
      </c>
      <c r="E16" s="15" t="s">
        <v>58</v>
      </c>
      <c r="F16" s="15" t="s">
        <v>59</v>
      </c>
      <c r="G16" s="15">
        <v>10311.743363129801</v>
      </c>
      <c r="H16" s="15">
        <v>1893414.97622832</v>
      </c>
      <c r="I16" s="15">
        <v>150551.45310169499</v>
      </c>
      <c r="K16" s="15">
        <v>2.29039525205165</v>
      </c>
      <c r="L16" s="15">
        <v>123.3005963224</v>
      </c>
      <c r="M16" s="15">
        <v>2.2264861061424401</v>
      </c>
      <c r="N16" s="15">
        <v>2.0183108342472202E-2</v>
      </c>
      <c r="O16" s="15">
        <v>4.2485239114148997E-2</v>
      </c>
      <c r="P16" s="15">
        <v>0</v>
      </c>
      <c r="Q16" s="15">
        <v>9.0000025794084604E-3</v>
      </c>
      <c r="R16" s="15">
        <v>2.6460007583460801E-2</v>
      </c>
      <c r="S16" s="15">
        <v>2.1095698940501902E-2</v>
      </c>
      <c r="T16" s="15">
        <v>4.4406233101434399E-2</v>
      </c>
      <c r="U16" s="15">
        <v>0</v>
      </c>
      <c r="V16" s="15">
        <v>3.60000103176338E-2</v>
      </c>
      <c r="W16" s="15">
        <v>6.1740017694742098E-2</v>
      </c>
      <c r="X16" s="15">
        <v>1213.93345895943</v>
      </c>
      <c r="Y16" s="15">
        <v>24911.158687947202</v>
      </c>
      <c r="Z16" s="15">
        <v>0</v>
      </c>
      <c r="AA16" s="15">
        <v>8.3990984183744601E-4</v>
      </c>
      <c r="AB16" s="15">
        <v>0.48464279888552297</v>
      </c>
      <c r="AC16" s="15">
        <v>0</v>
      </c>
      <c r="AD16" s="15">
        <v>0.190813434729667</v>
      </c>
      <c r="AE16" s="15">
        <v>3.9156872374351699</v>
      </c>
      <c r="AF16" s="15">
        <v>0</v>
      </c>
      <c r="AG16" s="15">
        <v>1.8083028573178599E-2</v>
      </c>
      <c r="AH16" s="15">
        <v>10.4342265603887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2.0586151527125399E-2</v>
      </c>
      <c r="AO16" s="15">
        <v>11.8785726722303</v>
      </c>
      <c r="AP16" s="15">
        <v>0</v>
      </c>
      <c r="AQ16" s="15">
        <v>0</v>
      </c>
      <c r="AR16" s="15">
        <v>0</v>
      </c>
      <c r="AS16" s="15">
        <v>0</v>
      </c>
      <c r="AT16" s="15">
        <v>0</v>
      </c>
      <c r="AU16" s="15">
        <v>0.192515683552554</v>
      </c>
      <c r="AV16" s="15">
        <v>154.17425027612001</v>
      </c>
      <c r="AW16" s="15">
        <v>0</v>
      </c>
      <c r="AX16" s="15">
        <v>1.14686413967001E-2</v>
      </c>
      <c r="AY16" s="15">
        <v>0.23534827519562099</v>
      </c>
      <c r="AZ16" s="15">
        <v>0</v>
      </c>
    </row>
    <row r="17" spans="1:67" x14ac:dyDescent="0.25">
      <c r="A17" s="15" t="s">
        <v>57</v>
      </c>
      <c r="B17" s="15">
        <v>2025</v>
      </c>
      <c r="C17" s="15" t="s">
        <v>67</v>
      </c>
      <c r="D17" s="15" t="s">
        <v>58</v>
      </c>
      <c r="E17" s="15" t="s">
        <v>58</v>
      </c>
      <c r="F17" s="15" t="s">
        <v>59</v>
      </c>
      <c r="G17" s="15">
        <v>12124.1740828329</v>
      </c>
      <c r="H17" s="15">
        <v>2308108.4594182898</v>
      </c>
      <c r="I17" s="15">
        <v>177012.94160936101</v>
      </c>
      <c r="K17" s="15">
        <v>1.9366710872482999</v>
      </c>
      <c r="L17" s="15">
        <v>153.03265501007101</v>
      </c>
      <c r="M17" s="15">
        <v>2.2294972968773199</v>
      </c>
      <c r="N17" s="15">
        <v>1.6197717521125699E-2</v>
      </c>
      <c r="O17" s="15">
        <v>5.2729906701957999E-2</v>
      </c>
      <c r="P17" s="15">
        <v>0</v>
      </c>
      <c r="Q17" s="15">
        <v>9.0000025794084604E-3</v>
      </c>
      <c r="R17" s="15">
        <v>2.6460007583460801E-2</v>
      </c>
      <c r="S17" s="15">
        <v>1.6930106431124001E-2</v>
      </c>
      <c r="T17" s="15">
        <v>5.5114119097524998E-2</v>
      </c>
      <c r="U17" s="15">
        <v>0</v>
      </c>
      <c r="V17" s="15">
        <v>3.60000103176338E-2</v>
      </c>
      <c r="W17" s="15">
        <v>6.1740017694742001E-2</v>
      </c>
      <c r="X17" s="15">
        <v>1115.7251385582399</v>
      </c>
      <c r="Y17" s="15">
        <v>29061.762110600499</v>
      </c>
      <c r="Z17" s="15">
        <v>0</v>
      </c>
      <c r="AA17" s="15">
        <v>7.5297752392777795E-4</v>
      </c>
      <c r="AB17" s="15">
        <v>0.60150701989337996</v>
      </c>
      <c r="AC17" s="15">
        <v>0</v>
      </c>
      <c r="AD17" s="15">
        <v>0.175376454393985</v>
      </c>
      <c r="AE17" s="15">
        <v>4.5681042949204098</v>
      </c>
      <c r="AF17" s="15">
        <v>0</v>
      </c>
      <c r="AG17" s="15">
        <v>1.6211399607319401E-2</v>
      </c>
      <c r="AH17" s="15">
        <v>12.950281191971801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1.8455444420303599E-2</v>
      </c>
      <c r="AO17" s="15">
        <v>14.7429093449666</v>
      </c>
      <c r="AP17" s="15">
        <v>0</v>
      </c>
      <c r="AQ17" s="15">
        <v>0</v>
      </c>
      <c r="AR17" s="15">
        <v>0</v>
      </c>
      <c r="AS17" s="15">
        <v>0</v>
      </c>
      <c r="AT17" s="15">
        <v>0</v>
      </c>
      <c r="AU17" s="15">
        <v>0.17258814968880401</v>
      </c>
      <c r="AV17" s="15">
        <v>191.35101984624899</v>
      </c>
      <c r="AW17" s="15">
        <v>0</v>
      </c>
      <c r="AX17" s="15">
        <v>1.0540817881711901E-2</v>
      </c>
      <c r="AY17" s="15">
        <v>0.274561118274459</v>
      </c>
      <c r="AZ17" s="15">
        <v>0</v>
      </c>
    </row>
    <row r="18" spans="1:67" x14ac:dyDescent="0.25">
      <c r="A18" s="15" t="s">
        <v>57</v>
      </c>
      <c r="B18" s="15">
        <v>2025</v>
      </c>
      <c r="C18" s="15" t="s">
        <v>68</v>
      </c>
      <c r="D18" s="15" t="s">
        <v>58</v>
      </c>
      <c r="E18" s="15" t="s">
        <v>58</v>
      </c>
      <c r="F18" s="15" t="s">
        <v>59</v>
      </c>
      <c r="G18" s="15">
        <v>4107.75017393905</v>
      </c>
      <c r="H18" s="15">
        <v>743937.11720458604</v>
      </c>
      <c r="I18" s="15">
        <v>59973.1525395102</v>
      </c>
      <c r="K18" s="15">
        <v>2.29713792035861</v>
      </c>
      <c r="L18" s="15">
        <v>153.03265501007101</v>
      </c>
      <c r="M18" s="15">
        <v>2.2263720510287799</v>
      </c>
      <c r="N18" s="15">
        <v>2.0253624744059801E-2</v>
      </c>
      <c r="O18" s="15">
        <v>5.2729906701957999E-2</v>
      </c>
      <c r="P18" s="15">
        <v>0</v>
      </c>
      <c r="Q18" s="15">
        <v>9.0000025794084604E-3</v>
      </c>
      <c r="R18" s="15">
        <v>2.6460007583460801E-2</v>
      </c>
      <c r="S18" s="15">
        <v>2.11694037808575E-2</v>
      </c>
      <c r="T18" s="15">
        <v>5.5114119097524998E-2</v>
      </c>
      <c r="U18" s="15">
        <v>0</v>
      </c>
      <c r="V18" s="15">
        <v>3.60000103176338E-2</v>
      </c>
      <c r="W18" s="15">
        <v>6.1740017694742001E-2</v>
      </c>
      <c r="X18" s="15">
        <v>1215.6562182334601</v>
      </c>
      <c r="Y18" s="15">
        <v>30944.408334693198</v>
      </c>
      <c r="Z18" s="15">
        <v>0</v>
      </c>
      <c r="AA18" s="15">
        <v>8.4145650070104896E-4</v>
      </c>
      <c r="AB18" s="15">
        <v>0.60150701989337996</v>
      </c>
      <c r="AC18" s="15">
        <v>0</v>
      </c>
      <c r="AD18" s="15">
        <v>0.191084228496709</v>
      </c>
      <c r="AE18" s="15">
        <v>4.8640300639554797</v>
      </c>
      <c r="AF18" s="15">
        <v>0</v>
      </c>
      <c r="AG18" s="15">
        <v>1.81163277143844E-2</v>
      </c>
      <c r="AH18" s="15">
        <v>12.950281191971801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2.0624060064614699E-2</v>
      </c>
      <c r="AO18" s="15">
        <v>14.7429093449667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0.19287093411169301</v>
      </c>
      <c r="AV18" s="15">
        <v>191.35101984624899</v>
      </c>
      <c r="AW18" s="15">
        <v>0</v>
      </c>
      <c r="AX18" s="15">
        <v>1.14849171720986E-2</v>
      </c>
      <c r="AY18" s="15">
        <v>0.29234742629786398</v>
      </c>
      <c r="AZ18" s="15">
        <v>0</v>
      </c>
    </row>
    <row r="19" spans="1:67" x14ac:dyDescent="0.25">
      <c r="A19" s="15" t="s">
        <v>57</v>
      </c>
      <c r="B19" s="15">
        <v>2025</v>
      </c>
      <c r="C19" s="15" t="s">
        <v>69</v>
      </c>
      <c r="D19" s="15" t="s">
        <v>58</v>
      </c>
      <c r="E19" s="15" t="s">
        <v>58</v>
      </c>
      <c r="F19" s="15" t="s">
        <v>59</v>
      </c>
      <c r="G19" s="15">
        <v>14896.9716881969</v>
      </c>
      <c r="H19" s="15">
        <v>2106072.8907708302</v>
      </c>
      <c r="I19" s="15">
        <v>113216.984830296</v>
      </c>
      <c r="K19" s="15">
        <v>3.2233418209405902</v>
      </c>
      <c r="L19" s="15">
        <v>38.629655563971603</v>
      </c>
      <c r="M19" s="15">
        <v>1.7659752250240099</v>
      </c>
      <c r="N19" s="15">
        <v>2.1882403779395401E-2</v>
      </c>
      <c r="O19" s="15">
        <v>1.33104802611112E-2</v>
      </c>
      <c r="P19" s="15">
        <v>0</v>
      </c>
      <c r="Q19" s="15">
        <v>9.00000257940845E-3</v>
      </c>
      <c r="R19" s="15">
        <v>2.6460007583460801E-2</v>
      </c>
      <c r="S19" s="15">
        <v>2.2871828976571099E-2</v>
      </c>
      <c r="T19" s="15">
        <v>1.39123211141372E-2</v>
      </c>
      <c r="U19" s="15">
        <v>0</v>
      </c>
      <c r="V19" s="15">
        <v>3.60000103176338E-2</v>
      </c>
      <c r="W19" s="15">
        <v>6.1740017694742098E-2</v>
      </c>
      <c r="X19" s="15">
        <v>1461.9114465861301</v>
      </c>
      <c r="Y19" s="15">
        <v>8136.1967362483501</v>
      </c>
      <c r="Z19" s="15">
        <v>0</v>
      </c>
      <c r="AA19" s="15">
        <v>1.1201373271159899E-3</v>
      </c>
      <c r="AB19" s="15">
        <v>0.15183693307982599</v>
      </c>
      <c r="AC19" s="15">
        <v>0</v>
      </c>
      <c r="AD19" s="15">
        <v>0.22979212108778199</v>
      </c>
      <c r="AE19" s="15">
        <v>1.27889682372757</v>
      </c>
      <c r="AF19" s="15">
        <v>0</v>
      </c>
      <c r="AG19" s="15">
        <v>2.4116249486742701E-2</v>
      </c>
      <c r="AH19" s="15">
        <v>3.2690075322128398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2.7454514280667301E-2</v>
      </c>
      <c r="AO19" s="15">
        <v>3.7215162343582202</v>
      </c>
      <c r="AP19" s="15">
        <v>0</v>
      </c>
      <c r="AQ19" s="15">
        <v>0</v>
      </c>
      <c r="AR19" s="15">
        <v>0</v>
      </c>
      <c r="AS19" s="15">
        <v>0</v>
      </c>
      <c r="AT19" s="15">
        <v>0</v>
      </c>
      <c r="AU19" s="15">
        <v>0.294567086886382</v>
      </c>
      <c r="AV19" s="15">
        <v>48.302265865993398</v>
      </c>
      <c r="AW19" s="15">
        <v>0</v>
      </c>
      <c r="AX19" s="15">
        <v>1.38114144650063E-2</v>
      </c>
      <c r="AY19" s="15">
        <v>7.6866752466827101E-2</v>
      </c>
      <c r="AZ19" s="15">
        <v>0</v>
      </c>
    </row>
    <row r="20" spans="1:67" x14ac:dyDescent="0.25">
      <c r="A20" s="15" t="s">
        <v>57</v>
      </c>
      <c r="B20" s="15">
        <v>2025</v>
      </c>
      <c r="C20" s="15" t="s">
        <v>70</v>
      </c>
      <c r="D20" s="15" t="s">
        <v>58</v>
      </c>
      <c r="E20" s="15" t="s">
        <v>58</v>
      </c>
      <c r="F20" s="15" t="s">
        <v>59</v>
      </c>
      <c r="G20" s="15">
        <v>22775.284296619498</v>
      </c>
      <c r="H20" s="15">
        <v>2871810.7784193899</v>
      </c>
      <c r="I20" s="15">
        <v>289246.11056706699</v>
      </c>
      <c r="K20" s="15">
        <v>2.3523218004334598</v>
      </c>
      <c r="L20" s="15">
        <v>22.2115967843189</v>
      </c>
      <c r="M20" s="15">
        <v>1.8606003462029199</v>
      </c>
      <c r="N20" s="15">
        <v>2.0092477498990399E-2</v>
      </c>
      <c r="O20" s="15">
        <v>7.6533693155984902E-3</v>
      </c>
      <c r="P20" s="15">
        <v>0</v>
      </c>
      <c r="Q20" s="15">
        <v>9.0000025794084604E-3</v>
      </c>
      <c r="R20" s="15">
        <v>2.6460007583460801E-2</v>
      </c>
      <c r="S20" s="15">
        <v>2.1000970172446402E-2</v>
      </c>
      <c r="T20" s="15">
        <v>7.9994207147265003E-3</v>
      </c>
      <c r="U20" s="15">
        <v>0</v>
      </c>
      <c r="V20" s="15">
        <v>3.60000103176338E-2</v>
      </c>
      <c r="W20" s="15">
        <v>6.1740017694742001E-2</v>
      </c>
      <c r="X20" s="15">
        <v>1253.35539643483</v>
      </c>
      <c r="Y20" s="15">
        <v>4569.8179153082801</v>
      </c>
      <c r="Z20" s="15">
        <v>0</v>
      </c>
      <c r="AA20" s="15">
        <v>8.38867979228053E-4</v>
      </c>
      <c r="AB20" s="15">
        <v>8.7304447458810594E-2</v>
      </c>
      <c r="AC20" s="15">
        <v>0</v>
      </c>
      <c r="AD20" s="15">
        <v>0.197010014317997</v>
      </c>
      <c r="AE20" s="15">
        <v>0.71831173782506197</v>
      </c>
      <c r="AF20" s="15">
        <v>0</v>
      </c>
      <c r="AG20" s="15">
        <v>1.8060597556899802E-2</v>
      </c>
      <c r="AH20" s="15">
        <v>1.8796408130061999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2.0560615522569901E-2</v>
      </c>
      <c r="AO20" s="15">
        <v>2.13982798492659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0.19229500659853199</v>
      </c>
      <c r="AV20" s="15">
        <v>27.773233737684201</v>
      </c>
      <c r="AW20" s="15">
        <v>0</v>
      </c>
      <c r="AX20" s="15">
        <v>1.18410803147739E-2</v>
      </c>
      <c r="AY20" s="15">
        <v>4.3173373739785602E-2</v>
      </c>
      <c r="AZ20" s="15">
        <v>0</v>
      </c>
    </row>
    <row r="25" spans="1:67" x14ac:dyDescent="0.25">
      <c r="A25" s="15" t="s">
        <v>6</v>
      </c>
      <c r="B25" s="15" t="s">
        <v>7</v>
      </c>
      <c r="C25" s="15" t="s">
        <v>8</v>
      </c>
      <c r="D25" s="15" t="s">
        <v>9</v>
      </c>
      <c r="E25" s="15" t="s">
        <v>10</v>
      </c>
      <c r="F25" s="15" t="s">
        <v>11</v>
      </c>
      <c r="G25" s="15" t="s">
        <v>12</v>
      </c>
      <c r="H25" s="15" t="s">
        <v>13</v>
      </c>
      <c r="I25" s="15" t="s">
        <v>14</v>
      </c>
      <c r="J25" s="15" t="s">
        <v>129</v>
      </c>
      <c r="K25" s="15" t="s">
        <v>32</v>
      </c>
      <c r="L25" s="15" t="s">
        <v>33</v>
      </c>
      <c r="M25" s="15" t="s">
        <v>34</v>
      </c>
      <c r="N25" s="15" t="s">
        <v>131</v>
      </c>
      <c r="O25" s="15" t="s">
        <v>132</v>
      </c>
      <c r="P25" s="15" t="s">
        <v>133</v>
      </c>
      <c r="Q25" s="15" t="s">
        <v>134</v>
      </c>
      <c r="R25" s="15" t="s">
        <v>135</v>
      </c>
      <c r="S25" s="15" t="s">
        <v>41</v>
      </c>
      <c r="T25" s="15" t="s">
        <v>42</v>
      </c>
      <c r="U25" s="15" t="s">
        <v>43</v>
      </c>
      <c r="V25" s="15" t="s">
        <v>44</v>
      </c>
      <c r="W25" s="15" t="s">
        <v>45</v>
      </c>
      <c r="X25" s="15" t="s">
        <v>35</v>
      </c>
      <c r="Y25" s="15" t="s">
        <v>36</v>
      </c>
      <c r="Z25" s="15" t="s">
        <v>37</v>
      </c>
      <c r="AA25" s="15" t="s">
        <v>38</v>
      </c>
      <c r="AB25" s="15" t="s">
        <v>39</v>
      </c>
      <c r="AC25" s="15" t="s">
        <v>40</v>
      </c>
      <c r="AD25" s="15" t="s">
        <v>54</v>
      </c>
      <c r="AE25" s="15" t="s">
        <v>55</v>
      </c>
      <c r="AF25" s="15" t="s">
        <v>56</v>
      </c>
      <c r="AG25" s="15" t="s">
        <v>15</v>
      </c>
      <c r="AH25" s="15" t="s">
        <v>16</v>
      </c>
      <c r="AI25" s="15" t="s">
        <v>17</v>
      </c>
      <c r="AJ25" s="15" t="s">
        <v>18</v>
      </c>
      <c r="AK25" s="15" t="s">
        <v>19</v>
      </c>
      <c r="AL25" s="15" t="s">
        <v>20</v>
      </c>
      <c r="AM25" s="15" t="s">
        <v>21</v>
      </c>
      <c r="AN25" s="15" t="s">
        <v>22</v>
      </c>
      <c r="AO25" s="15" t="s">
        <v>23</v>
      </c>
      <c r="AP25" s="15" t="s">
        <v>24</v>
      </c>
      <c r="AQ25" s="15" t="s">
        <v>25</v>
      </c>
      <c r="AR25" s="15" t="s">
        <v>26</v>
      </c>
      <c r="AS25" s="15" t="s">
        <v>27</v>
      </c>
      <c r="AT25" s="15" t="s">
        <v>28</v>
      </c>
      <c r="AU25" s="15" t="s">
        <v>29</v>
      </c>
      <c r="AV25" s="15" t="s">
        <v>30</v>
      </c>
      <c r="AW25" s="15" t="s">
        <v>31</v>
      </c>
      <c r="AX25" s="15" t="s">
        <v>51</v>
      </c>
      <c r="AY25" s="15" t="s">
        <v>52</v>
      </c>
      <c r="AZ25" s="15" t="s">
        <v>53</v>
      </c>
    </row>
    <row r="26" spans="1:67" x14ac:dyDescent="0.25">
      <c r="A26" s="7" t="s">
        <v>57</v>
      </c>
      <c r="B26" s="7">
        <v>2025</v>
      </c>
      <c r="C26" s="7" t="s">
        <v>61</v>
      </c>
      <c r="D26" s="7" t="s">
        <v>58</v>
      </c>
      <c r="E26" s="7" t="s">
        <v>58</v>
      </c>
      <c r="F26" s="7" t="s">
        <v>59</v>
      </c>
      <c r="G26" s="7">
        <v>274.90421356098699</v>
      </c>
      <c r="H26" s="7">
        <v>13630.207334753501</v>
      </c>
      <c r="I26" s="7">
        <v>4013.6015179904098</v>
      </c>
      <c r="J26" s="7">
        <f>I26/G26</f>
        <v>14.6</v>
      </c>
      <c r="K26" s="7">
        <v>1.00911303597668</v>
      </c>
      <c r="L26" s="7">
        <v>2.8554972311937301</v>
      </c>
      <c r="M26" s="7">
        <v>1.3126351926117401</v>
      </c>
      <c r="N26" s="7">
        <v>5.9930260634537399E-3</v>
      </c>
      <c r="O26" s="7">
        <v>6.8191959300341104E-4</v>
      </c>
      <c r="P26" s="7">
        <v>0</v>
      </c>
      <c r="Q26" s="7">
        <v>3.0000008598028201E-3</v>
      </c>
      <c r="R26" s="7">
        <v>5.5860016009528501E-2</v>
      </c>
      <c r="S26" s="7">
        <v>6.2640041083838298E-3</v>
      </c>
      <c r="T26" s="7">
        <v>7.12752971025648E-4</v>
      </c>
      <c r="U26" s="7">
        <v>0</v>
      </c>
      <c r="V26" s="7">
        <v>1.2000003439211201E-2</v>
      </c>
      <c r="W26" s="7">
        <v>0.13034003735556601</v>
      </c>
      <c r="X26" s="7">
        <v>857.75172736649699</v>
      </c>
      <c r="Y26" s="7">
        <v>569.40689453804396</v>
      </c>
      <c r="Z26" s="7">
        <v>0</v>
      </c>
      <c r="AA26" s="7">
        <v>3.1507522369470198E-4</v>
      </c>
      <c r="AB26" s="7">
        <v>2.29134166892984E-3</v>
      </c>
      <c r="AC26" s="7">
        <v>0</v>
      </c>
      <c r="AD26" s="7">
        <v>0.13482662664591299</v>
      </c>
      <c r="AE26" s="7">
        <v>8.95028343635004E-2</v>
      </c>
      <c r="AF26" s="7">
        <v>0</v>
      </c>
      <c r="AG26" s="7">
        <v>6.7834831656546201E-3</v>
      </c>
      <c r="AH26" s="7">
        <v>4.9331957796242103E-2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7.7224792166173898E-3</v>
      </c>
      <c r="AO26" s="7">
        <v>5.6160678738820399E-2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6.8065237478419305E-2</v>
      </c>
      <c r="AV26" s="7">
        <v>2.08895418073892</v>
      </c>
      <c r="AW26" s="7">
        <v>0</v>
      </c>
      <c r="AX26" s="7">
        <v>8.1036130077498398E-3</v>
      </c>
      <c r="AY26" s="7">
        <v>5.3794740016995298E-3</v>
      </c>
      <c r="AZ26" s="7">
        <v>0</v>
      </c>
      <c r="BO26" s="7"/>
    </row>
    <row r="27" spans="1:67" x14ac:dyDescent="0.25">
      <c r="A27" s="7" t="s">
        <v>57</v>
      </c>
      <c r="B27" s="7">
        <v>2025</v>
      </c>
      <c r="C27" s="7" t="s">
        <v>63</v>
      </c>
      <c r="D27" s="7" t="s">
        <v>58</v>
      </c>
      <c r="E27" s="7" t="s">
        <v>58</v>
      </c>
      <c r="F27" s="7" t="s">
        <v>59</v>
      </c>
      <c r="G27" s="7">
        <v>78885.466014715596</v>
      </c>
      <c r="H27" s="7">
        <v>3972172.28870878</v>
      </c>
      <c r="I27" s="7">
        <v>910327.34075618698</v>
      </c>
      <c r="J27" s="7">
        <f t="shared" ref="J27:J36" si="0">I27/G27</f>
        <v>11.539861355276409</v>
      </c>
      <c r="K27" s="7">
        <v>1.12288488941933</v>
      </c>
      <c r="L27" s="7">
        <v>2.8554972311937301</v>
      </c>
      <c r="M27" s="7">
        <v>2.1327943167899699</v>
      </c>
      <c r="N27" s="7">
        <v>6.8924135683377397E-3</v>
      </c>
      <c r="O27" s="7">
        <v>6.8191959300341104E-4</v>
      </c>
      <c r="P27" s="7">
        <v>0</v>
      </c>
      <c r="Q27" s="7">
        <v>3.0000008598028201E-3</v>
      </c>
      <c r="R27" s="7">
        <v>5.5860016009528501E-2</v>
      </c>
      <c r="S27" s="7">
        <v>7.2040579252657397E-3</v>
      </c>
      <c r="T27" s="7">
        <v>7.1275297102564702E-4</v>
      </c>
      <c r="U27" s="7">
        <v>0</v>
      </c>
      <c r="V27" s="7">
        <v>1.2000003439211201E-2</v>
      </c>
      <c r="W27" s="7">
        <v>0.13034003735556601</v>
      </c>
      <c r="X27" s="7">
        <v>887.94535990965005</v>
      </c>
      <c r="Y27" s="7">
        <v>589.78184018027503</v>
      </c>
      <c r="Z27" s="7">
        <v>0</v>
      </c>
      <c r="AA27" s="7">
        <v>3.3266981059634001E-4</v>
      </c>
      <c r="AB27" s="7">
        <v>2.29134166892984E-3</v>
      </c>
      <c r="AC27" s="7">
        <v>0</v>
      </c>
      <c r="AD27" s="7">
        <v>0.139572645210607</v>
      </c>
      <c r="AE27" s="7">
        <v>9.2705492080634999E-2</v>
      </c>
      <c r="AF27" s="7">
        <v>0</v>
      </c>
      <c r="AG27" s="7">
        <v>7.1622897968277597E-3</v>
      </c>
      <c r="AH27" s="7">
        <v>4.9331957796241999E-2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8.1537217309590806E-3</v>
      </c>
      <c r="AO27" s="7">
        <v>5.6160678738820399E-2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7.1740356112477199E-2</v>
      </c>
      <c r="AV27" s="7">
        <v>2.08895418073892</v>
      </c>
      <c r="AW27" s="7">
        <v>0</v>
      </c>
      <c r="AX27" s="7">
        <v>8.3888674766381E-3</v>
      </c>
      <c r="AY27" s="7">
        <v>5.5719663853004498E-3</v>
      </c>
      <c r="AZ27" s="7">
        <v>0</v>
      </c>
      <c r="BO27" s="7"/>
    </row>
    <row r="28" spans="1:67" x14ac:dyDescent="0.25">
      <c r="A28" s="137" t="s">
        <v>57</v>
      </c>
      <c r="B28" s="137">
        <v>2025</v>
      </c>
      <c r="C28" s="137" t="s">
        <v>65</v>
      </c>
      <c r="D28" s="137" t="s">
        <v>58</v>
      </c>
      <c r="E28" s="137" t="s">
        <v>58</v>
      </c>
      <c r="F28" s="137" t="s">
        <v>59</v>
      </c>
      <c r="G28" s="137">
        <v>158.57089148414099</v>
      </c>
      <c r="H28" s="137">
        <v>7819.6877852267398</v>
      </c>
      <c r="I28" s="137">
        <v>2315.1350156684498</v>
      </c>
      <c r="J28" s="137">
        <f t="shared" si="0"/>
        <v>14.599999999999946</v>
      </c>
      <c r="K28" s="137">
        <v>1.0120072219913601</v>
      </c>
      <c r="L28" s="137">
        <v>2.8554972311937399</v>
      </c>
      <c r="M28" s="137">
        <v>1.3124744112053</v>
      </c>
      <c r="N28" s="137">
        <v>6.0166680188008404E-3</v>
      </c>
      <c r="O28" s="137">
        <v>6.8191959300341104E-4</v>
      </c>
      <c r="P28" s="137">
        <v>0</v>
      </c>
      <c r="Q28" s="137">
        <v>3.0000008598028201E-3</v>
      </c>
      <c r="R28" s="137">
        <v>5.5860016009528501E-2</v>
      </c>
      <c r="S28" s="137">
        <v>6.2887150480420897E-3</v>
      </c>
      <c r="T28" s="137">
        <v>7.1275297102564702E-4</v>
      </c>
      <c r="U28" s="137">
        <v>0</v>
      </c>
      <c r="V28" s="137">
        <v>1.2000003439211201E-2</v>
      </c>
      <c r="W28" s="137">
        <v>0.13034003735556601</v>
      </c>
      <c r="X28" s="137">
        <v>858.38657617276499</v>
      </c>
      <c r="Y28" s="137">
        <v>569.88140747688794</v>
      </c>
      <c r="Z28" s="137">
        <v>0</v>
      </c>
      <c r="AA28" s="137">
        <v>3.1548957840715102E-4</v>
      </c>
      <c r="AB28" s="137">
        <v>2.29134166892984E-3</v>
      </c>
      <c r="AC28" s="137">
        <v>0</v>
      </c>
      <c r="AD28" s="137">
        <v>0.13492641603746799</v>
      </c>
      <c r="AE28" s="137">
        <v>8.9577421189504902E-2</v>
      </c>
      <c r="AF28" s="137">
        <v>0</v>
      </c>
      <c r="AG28" s="137">
        <v>6.7924041089885701E-3</v>
      </c>
      <c r="AH28" s="137">
        <v>4.9331957796241999E-2</v>
      </c>
      <c r="AI28" s="137">
        <v>0</v>
      </c>
      <c r="AJ28" s="137">
        <v>0</v>
      </c>
      <c r="AK28" s="137">
        <v>0</v>
      </c>
      <c r="AL28" s="137">
        <v>0</v>
      </c>
      <c r="AM28" s="137">
        <v>0</v>
      </c>
      <c r="AN28" s="137">
        <v>7.7326350315293901E-3</v>
      </c>
      <c r="AO28" s="137">
        <v>5.6160678738820399E-2</v>
      </c>
      <c r="AP28" s="137">
        <v>0</v>
      </c>
      <c r="AQ28" s="137">
        <v>0</v>
      </c>
      <c r="AR28" s="137">
        <v>0</v>
      </c>
      <c r="AS28" s="137">
        <v>0</v>
      </c>
      <c r="AT28" s="137">
        <v>0</v>
      </c>
      <c r="AU28" s="137">
        <v>6.8143070137730702E-2</v>
      </c>
      <c r="AV28" s="137">
        <v>2.08895418073892</v>
      </c>
      <c r="AW28" s="137">
        <v>0</v>
      </c>
      <c r="AX28" s="137">
        <v>8.1096107444844894E-3</v>
      </c>
      <c r="AY28" s="137">
        <v>5.3839569646605802E-3</v>
      </c>
      <c r="AZ28" s="137">
        <v>0</v>
      </c>
      <c r="BO28" s="7"/>
    </row>
    <row r="29" spans="1:67" x14ac:dyDescent="0.25">
      <c r="A29" s="138" t="s">
        <v>57</v>
      </c>
      <c r="B29" s="138">
        <v>2025</v>
      </c>
      <c r="C29" s="138" t="s">
        <v>60</v>
      </c>
      <c r="D29" s="138" t="s">
        <v>58</v>
      </c>
      <c r="E29" s="138" t="s">
        <v>58</v>
      </c>
      <c r="F29" s="138" t="s">
        <v>59</v>
      </c>
      <c r="G29" s="138">
        <v>522.19868971318101</v>
      </c>
      <c r="H29" s="138">
        <v>97985.627766536898</v>
      </c>
      <c r="I29" s="138">
        <v>7624.1008698124497</v>
      </c>
      <c r="J29" s="7">
        <f t="shared" si="0"/>
        <v>14.600000000000014</v>
      </c>
      <c r="K29" s="138">
        <v>0.98542941592019695</v>
      </c>
      <c r="L29" s="138">
        <v>2.8554972311937399</v>
      </c>
      <c r="M29" s="138">
        <v>1.31227493205368</v>
      </c>
      <c r="N29" s="138">
        <v>5.8279428167342202E-3</v>
      </c>
      <c r="O29" s="138">
        <v>6.8191959300341104E-4</v>
      </c>
      <c r="P29" s="138">
        <v>0</v>
      </c>
      <c r="Q29" s="138">
        <v>3.0000008598028201E-3</v>
      </c>
      <c r="R29" s="138">
        <v>5.5860016009528501E-2</v>
      </c>
      <c r="S29" s="138">
        <v>6.0914565297937101E-3</v>
      </c>
      <c r="T29" s="138">
        <v>7.12752971025648E-4</v>
      </c>
      <c r="U29" s="138">
        <v>0</v>
      </c>
      <c r="V29" s="138">
        <v>1.20000034392113E-2</v>
      </c>
      <c r="W29" s="138">
        <v>0.13034003735556601</v>
      </c>
      <c r="X29" s="138">
        <v>798.57036724300099</v>
      </c>
      <c r="Y29" s="138">
        <v>569.490562791103</v>
      </c>
      <c r="Z29" s="138">
        <v>0</v>
      </c>
      <c r="AA29" s="138">
        <v>3.1131897906502902E-4</v>
      </c>
      <c r="AB29" s="138">
        <v>2.29134166892984E-3</v>
      </c>
      <c r="AC29" s="138">
        <v>0</v>
      </c>
      <c r="AD29" s="138">
        <v>0.12552414098346401</v>
      </c>
      <c r="AE29" s="138">
        <v>8.9515985847732293E-2</v>
      </c>
      <c r="AF29" s="138">
        <v>0</v>
      </c>
      <c r="AG29" s="138">
        <v>6.7026122488218999E-3</v>
      </c>
      <c r="AH29" s="138">
        <v>4.9331957796242103E-2</v>
      </c>
      <c r="AI29" s="138">
        <v>0</v>
      </c>
      <c r="AJ29" s="138">
        <v>0</v>
      </c>
      <c r="AK29" s="138">
        <v>0</v>
      </c>
      <c r="AL29" s="138">
        <v>0</v>
      </c>
      <c r="AM29" s="138">
        <v>0</v>
      </c>
      <c r="AN29" s="138">
        <v>7.6304138338017498E-3</v>
      </c>
      <c r="AO29" s="138">
        <v>5.6160678738820399E-2</v>
      </c>
      <c r="AP29" s="138">
        <v>0</v>
      </c>
      <c r="AQ29" s="138">
        <v>0</v>
      </c>
      <c r="AR29" s="138">
        <v>0</v>
      </c>
      <c r="AS29" s="138">
        <v>0</v>
      </c>
      <c r="AT29" s="138">
        <v>0</v>
      </c>
      <c r="AU29" s="138">
        <v>6.7181822652922593E-2</v>
      </c>
      <c r="AV29" s="138">
        <v>2.08895418073892</v>
      </c>
      <c r="AW29" s="138">
        <v>0</v>
      </c>
      <c r="AX29" s="138">
        <v>7.5444968621193103E-3</v>
      </c>
      <c r="AY29" s="138">
        <v>5.3802644578678999E-3</v>
      </c>
      <c r="AZ29" s="138">
        <v>0</v>
      </c>
      <c r="BO29" s="7"/>
    </row>
    <row r="30" spans="1:67" x14ac:dyDescent="0.25">
      <c r="A30" s="7" t="s">
        <v>57</v>
      </c>
      <c r="B30" s="7">
        <v>2025</v>
      </c>
      <c r="C30" s="7" t="s">
        <v>62</v>
      </c>
      <c r="D30" s="7" t="s">
        <v>58</v>
      </c>
      <c r="E30" s="7" t="s">
        <v>58</v>
      </c>
      <c r="F30" s="7" t="s">
        <v>59</v>
      </c>
      <c r="G30" s="7">
        <v>22123.470552069899</v>
      </c>
      <c r="H30" s="7">
        <v>2889411.0636100299</v>
      </c>
      <c r="I30" s="7">
        <v>255301.78286842699</v>
      </c>
      <c r="J30" s="7">
        <f t="shared" si="0"/>
        <v>11.539861355276406</v>
      </c>
      <c r="K30" s="7">
        <v>1.1210153921569199</v>
      </c>
      <c r="L30" s="7">
        <v>2.8554972311937301</v>
      </c>
      <c r="M30" s="7">
        <v>2.1294652712344</v>
      </c>
      <c r="N30" s="7">
        <v>6.8235878148577497E-3</v>
      </c>
      <c r="O30" s="7">
        <v>6.8191959300341104E-4</v>
      </c>
      <c r="P30" s="7">
        <v>0</v>
      </c>
      <c r="Q30" s="7">
        <v>3.0000008598028201E-3</v>
      </c>
      <c r="R30" s="7">
        <v>5.5860016009528501E-2</v>
      </c>
      <c r="S30" s="7">
        <v>7.1321201766231402E-3</v>
      </c>
      <c r="T30" s="7">
        <v>7.12752971025648E-4</v>
      </c>
      <c r="U30" s="7">
        <v>0</v>
      </c>
      <c r="V30" s="7">
        <v>1.2000003439211201E-2</v>
      </c>
      <c r="W30" s="7">
        <v>0.13034003735556601</v>
      </c>
      <c r="X30" s="7">
        <v>838.50763195894103</v>
      </c>
      <c r="Y30" s="7">
        <v>587.37222283679205</v>
      </c>
      <c r="Z30" s="7">
        <v>0</v>
      </c>
      <c r="AA30" s="7">
        <v>3.3164156962754297E-4</v>
      </c>
      <c r="AB30" s="7">
        <v>2.29134166892984E-3</v>
      </c>
      <c r="AC30" s="7">
        <v>0</v>
      </c>
      <c r="AD30" s="7">
        <v>0.13180172283765301</v>
      </c>
      <c r="AE30" s="7">
        <v>9.2326733790136797E-2</v>
      </c>
      <c r="AF30" s="7">
        <v>0</v>
      </c>
      <c r="AG30" s="7">
        <v>7.1401520507356304E-3</v>
      </c>
      <c r="AH30" s="7">
        <v>4.9331957796242103E-2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8.1285195921869495E-3</v>
      </c>
      <c r="AO30" s="7">
        <v>5.6160678738820399E-2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7.1573537279362803E-2</v>
      </c>
      <c r="AV30" s="7">
        <v>2.08895418073892</v>
      </c>
      <c r="AW30" s="7">
        <v>0</v>
      </c>
      <c r="AX30" s="7">
        <v>7.9218043364390409E-3</v>
      </c>
      <c r="AY30" s="7">
        <v>5.5492015154373501E-3</v>
      </c>
      <c r="AZ30" s="7">
        <v>0</v>
      </c>
      <c r="BO30" s="7"/>
    </row>
    <row r="31" spans="1:67" x14ac:dyDescent="0.25">
      <c r="A31" s="137" t="s">
        <v>57</v>
      </c>
      <c r="B31" s="137">
        <v>2025</v>
      </c>
      <c r="C31" s="137" t="s">
        <v>64</v>
      </c>
      <c r="D31" s="137" t="s">
        <v>58</v>
      </c>
      <c r="E31" s="137" t="s">
        <v>58</v>
      </c>
      <c r="F31" s="137" t="s">
        <v>59</v>
      </c>
      <c r="G31" s="137">
        <v>299.82653661906897</v>
      </c>
      <c r="H31" s="137">
        <v>56273.356837762098</v>
      </c>
      <c r="I31" s="137">
        <v>4377.4674346384199</v>
      </c>
      <c r="J31" s="137">
        <f t="shared" si="0"/>
        <v>14.600000000000042</v>
      </c>
      <c r="K31" s="137">
        <v>0.98597604508487302</v>
      </c>
      <c r="L31" s="137">
        <v>2.8554972311937399</v>
      </c>
      <c r="M31" s="137">
        <v>1.31232820381159</v>
      </c>
      <c r="N31" s="137">
        <v>5.8190981702710204E-3</v>
      </c>
      <c r="O31" s="137">
        <v>6.8191959300341104E-4</v>
      </c>
      <c r="P31" s="137">
        <v>0</v>
      </c>
      <c r="Q31" s="137">
        <v>3.0000008598028201E-3</v>
      </c>
      <c r="R31" s="137">
        <v>5.5860016009528501E-2</v>
      </c>
      <c r="S31" s="137">
        <v>6.0822119676649704E-3</v>
      </c>
      <c r="T31" s="137">
        <v>7.12752971025648E-4</v>
      </c>
      <c r="U31" s="137">
        <v>0</v>
      </c>
      <c r="V31" s="137">
        <v>1.2000003439211201E-2</v>
      </c>
      <c r="W31" s="137">
        <v>0.13034003735556601</v>
      </c>
      <c r="X31" s="137">
        <v>798.72734138952899</v>
      </c>
      <c r="Y31" s="137">
        <v>569.40655302451103</v>
      </c>
      <c r="Z31" s="137">
        <v>0</v>
      </c>
      <c r="AA31" s="137">
        <v>3.1135723128871399E-4</v>
      </c>
      <c r="AB31" s="137">
        <v>2.29134166892984E-3</v>
      </c>
      <c r="AC31" s="137">
        <v>0</v>
      </c>
      <c r="AD31" s="137">
        <v>0.12554881513330399</v>
      </c>
      <c r="AE31" s="137">
        <v>8.9502780682329003E-2</v>
      </c>
      <c r="AF31" s="137">
        <v>0</v>
      </c>
      <c r="AG31" s="137">
        <v>6.7034358087082503E-3</v>
      </c>
      <c r="AH31" s="137">
        <v>4.9331957796242103E-2</v>
      </c>
      <c r="AI31" s="137">
        <v>0</v>
      </c>
      <c r="AJ31" s="137">
        <v>0</v>
      </c>
      <c r="AK31" s="137">
        <v>0</v>
      </c>
      <c r="AL31" s="137">
        <v>0</v>
      </c>
      <c r="AM31" s="137">
        <v>0</v>
      </c>
      <c r="AN31" s="137">
        <v>7.6313513940419204E-3</v>
      </c>
      <c r="AO31" s="137">
        <v>5.6160678738820399E-2</v>
      </c>
      <c r="AP31" s="137">
        <v>0</v>
      </c>
      <c r="AQ31" s="137">
        <v>0</v>
      </c>
      <c r="AR31" s="137">
        <v>0</v>
      </c>
      <c r="AS31" s="137">
        <v>0</v>
      </c>
      <c r="AT31" s="137">
        <v>0</v>
      </c>
      <c r="AU31" s="137">
        <v>6.7239676615153704E-2</v>
      </c>
      <c r="AV31" s="137">
        <v>2.08895418073892</v>
      </c>
      <c r="AW31" s="137">
        <v>0</v>
      </c>
      <c r="AX31" s="137">
        <v>7.5459798760207702E-3</v>
      </c>
      <c r="AY31" s="137">
        <v>5.3794707752490099E-3</v>
      </c>
      <c r="AZ31" s="137">
        <v>0</v>
      </c>
      <c r="BO31" s="137"/>
    </row>
    <row r="32" spans="1:67" x14ac:dyDescent="0.25">
      <c r="A32" s="15" t="s">
        <v>57</v>
      </c>
      <c r="B32" s="15">
        <v>2025</v>
      </c>
      <c r="C32" s="15" t="s">
        <v>66</v>
      </c>
      <c r="D32" s="15" t="s">
        <v>58</v>
      </c>
      <c r="E32" s="15" t="s">
        <v>58</v>
      </c>
      <c r="F32" s="15" t="s">
        <v>59</v>
      </c>
      <c r="G32" s="15">
        <v>10311.743363129801</v>
      </c>
      <c r="H32" s="15">
        <v>1893414.97622832</v>
      </c>
      <c r="I32" s="15">
        <v>150551.45310169499</v>
      </c>
      <c r="J32" s="7">
        <f t="shared" si="0"/>
        <v>14.599999999999991</v>
      </c>
      <c r="K32" s="15">
        <v>2.29039525205165</v>
      </c>
      <c r="L32" s="15">
        <v>123.3005963224</v>
      </c>
      <c r="M32" s="15">
        <v>2.2264861061424401</v>
      </c>
      <c r="N32" s="15">
        <v>2.0183108342472202E-2</v>
      </c>
      <c r="O32" s="15">
        <v>4.2485239114148997E-2</v>
      </c>
      <c r="P32" s="15">
        <v>0</v>
      </c>
      <c r="Q32" s="15">
        <v>9.0000025794084604E-3</v>
      </c>
      <c r="R32" s="15">
        <v>2.6460007583460801E-2</v>
      </c>
      <c r="S32" s="15">
        <v>2.1095698940501902E-2</v>
      </c>
      <c r="T32" s="15">
        <v>4.4406233101434399E-2</v>
      </c>
      <c r="U32" s="15">
        <v>0</v>
      </c>
      <c r="V32" s="15">
        <v>3.60000103176338E-2</v>
      </c>
      <c r="W32" s="15">
        <v>6.1740017694742098E-2</v>
      </c>
      <c r="X32" s="15">
        <v>1213.93345895943</v>
      </c>
      <c r="Y32" s="15">
        <v>24911.158687947202</v>
      </c>
      <c r="Z32" s="15">
        <v>0</v>
      </c>
      <c r="AA32" s="15">
        <v>8.3990984183744601E-4</v>
      </c>
      <c r="AB32" s="15">
        <v>0.48464279888552297</v>
      </c>
      <c r="AC32" s="15">
        <v>0</v>
      </c>
      <c r="AD32" s="15">
        <v>0.190813434729667</v>
      </c>
      <c r="AE32" s="15">
        <v>3.9156872374351699</v>
      </c>
      <c r="AF32" s="15">
        <v>0</v>
      </c>
      <c r="AG32" s="15">
        <v>1.8083028573178599E-2</v>
      </c>
      <c r="AH32" s="15">
        <v>10.4342265603887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2.0586151527125399E-2</v>
      </c>
      <c r="AO32" s="15">
        <v>11.8785726722303</v>
      </c>
      <c r="AP32" s="15">
        <v>0</v>
      </c>
      <c r="AQ32" s="15">
        <v>0</v>
      </c>
      <c r="AR32" s="15">
        <v>0</v>
      </c>
      <c r="AS32" s="15">
        <v>0</v>
      </c>
      <c r="AT32" s="15">
        <v>0</v>
      </c>
      <c r="AU32" s="15">
        <v>0.192515683552554</v>
      </c>
      <c r="AV32" s="15">
        <v>154.17425027612001</v>
      </c>
      <c r="AW32" s="15">
        <v>0</v>
      </c>
      <c r="AX32" s="15">
        <v>1.14686413967001E-2</v>
      </c>
      <c r="AY32" s="15">
        <v>0.23534827519562099</v>
      </c>
      <c r="AZ32" s="15">
        <v>0</v>
      </c>
    </row>
    <row r="33" spans="1:52" x14ac:dyDescent="0.25">
      <c r="A33" s="15" t="s">
        <v>57</v>
      </c>
      <c r="B33" s="15">
        <v>2025</v>
      </c>
      <c r="C33" s="15" t="s">
        <v>67</v>
      </c>
      <c r="D33" s="15" t="s">
        <v>58</v>
      </c>
      <c r="E33" s="15" t="s">
        <v>58</v>
      </c>
      <c r="F33" s="15" t="s">
        <v>59</v>
      </c>
      <c r="G33" s="15">
        <v>12124.1740828329</v>
      </c>
      <c r="H33" s="15">
        <v>2308108.4594182898</v>
      </c>
      <c r="I33" s="15">
        <v>177012.94160936101</v>
      </c>
      <c r="J33" s="7">
        <f t="shared" si="0"/>
        <v>14.600000000000055</v>
      </c>
      <c r="K33" s="15">
        <v>1.9366710872482999</v>
      </c>
      <c r="L33" s="15">
        <v>153.03265501007101</v>
      </c>
      <c r="M33" s="15">
        <v>2.2294972968773199</v>
      </c>
      <c r="N33" s="15">
        <v>1.6197717521125699E-2</v>
      </c>
      <c r="O33" s="15">
        <v>5.2729906701957999E-2</v>
      </c>
      <c r="P33" s="15">
        <v>0</v>
      </c>
      <c r="Q33" s="15">
        <v>9.0000025794084604E-3</v>
      </c>
      <c r="R33" s="15">
        <v>2.6460007583460801E-2</v>
      </c>
      <c r="S33" s="15">
        <v>1.6930106431124001E-2</v>
      </c>
      <c r="T33" s="15">
        <v>5.5114119097524998E-2</v>
      </c>
      <c r="U33" s="15">
        <v>0</v>
      </c>
      <c r="V33" s="15">
        <v>3.60000103176338E-2</v>
      </c>
      <c r="W33" s="15">
        <v>6.1740017694742001E-2</v>
      </c>
      <c r="X33" s="15">
        <v>1115.7251385582399</v>
      </c>
      <c r="Y33" s="15">
        <v>29061.762110600499</v>
      </c>
      <c r="Z33" s="15">
        <v>0</v>
      </c>
      <c r="AA33" s="15">
        <v>7.5297752392777795E-4</v>
      </c>
      <c r="AB33" s="15">
        <v>0.60150701989337996</v>
      </c>
      <c r="AC33" s="15">
        <v>0</v>
      </c>
      <c r="AD33" s="15">
        <v>0.175376454393985</v>
      </c>
      <c r="AE33" s="15">
        <v>4.5681042949204098</v>
      </c>
      <c r="AF33" s="15">
        <v>0</v>
      </c>
      <c r="AG33" s="15">
        <v>1.6211399607319401E-2</v>
      </c>
      <c r="AH33" s="15">
        <v>12.950281191971801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1.8455444420303599E-2</v>
      </c>
      <c r="AO33" s="15">
        <v>14.7429093449666</v>
      </c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0.17258814968880401</v>
      </c>
      <c r="AV33" s="15">
        <v>191.35101984624899</v>
      </c>
      <c r="AW33" s="15">
        <v>0</v>
      </c>
      <c r="AX33" s="15">
        <v>1.0540817881711901E-2</v>
      </c>
      <c r="AY33" s="15">
        <v>0.274561118274459</v>
      </c>
      <c r="AZ33" s="15">
        <v>0</v>
      </c>
    </row>
    <row r="34" spans="1:52" x14ac:dyDescent="0.25">
      <c r="A34" s="15" t="s">
        <v>57</v>
      </c>
      <c r="B34" s="15">
        <v>2025</v>
      </c>
      <c r="C34" s="15" t="s">
        <v>68</v>
      </c>
      <c r="D34" s="15" t="s">
        <v>58</v>
      </c>
      <c r="E34" s="15" t="s">
        <v>58</v>
      </c>
      <c r="F34" s="15" t="s">
        <v>59</v>
      </c>
      <c r="G34" s="15">
        <v>4107.75017393905</v>
      </c>
      <c r="H34" s="15">
        <v>743937.11720458604</v>
      </c>
      <c r="I34" s="15">
        <v>59973.1525395102</v>
      </c>
      <c r="J34" s="7">
        <f t="shared" si="0"/>
        <v>14.600000000000017</v>
      </c>
      <c r="K34" s="15">
        <v>2.29713792035861</v>
      </c>
      <c r="L34" s="15">
        <v>153.03265501007101</v>
      </c>
      <c r="M34" s="15">
        <v>2.2263720510287799</v>
      </c>
      <c r="N34" s="15">
        <v>2.0253624744059801E-2</v>
      </c>
      <c r="O34" s="15">
        <v>5.2729906701957999E-2</v>
      </c>
      <c r="P34" s="15">
        <v>0</v>
      </c>
      <c r="Q34" s="15">
        <v>9.0000025794084604E-3</v>
      </c>
      <c r="R34" s="15">
        <v>2.6460007583460801E-2</v>
      </c>
      <c r="S34" s="15">
        <v>2.11694037808575E-2</v>
      </c>
      <c r="T34" s="15">
        <v>5.5114119097524998E-2</v>
      </c>
      <c r="U34" s="15">
        <v>0</v>
      </c>
      <c r="V34" s="15">
        <v>3.60000103176338E-2</v>
      </c>
      <c r="W34" s="15">
        <v>6.1740017694742001E-2</v>
      </c>
      <c r="X34" s="15">
        <v>1215.6562182334601</v>
      </c>
      <c r="Y34" s="15">
        <v>30944.408334693198</v>
      </c>
      <c r="Z34" s="15">
        <v>0</v>
      </c>
      <c r="AA34" s="15">
        <v>8.4145650070104896E-4</v>
      </c>
      <c r="AB34" s="15">
        <v>0.60150701989337996</v>
      </c>
      <c r="AC34" s="15">
        <v>0</v>
      </c>
      <c r="AD34" s="15">
        <v>0.191084228496709</v>
      </c>
      <c r="AE34" s="15">
        <v>4.8640300639554797</v>
      </c>
      <c r="AF34" s="15">
        <v>0</v>
      </c>
      <c r="AG34" s="15">
        <v>1.81163277143844E-2</v>
      </c>
      <c r="AH34" s="15">
        <v>12.950281191971801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2.0624060064614699E-2</v>
      </c>
      <c r="AO34" s="15">
        <v>14.7429093449667</v>
      </c>
      <c r="AP34" s="15">
        <v>0</v>
      </c>
      <c r="AQ34" s="15">
        <v>0</v>
      </c>
      <c r="AR34" s="15">
        <v>0</v>
      </c>
      <c r="AS34" s="15">
        <v>0</v>
      </c>
      <c r="AT34" s="15">
        <v>0</v>
      </c>
      <c r="AU34" s="15">
        <v>0.19287093411169301</v>
      </c>
      <c r="AV34" s="15">
        <v>191.35101984624899</v>
      </c>
      <c r="AW34" s="15">
        <v>0</v>
      </c>
      <c r="AX34" s="15">
        <v>1.14849171720986E-2</v>
      </c>
      <c r="AY34" s="15">
        <v>0.29234742629786398</v>
      </c>
      <c r="AZ34" s="15">
        <v>0</v>
      </c>
    </row>
    <row r="35" spans="1:52" x14ac:dyDescent="0.25">
      <c r="A35" s="15" t="s">
        <v>57</v>
      </c>
      <c r="B35" s="15">
        <v>2025</v>
      </c>
      <c r="C35" s="15" t="s">
        <v>69</v>
      </c>
      <c r="D35" s="15" t="s">
        <v>58</v>
      </c>
      <c r="E35" s="15" t="s">
        <v>58</v>
      </c>
      <c r="F35" s="15" t="s">
        <v>59</v>
      </c>
      <c r="G35" s="15">
        <v>14896.9716881969</v>
      </c>
      <c r="H35" s="15">
        <v>2106072.8907708302</v>
      </c>
      <c r="I35" s="15">
        <v>113216.984830296</v>
      </c>
      <c r="J35" s="7">
        <f t="shared" si="0"/>
        <v>7.5999999999999703</v>
      </c>
      <c r="K35" s="15">
        <v>3.2233418209405902</v>
      </c>
      <c r="L35" s="15">
        <v>38.629655563971603</v>
      </c>
      <c r="M35" s="15">
        <v>1.7659752250240099</v>
      </c>
      <c r="N35" s="15">
        <v>2.1882403779395401E-2</v>
      </c>
      <c r="O35" s="15">
        <v>1.33104802611112E-2</v>
      </c>
      <c r="P35" s="15">
        <v>0</v>
      </c>
      <c r="Q35" s="15">
        <v>9.00000257940845E-3</v>
      </c>
      <c r="R35" s="15">
        <v>2.6460007583460801E-2</v>
      </c>
      <c r="S35" s="15">
        <v>2.2871828976571099E-2</v>
      </c>
      <c r="T35" s="15">
        <v>1.39123211141372E-2</v>
      </c>
      <c r="U35" s="15">
        <v>0</v>
      </c>
      <c r="V35" s="15">
        <v>3.60000103176338E-2</v>
      </c>
      <c r="W35" s="15">
        <v>6.1740017694742098E-2</v>
      </c>
      <c r="X35" s="15">
        <v>1461.9114465861301</v>
      </c>
      <c r="Y35" s="15">
        <v>8136.1967362483501</v>
      </c>
      <c r="Z35" s="15">
        <v>0</v>
      </c>
      <c r="AA35" s="15">
        <v>1.1201373271159899E-3</v>
      </c>
      <c r="AB35" s="15">
        <v>0.15183693307982599</v>
      </c>
      <c r="AC35" s="15">
        <v>0</v>
      </c>
      <c r="AD35" s="15">
        <v>0.22979212108778199</v>
      </c>
      <c r="AE35" s="15">
        <v>1.27889682372757</v>
      </c>
      <c r="AF35" s="15">
        <v>0</v>
      </c>
      <c r="AG35" s="15">
        <v>2.4116249486742701E-2</v>
      </c>
      <c r="AH35" s="15">
        <v>3.2690075322128398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2.7454514280667301E-2</v>
      </c>
      <c r="AO35" s="15">
        <v>3.7215162343582202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0.294567086886382</v>
      </c>
      <c r="AV35" s="15">
        <v>48.302265865993398</v>
      </c>
      <c r="AW35" s="15">
        <v>0</v>
      </c>
      <c r="AX35" s="15">
        <v>1.38114144650063E-2</v>
      </c>
      <c r="AY35" s="15">
        <v>7.6866752466827101E-2</v>
      </c>
      <c r="AZ35" s="15">
        <v>0</v>
      </c>
    </row>
    <row r="36" spans="1:52" x14ac:dyDescent="0.25">
      <c r="A36" s="15" t="s">
        <v>57</v>
      </c>
      <c r="B36" s="15">
        <v>2025</v>
      </c>
      <c r="C36" s="15" t="s">
        <v>70</v>
      </c>
      <c r="D36" s="15" t="s">
        <v>58</v>
      </c>
      <c r="E36" s="15" t="s">
        <v>58</v>
      </c>
      <c r="F36" s="15" t="s">
        <v>59</v>
      </c>
      <c r="G36" s="15">
        <v>22775.284296619498</v>
      </c>
      <c r="H36" s="15">
        <v>2871810.7784193899</v>
      </c>
      <c r="I36" s="15">
        <v>289246.11056706699</v>
      </c>
      <c r="J36" s="7">
        <f t="shared" si="0"/>
        <v>12.699999999999973</v>
      </c>
      <c r="K36" s="15">
        <v>2.3523218004334598</v>
      </c>
      <c r="L36" s="15">
        <v>22.2115967843189</v>
      </c>
      <c r="M36" s="15">
        <v>1.8606003462029199</v>
      </c>
      <c r="N36" s="15">
        <v>2.0092477498990399E-2</v>
      </c>
      <c r="O36" s="15">
        <v>7.6533693155984902E-3</v>
      </c>
      <c r="P36" s="15">
        <v>0</v>
      </c>
      <c r="Q36" s="15">
        <v>9.0000025794084604E-3</v>
      </c>
      <c r="R36" s="15">
        <v>2.6460007583460801E-2</v>
      </c>
      <c r="S36" s="15">
        <v>2.1000970172446402E-2</v>
      </c>
      <c r="T36" s="15">
        <v>7.9994207147265003E-3</v>
      </c>
      <c r="U36" s="15">
        <v>0</v>
      </c>
      <c r="V36" s="15">
        <v>3.60000103176338E-2</v>
      </c>
      <c r="W36" s="15">
        <v>6.1740017694742001E-2</v>
      </c>
      <c r="X36" s="15">
        <v>1253.35539643483</v>
      </c>
      <c r="Y36" s="15">
        <v>4569.8179153082801</v>
      </c>
      <c r="Z36" s="15">
        <v>0</v>
      </c>
      <c r="AA36" s="15">
        <v>8.38867979228053E-4</v>
      </c>
      <c r="AB36" s="15">
        <v>8.7304447458810594E-2</v>
      </c>
      <c r="AC36" s="15">
        <v>0</v>
      </c>
      <c r="AD36" s="15">
        <v>0.197010014317997</v>
      </c>
      <c r="AE36" s="15">
        <v>0.71831173782506197</v>
      </c>
      <c r="AF36" s="15">
        <v>0</v>
      </c>
      <c r="AG36" s="15">
        <v>1.8060597556899802E-2</v>
      </c>
      <c r="AH36" s="15">
        <v>1.8796408130061999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2.0560615522569901E-2</v>
      </c>
      <c r="AO36" s="15">
        <v>2.13982798492659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15">
        <v>0.19229500659853199</v>
      </c>
      <c r="AV36" s="15">
        <v>27.773233737684201</v>
      </c>
      <c r="AW36" s="15">
        <v>0</v>
      </c>
      <c r="AX36" s="15">
        <v>1.18410803147739E-2</v>
      </c>
      <c r="AY36" s="15">
        <v>4.3173373739785602E-2</v>
      </c>
      <c r="AZ36" s="15">
        <v>0</v>
      </c>
    </row>
    <row r="40" spans="1:52" x14ac:dyDescent="0.25">
      <c r="C40" s="12" t="s">
        <v>97</v>
      </c>
      <c r="D40" s="12" t="s">
        <v>32</v>
      </c>
      <c r="E40" s="12" t="s">
        <v>33</v>
      </c>
      <c r="F40" s="12" t="s">
        <v>34</v>
      </c>
      <c r="G40" s="12" t="s">
        <v>41</v>
      </c>
      <c r="H40" s="12" t="s">
        <v>42</v>
      </c>
      <c r="I40" s="12" t="s">
        <v>43</v>
      </c>
      <c r="J40" s="12" t="s">
        <v>121</v>
      </c>
      <c r="K40" s="12" t="s">
        <v>124</v>
      </c>
      <c r="L40" s="12" t="s">
        <v>125</v>
      </c>
    </row>
    <row r="41" spans="1:52" x14ac:dyDescent="0.25">
      <c r="C41" s="12" t="s">
        <v>104</v>
      </c>
      <c r="D41" s="12">
        <f>SUMPRODUCT(H26:H28,K26:K28)/SUM(H26:H28)</f>
        <v>1.1222794834541101</v>
      </c>
      <c r="E41" s="12">
        <f>SUMPRODUCT(G26:G28,L26:L28)/SUM(G26:G28)</f>
        <v>2.8554972311937301</v>
      </c>
      <c r="F41" s="12">
        <f>SUMPRODUCT(I26:I28,M26:M28)/SUM(I26:I28)</f>
        <v>2.1271314041972644</v>
      </c>
      <c r="G41" s="12">
        <f>SUMPRODUCT(H26:H28,S26:S28)/SUM(H26:H28)</f>
        <v>7.1990572459257876E-3</v>
      </c>
      <c r="H41" s="12">
        <f>SUMPRODUCT(G26:G28,T26:T28)/SUM(G26:G28)</f>
        <v>7.1275297102564702E-4</v>
      </c>
      <c r="I41" s="12">
        <f>SUMPRODUCT(I26:I28,U26:U28)/SUM(I26:I28)</f>
        <v>0</v>
      </c>
      <c r="J41" s="130">
        <f>AVERAGE(J26:J28)</f>
        <v>13.579953785092117</v>
      </c>
      <c r="K41" s="12">
        <f>SUM(G26:G28)</f>
        <v>79318.941119760726</v>
      </c>
      <c r="L41" s="12"/>
    </row>
    <row r="42" spans="1:52" x14ac:dyDescent="0.25">
      <c r="C42" s="12" t="s">
        <v>105</v>
      </c>
      <c r="D42" s="12">
        <f>SUMPRODUCT(H29:H36,K29:K36)/SUM(H29:H36)</f>
        <v>2.1169695264749624</v>
      </c>
      <c r="E42" s="12">
        <f>SUMPRODUCT(G29:G36,L29:L36)/SUM(G29:G36)</f>
        <v>56.2441470297195</v>
      </c>
      <c r="F42" s="12">
        <f>SUMPRODUCT(I29:I36,M29:M36)/SUM(I29:I36)</f>
        <v>2.0437724922312883</v>
      </c>
      <c r="G42" s="12">
        <f>SUMPRODUCT(H29:H36,S29:S36)/SUM(H29:H36)</f>
        <v>1.7335946024832339E-2</v>
      </c>
      <c r="H42" s="12">
        <f>SUMPRODUCT(G29:G36,T29:T36)/SUM(G29:G36)</f>
        <v>2.0173018103739618E-2</v>
      </c>
      <c r="I42" s="12">
        <f>SUMPRODUCT(I29:I36,U29:U36)/SUM(I29:I36)</f>
        <v>0</v>
      </c>
      <c r="J42" s="130">
        <f>AVERAGE(J29:J36)</f>
        <v>13.104982669409559</v>
      </c>
      <c r="K42" s="12">
        <f>SUM(G29:G36)</f>
        <v>87161.419383120287</v>
      </c>
      <c r="L42" s="12"/>
    </row>
    <row r="43" spans="1:52" x14ac:dyDescent="0.25">
      <c r="C43" s="12" t="s">
        <v>113</v>
      </c>
      <c r="D43" s="12">
        <f>SUMPRODUCT(H29:H31,K29:K31)/SUM(H29:H31)</f>
        <v>1.1141537435445579</v>
      </c>
      <c r="E43" s="12">
        <f>SUMPRODUCT(G29:G31,L29:L31)/SUM(G29:G31)</f>
        <v>2.8554972311937306</v>
      </c>
      <c r="F43" s="12">
        <f>SUMPRODUCT(I29:I31,M29:M31)/SUM(I29:I31)</f>
        <v>2.0927753740258668</v>
      </c>
      <c r="G43" s="12">
        <f>SUMPRODUCT(H29:H31,S29:S31)/SUM(H29:H31)</f>
        <v>7.079206445020571E-3</v>
      </c>
      <c r="H43" s="12">
        <f>SUMPRODUCT(G29:G31,T29:T31)/SUM(G29:G31)</f>
        <v>7.1275297102564822E-4</v>
      </c>
      <c r="I43" s="12">
        <f>SUMPRODUCT(I29:I31,U29:U31)/SUM(I29:I31)</f>
        <v>0</v>
      </c>
      <c r="J43" s="130">
        <f>AVERAGE(J29:J31)</f>
        <v>13.579953785092153</v>
      </c>
      <c r="K43" s="12">
        <f>SUM(G29:G31)</f>
        <v>22945.495778402146</v>
      </c>
      <c r="L43" s="12"/>
    </row>
    <row r="44" spans="1:52" x14ac:dyDescent="0.25">
      <c r="C44" s="12" t="s">
        <v>112</v>
      </c>
      <c r="D44" s="12">
        <f>SUMPRODUCT(H32:H36,K32:K36)/SUM(H32:H36)</f>
        <v>2.4245513551494469</v>
      </c>
      <c r="E44" s="12">
        <f>SUMPRODUCT(G32:G36,L32:L36)/SUM(G32:G36)</f>
        <v>75.320864606925781</v>
      </c>
      <c r="F44" s="12">
        <f>SUMPRODUCT(I32:I36,M32:M36)/SUM(I32:I36)</f>
        <v>2.0271919556928424</v>
      </c>
      <c r="G44" s="12">
        <f>SUMPRODUCT(H32:H36,S32:S36)/SUM(H32:H36)</f>
        <v>2.048187448935811E-2</v>
      </c>
      <c r="H44" s="12">
        <f>SUMPRODUCT(G32:G36,T32:T36)/SUM(G32:G36)</f>
        <v>2.7126518207512437E-2</v>
      </c>
      <c r="I44" s="12">
        <f>SUMPRODUCT(I32:I36,U32:U36)/SUM(I32:I36)</f>
        <v>0</v>
      </c>
      <c r="J44" s="130">
        <f>AVERAGE(J32:J36)</f>
        <v>12.820000000000002</v>
      </c>
      <c r="K44" s="12">
        <f>SUM(G32:G36)</f>
        <v>64215.923604718148</v>
      </c>
      <c r="L44" s="130">
        <f>302000/K44</f>
        <v>4.7028833823050569</v>
      </c>
    </row>
    <row r="45" spans="1:52" x14ac:dyDescent="0.25">
      <c r="C45" s="12" t="s">
        <v>123</v>
      </c>
      <c r="D45" s="129">
        <f>SUMPRODUCT(H26:H31,K26:K31)/SUM(H26:H31)</f>
        <v>1.1187650534195479</v>
      </c>
      <c r="E45" s="12">
        <f>SUMPRODUCT(G26:G31,L26:L31)/SUM(G26:G31)</f>
        <v>2.8554972311937301</v>
      </c>
      <c r="F45" s="12">
        <f>SUMPRODUCT(I26:I31,M26:M31)/SUM(I26:I31)</f>
        <v>2.1193748191513269</v>
      </c>
      <c r="G45" s="12">
        <f>SUMPRODUCT(H26:H31,S26:S31)/SUM(H26:H31)</f>
        <v>7.1472210735825797E-3</v>
      </c>
      <c r="H45" s="12">
        <f>SUMPRODUCT(G26:G31,T26:T31)/SUM(G26:G31)</f>
        <v>7.1275297102564713E-4</v>
      </c>
      <c r="I45" s="12">
        <f>SUMPRODUCT(I26:I31,U26:U31)/SUM(I26:I31)</f>
        <v>0</v>
      </c>
      <c r="J45" s="130">
        <f>AVERAGE(J26:J31)</f>
        <v>13.579953785092135</v>
      </c>
      <c r="K45" s="12">
        <f>SUM(G26:G31)</f>
        <v>102264.43689816288</v>
      </c>
      <c r="L45" s="130">
        <f>544000/K45</f>
        <v>5.3195423208727668</v>
      </c>
    </row>
    <row r="47" spans="1:52" x14ac:dyDescent="0.25"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52" x14ac:dyDescent="0.25"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3:12" x14ac:dyDescent="0.25"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3:12" x14ac:dyDescent="0.25"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3:12" x14ac:dyDescent="0.25"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3:12" x14ac:dyDescent="0.25">
      <c r="C52" s="12"/>
      <c r="D52" s="129"/>
      <c r="E52" s="12"/>
      <c r="F52" s="12"/>
      <c r="G52" s="129"/>
      <c r="H52" s="12"/>
      <c r="I52" s="12"/>
      <c r="J52" s="129"/>
      <c r="K52" s="12"/>
      <c r="L52" s="12"/>
    </row>
  </sheetData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DD5F5-EDBB-428C-8318-4A54BB007E05}">
  <sheetPr>
    <tabColor theme="4" tint="0.79998168889431442"/>
  </sheetPr>
  <dimension ref="A1:P79"/>
  <sheetViews>
    <sheetView workbookViewId="0">
      <selection activeCell="L23" sqref="L23"/>
    </sheetView>
  </sheetViews>
  <sheetFormatPr defaultRowHeight="15" x14ac:dyDescent="0.25"/>
  <cols>
    <col min="2" max="2" width="11.7109375" customWidth="1"/>
    <col min="3" max="3" width="10.5703125" bestFit="1" customWidth="1"/>
    <col min="4" max="4" width="10.42578125" bestFit="1" customWidth="1"/>
    <col min="5" max="5" width="12.140625" bestFit="1" customWidth="1"/>
    <col min="6" max="6" width="11.140625" bestFit="1" customWidth="1"/>
    <col min="7" max="7" width="11.5703125" bestFit="1" customWidth="1"/>
    <col min="8" max="8" width="12" bestFit="1" customWidth="1"/>
  </cols>
  <sheetData>
    <row r="1" spans="1:16" ht="15.75" thickBot="1" x14ac:dyDescent="0.3">
      <c r="B1" s="192" t="s">
        <v>119</v>
      </c>
      <c r="C1" s="192"/>
      <c r="D1" s="192"/>
      <c r="E1" s="192"/>
      <c r="F1" s="192"/>
      <c r="G1" s="192"/>
      <c r="H1" s="6"/>
      <c r="I1" s="6"/>
      <c r="J1" s="6"/>
      <c r="K1" s="6"/>
      <c r="L1" s="6"/>
      <c r="M1" s="6"/>
      <c r="N1" s="6"/>
      <c r="O1" s="6"/>
      <c r="P1" s="6"/>
    </row>
    <row r="2" spans="1:16" x14ac:dyDescent="0.25">
      <c r="A2" s="7" t="str">
        <f>'2019'!C40</f>
        <v>Class</v>
      </c>
      <c r="B2" s="8" t="str">
        <f>'2019'!D40</f>
        <v>NOx_RUNEX</v>
      </c>
      <c r="C2" s="38" t="str">
        <f>'2023'!E40</f>
        <v>NOx_IDLEX</v>
      </c>
      <c r="D2" s="38" t="str">
        <f>'2023'!F40</f>
        <v>NOx_STREX</v>
      </c>
      <c r="E2" s="8" t="str">
        <f>'2019'!G40</f>
        <v>PM10_RUNEX</v>
      </c>
      <c r="F2" s="8" t="str">
        <f>'2023'!H40</f>
        <v>PM10_IDLEX</v>
      </c>
      <c r="G2" s="8" t="str">
        <f>'2023'!I40</f>
        <v>PM10_STREX</v>
      </c>
      <c r="H2" s="7"/>
      <c r="I2" s="7"/>
      <c r="J2" s="7"/>
      <c r="K2" s="7"/>
      <c r="L2" s="7"/>
      <c r="M2" s="7"/>
      <c r="N2" s="7"/>
      <c r="O2" s="7"/>
      <c r="P2" s="7"/>
    </row>
    <row r="3" spans="1:16" x14ac:dyDescent="0.25">
      <c r="A3" s="7" t="str">
        <f>'2019'!C41</f>
        <v>Class 4-6</v>
      </c>
      <c r="B3" s="18">
        <f>'2025'!D41</f>
        <v>1.1222794834541101</v>
      </c>
      <c r="C3" s="40">
        <f>'2025'!E41</f>
        <v>2.8554972311937301</v>
      </c>
      <c r="D3" s="40">
        <f>'2025'!F41</f>
        <v>2.1271314041972644</v>
      </c>
      <c r="E3" s="40">
        <f>'2025'!G41</f>
        <v>7.1990572459257876E-3</v>
      </c>
      <c r="F3" s="60">
        <f>'2025'!H41</f>
        <v>7.1275297102564702E-4</v>
      </c>
      <c r="G3" s="8">
        <f>'2025'!I41</f>
        <v>0</v>
      </c>
      <c r="H3" s="8"/>
      <c r="I3" s="8"/>
      <c r="J3" s="8"/>
      <c r="K3" s="8"/>
      <c r="L3" s="8"/>
      <c r="M3" s="8"/>
      <c r="N3" s="8"/>
      <c r="O3" s="8"/>
      <c r="P3" s="8"/>
    </row>
    <row r="4" spans="1:16" x14ac:dyDescent="0.25">
      <c r="A4" s="7" t="str">
        <f>'2019'!C42</f>
        <v>Class 7-8</v>
      </c>
      <c r="B4" s="18">
        <f>'2025'!D42</f>
        <v>2.1169695264749624</v>
      </c>
      <c r="C4" s="40">
        <f>'2025'!E42</f>
        <v>56.2441470297195</v>
      </c>
      <c r="D4" s="40">
        <f>'2025'!F42</f>
        <v>2.0437724922312883</v>
      </c>
      <c r="E4" s="40">
        <f>'2025'!G42</f>
        <v>1.7335946024832339E-2</v>
      </c>
      <c r="F4" s="60">
        <f>'2025'!H42</f>
        <v>2.0173018103739618E-2</v>
      </c>
      <c r="G4" s="8">
        <f>'2025'!I42</f>
        <v>0</v>
      </c>
      <c r="H4" s="8"/>
      <c r="I4" s="8"/>
      <c r="J4" s="8"/>
      <c r="K4" s="8"/>
      <c r="L4" s="8"/>
      <c r="M4" s="8"/>
      <c r="N4" s="8"/>
      <c r="O4" s="8"/>
      <c r="P4" s="8"/>
    </row>
    <row r="5" spans="1:16" x14ac:dyDescent="0.25">
      <c r="A5" s="7" t="s">
        <v>113</v>
      </c>
      <c r="B5" s="18">
        <f>'2025'!D43</f>
        <v>1.1141537435445579</v>
      </c>
      <c r="C5" s="40">
        <f>'2025'!E43</f>
        <v>2.8554972311937306</v>
      </c>
      <c r="D5" s="40">
        <f>'2025'!F43</f>
        <v>2.0927753740258668</v>
      </c>
      <c r="E5" s="40">
        <f>'2025'!G43</f>
        <v>7.079206445020571E-3</v>
      </c>
      <c r="F5" s="60">
        <f>'2025'!H43</f>
        <v>7.1275297102564822E-4</v>
      </c>
      <c r="G5" s="8">
        <f>'2025'!I43</f>
        <v>0</v>
      </c>
      <c r="H5" s="8"/>
      <c r="I5" s="8"/>
      <c r="J5" s="8"/>
      <c r="K5" s="8"/>
      <c r="L5" s="8"/>
      <c r="M5" s="8"/>
      <c r="N5" s="8"/>
      <c r="O5" s="8"/>
      <c r="P5" s="8"/>
    </row>
    <row r="6" spans="1:16" x14ac:dyDescent="0.25">
      <c r="A6" s="7" t="s">
        <v>112</v>
      </c>
      <c r="B6" s="18">
        <f>'2025'!D44</f>
        <v>2.4245513551494469</v>
      </c>
      <c r="C6" s="40">
        <f>'2025'!E44</f>
        <v>75.320864606925781</v>
      </c>
      <c r="D6" s="40">
        <f>'2025'!F44</f>
        <v>2.0271919556928424</v>
      </c>
      <c r="E6" s="40">
        <f>'2025'!G44</f>
        <v>2.048187448935811E-2</v>
      </c>
      <c r="F6" s="60">
        <f>'2025'!H44</f>
        <v>2.7126518207512437E-2</v>
      </c>
      <c r="G6" s="8">
        <f>'2025'!I44</f>
        <v>0</v>
      </c>
      <c r="H6" s="8"/>
      <c r="I6" s="8"/>
      <c r="J6" s="8"/>
      <c r="K6" s="8"/>
      <c r="L6" s="8"/>
      <c r="M6" s="8"/>
      <c r="N6" s="8"/>
      <c r="O6" s="8"/>
      <c r="P6" s="8"/>
    </row>
    <row r="7" spans="1:16" x14ac:dyDescent="0.25">
      <c r="A7" s="7" t="s">
        <v>123</v>
      </c>
      <c r="B7" s="18">
        <f>'2025'!D45</f>
        <v>1.1187650534195479</v>
      </c>
      <c r="C7" s="40">
        <f>'2025'!E45</f>
        <v>2.8554972311937301</v>
      </c>
      <c r="D7" s="40">
        <f>'2025'!F45</f>
        <v>2.1193748191513269</v>
      </c>
      <c r="E7" s="40">
        <f>'2025'!G45</f>
        <v>7.1472210735825797E-3</v>
      </c>
      <c r="F7" s="60">
        <f>'2025'!H45</f>
        <v>7.1275297102564713E-4</v>
      </c>
      <c r="G7" s="8">
        <f>'2025'!I45</f>
        <v>0</v>
      </c>
      <c r="H7" s="8"/>
      <c r="I7" s="8"/>
      <c r="J7" s="8"/>
      <c r="K7" s="8"/>
      <c r="L7" s="8"/>
      <c r="M7" s="8"/>
      <c r="N7" s="8"/>
      <c r="O7" s="8"/>
      <c r="P7" s="8"/>
    </row>
    <row r="8" spans="1:16" x14ac:dyDescent="0.25">
      <c r="A8" s="15"/>
      <c r="B8" s="15"/>
      <c r="C8" s="7"/>
      <c r="D8" s="7"/>
      <c r="E8" s="7"/>
      <c r="F8" s="7"/>
      <c r="G8" s="7"/>
      <c r="H8" s="7"/>
      <c r="I8" s="7"/>
    </row>
    <row r="9" spans="1:16" x14ac:dyDescent="0.25">
      <c r="A9" s="7"/>
      <c r="B9" s="8"/>
      <c r="C9" s="7"/>
      <c r="D9" s="7"/>
      <c r="E9" s="7"/>
      <c r="F9" s="7"/>
      <c r="G9" s="7"/>
      <c r="H9" s="7"/>
      <c r="I9" s="7"/>
    </row>
    <row r="10" spans="1:16" x14ac:dyDescent="0.25">
      <c r="A10" s="17"/>
      <c r="B10" s="23" t="s">
        <v>103</v>
      </c>
      <c r="F10" s="7"/>
      <c r="G10" s="7"/>
      <c r="H10" s="7"/>
      <c r="I10" s="7"/>
    </row>
    <row r="11" spans="1:16" x14ac:dyDescent="0.25">
      <c r="A11" s="17"/>
      <c r="B11" s="9" t="s">
        <v>122</v>
      </c>
      <c r="F11" s="7"/>
      <c r="G11" s="7"/>
      <c r="H11" s="7"/>
      <c r="I11" s="7"/>
    </row>
    <row r="12" spans="1:16" x14ac:dyDescent="0.25">
      <c r="A12" s="19"/>
      <c r="D12" s="7"/>
      <c r="E12" s="7"/>
      <c r="F12" s="7"/>
      <c r="G12" s="7"/>
      <c r="H12" s="7"/>
      <c r="I12" s="7"/>
    </row>
    <row r="13" spans="1:16" x14ac:dyDescent="0.25">
      <c r="A13" s="20" t="s">
        <v>97</v>
      </c>
      <c r="B13" s="21" t="s">
        <v>115</v>
      </c>
      <c r="C13" s="21" t="s">
        <v>116</v>
      </c>
      <c r="D13" s="21" t="s">
        <v>117</v>
      </c>
      <c r="E13" s="120" t="s">
        <v>118</v>
      </c>
      <c r="F13" s="8"/>
      <c r="G13" s="8"/>
      <c r="H13" s="8"/>
    </row>
    <row r="14" spans="1:16" x14ac:dyDescent="0.25">
      <c r="A14" s="47" t="s">
        <v>112</v>
      </c>
      <c r="B14" s="48">
        <f>(Trips!$C$4*B6)+(D6+(C6/'2025'!$L$44))</f>
        <v>114.78268138191625</v>
      </c>
      <c r="C14" s="48">
        <f>(Trips!C4*E6)+(G6+(F6/'2025'!$L$44))</f>
        <v>0.82299485312166543</v>
      </c>
      <c r="D14" s="48">
        <f>B14/453.592</f>
        <v>0.25305270238874639</v>
      </c>
      <c r="E14" s="159">
        <f>C14/453.592</f>
        <v>1.8143945508775849E-3</v>
      </c>
      <c r="F14" s="18"/>
      <c r="G14" s="18"/>
      <c r="H14" s="18"/>
    </row>
    <row r="15" spans="1:16" x14ac:dyDescent="0.25">
      <c r="A15" s="47" t="s">
        <v>123</v>
      </c>
      <c r="B15" s="48">
        <f>(Trips!$C$3*B7)+(D7+(C7/'2025'!$L$45))</f>
        <v>18.54263235787856</v>
      </c>
      <c r="C15" s="48">
        <f>(Trips!C3*E7)+(G7+(F7/'2025'!$L$45))</f>
        <v>0.10162452689419144</v>
      </c>
      <c r="D15" s="48">
        <f>B15/453.592</f>
        <v>4.0879540110668973E-2</v>
      </c>
      <c r="E15" s="119">
        <f>C15/453.592</f>
        <v>2.2404391368055751E-4</v>
      </c>
      <c r="F15" s="18"/>
      <c r="G15" s="18"/>
      <c r="H15" s="60"/>
    </row>
    <row r="16" spans="1:16" x14ac:dyDescent="0.25">
      <c r="A16" s="7"/>
      <c r="B16" s="18"/>
      <c r="C16" s="18"/>
      <c r="D16" s="41"/>
      <c r="E16" s="41"/>
    </row>
    <row r="17" spans="1:5" x14ac:dyDescent="0.25">
      <c r="A17" s="7"/>
      <c r="B17" s="18"/>
      <c r="C17" s="18"/>
      <c r="D17" s="41"/>
      <c r="E17" s="41"/>
    </row>
    <row r="18" spans="1:5" s="7" customFormat="1" x14ac:dyDescent="0.25"/>
    <row r="19" spans="1:5" s="7" customFormat="1" x14ac:dyDescent="0.25"/>
    <row r="20" spans="1:5" s="7" customFormat="1" x14ac:dyDescent="0.25"/>
    <row r="21" spans="1:5" s="7" customFormat="1" x14ac:dyDescent="0.25"/>
    <row r="22" spans="1:5" s="7" customFormat="1" x14ac:dyDescent="0.25"/>
    <row r="23" spans="1:5" s="7" customFormat="1" x14ac:dyDescent="0.25"/>
    <row r="24" spans="1:5" s="7" customFormat="1" x14ac:dyDescent="0.25"/>
    <row r="25" spans="1:5" s="7" customFormat="1" x14ac:dyDescent="0.25"/>
    <row r="26" spans="1:5" s="7" customFormat="1" x14ac:dyDescent="0.25"/>
    <row r="27" spans="1:5" s="7" customFormat="1" x14ac:dyDescent="0.25"/>
    <row r="28" spans="1:5" s="7" customFormat="1" x14ac:dyDescent="0.25"/>
    <row r="29" spans="1:5" s="7" customFormat="1" x14ac:dyDescent="0.25"/>
    <row r="30" spans="1:5" s="7" customFormat="1" x14ac:dyDescent="0.25"/>
    <row r="31" spans="1:5" s="7" customFormat="1" x14ac:dyDescent="0.25"/>
    <row r="32" spans="1:5" s="7" customFormat="1" x14ac:dyDescent="0.25"/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  <row r="54" s="7" customFormat="1" x14ac:dyDescent="0.25"/>
    <row r="55" s="7" customFormat="1" x14ac:dyDescent="0.25"/>
    <row r="56" s="7" customFormat="1" x14ac:dyDescent="0.25"/>
    <row r="57" s="7" customFormat="1" x14ac:dyDescent="0.25"/>
    <row r="58" s="7" customFormat="1" x14ac:dyDescent="0.25"/>
    <row r="59" s="7" customFormat="1" x14ac:dyDescent="0.25"/>
    <row r="60" s="7" customFormat="1" x14ac:dyDescent="0.25"/>
    <row r="61" s="7" customFormat="1" x14ac:dyDescent="0.25"/>
    <row r="62" s="7" customFormat="1" x14ac:dyDescent="0.25"/>
    <row r="63" s="7" customFormat="1" x14ac:dyDescent="0.25"/>
    <row r="64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s="7" customFormat="1" x14ac:dyDescent="0.25"/>
    <row r="74" s="7" customFormat="1" x14ac:dyDescent="0.25"/>
    <row r="75" s="7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</sheetData>
  <mergeCells count="1">
    <mergeCell ref="B1:G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48827-7B99-40A4-A181-2FB7268E8B28}">
  <dimension ref="A1:AZ52"/>
  <sheetViews>
    <sheetView zoomScale="80" zoomScaleNormal="80" workbookViewId="0">
      <selection activeCell="N46" sqref="N46"/>
    </sheetView>
  </sheetViews>
  <sheetFormatPr defaultColWidth="8.7109375" defaultRowHeight="15" x14ac:dyDescent="0.25"/>
  <cols>
    <col min="1" max="1" width="8.7109375" style="15"/>
    <col min="2" max="2" width="9.140625" style="160"/>
    <col min="3" max="3" width="31.5703125" style="160" bestFit="1" customWidth="1"/>
    <col min="4" max="4" width="12" style="15" bestFit="1" customWidth="1"/>
    <col min="5" max="8" width="8.7109375" style="15"/>
    <col min="9" max="9" width="14.7109375" style="15" bestFit="1" customWidth="1"/>
    <col min="10" max="10" width="19.85546875" style="15" customWidth="1"/>
    <col min="11" max="11" width="15.42578125" style="15" bestFit="1" customWidth="1"/>
    <col min="12" max="12" width="14.7109375" style="15" bestFit="1" customWidth="1"/>
    <col min="13" max="13" width="15.140625" style="15" bestFit="1" customWidth="1"/>
    <col min="14" max="14" width="19" style="15" bestFit="1" customWidth="1"/>
    <col min="15" max="15" width="18.42578125" style="15" bestFit="1" customWidth="1"/>
    <col min="16" max="16" width="19.7109375" style="15" bestFit="1" customWidth="1"/>
    <col min="17" max="17" width="14.7109375" style="15" bestFit="1" customWidth="1"/>
    <col min="18" max="18" width="15.140625" style="15" bestFit="1" customWidth="1"/>
    <col min="19" max="19" width="14.7109375" style="15" bestFit="1" customWidth="1"/>
    <col min="20" max="20" width="14.85546875" style="15" bestFit="1" customWidth="1"/>
    <col min="21" max="21" width="18.7109375" style="15" bestFit="1" customWidth="1"/>
    <col min="22" max="22" width="18.28515625" style="15" bestFit="1" customWidth="1"/>
    <col min="23" max="23" width="19.42578125" style="15" bestFit="1" customWidth="1"/>
    <col min="24" max="28" width="14.7109375" style="15" bestFit="1" customWidth="1"/>
    <col min="29" max="16384" width="8.7109375" style="15"/>
  </cols>
  <sheetData>
    <row r="1" spans="1:52" x14ac:dyDescent="0.25">
      <c r="A1" s="15" t="s">
        <v>0</v>
      </c>
    </row>
    <row r="2" spans="1:52" x14ac:dyDescent="0.25">
      <c r="A2" s="15" t="s">
        <v>1</v>
      </c>
    </row>
    <row r="3" spans="1:52" x14ac:dyDescent="0.25">
      <c r="A3" s="15" t="s">
        <v>2</v>
      </c>
    </row>
    <row r="4" spans="1:52" x14ac:dyDescent="0.25">
      <c r="A4" s="15" t="s">
        <v>128</v>
      </c>
    </row>
    <row r="5" spans="1:52" x14ac:dyDescent="0.25">
      <c r="A5" s="15" t="s">
        <v>3</v>
      </c>
    </row>
    <row r="6" spans="1:52" x14ac:dyDescent="0.25">
      <c r="A6" s="15" t="s">
        <v>4</v>
      </c>
    </row>
    <row r="7" spans="1:52" x14ac:dyDescent="0.25">
      <c r="A7" s="15" t="s">
        <v>5</v>
      </c>
    </row>
    <row r="9" spans="1:52" x14ac:dyDescent="0.25">
      <c r="A9" s="15" t="s">
        <v>6</v>
      </c>
      <c r="B9" s="160" t="s">
        <v>7</v>
      </c>
      <c r="C9" s="160" t="s">
        <v>8</v>
      </c>
      <c r="D9" s="15" t="s">
        <v>9</v>
      </c>
      <c r="E9" s="15" t="s">
        <v>10</v>
      </c>
      <c r="F9" s="15" t="s">
        <v>11</v>
      </c>
      <c r="G9" s="15" t="s">
        <v>12</v>
      </c>
      <c r="H9" s="15" t="s">
        <v>13</v>
      </c>
      <c r="I9" s="15" t="s">
        <v>14</v>
      </c>
      <c r="K9" s="15" t="s">
        <v>15</v>
      </c>
      <c r="L9" s="15" t="s">
        <v>16</v>
      </c>
      <c r="M9" s="15" t="s">
        <v>17</v>
      </c>
      <c r="N9" s="15" t="s">
        <v>18</v>
      </c>
      <c r="O9" s="15" t="s">
        <v>19</v>
      </c>
      <c r="P9" s="15" t="s">
        <v>20</v>
      </c>
      <c r="Q9" s="15" t="s">
        <v>21</v>
      </c>
      <c r="R9" s="15" t="s">
        <v>22</v>
      </c>
      <c r="S9" s="15" t="s">
        <v>23</v>
      </c>
      <c r="T9" s="15" t="s">
        <v>24</v>
      </c>
      <c r="U9" s="15" t="s">
        <v>25</v>
      </c>
      <c r="V9" s="15" t="s">
        <v>26</v>
      </c>
      <c r="W9" s="15" t="s">
        <v>27</v>
      </c>
      <c r="X9" s="15" t="s">
        <v>28</v>
      </c>
      <c r="Y9" s="15" t="s">
        <v>29</v>
      </c>
      <c r="Z9" s="15" t="s">
        <v>30</v>
      </c>
      <c r="AA9" s="15" t="s">
        <v>31</v>
      </c>
      <c r="AB9" s="15" t="s">
        <v>32</v>
      </c>
      <c r="AC9" s="15" t="s">
        <v>33</v>
      </c>
      <c r="AD9" s="15" t="s">
        <v>34</v>
      </c>
      <c r="AE9" s="15" t="s">
        <v>35</v>
      </c>
      <c r="AF9" s="15" t="s">
        <v>36</v>
      </c>
      <c r="AG9" s="15" t="s">
        <v>37</v>
      </c>
      <c r="AH9" s="15" t="s">
        <v>38</v>
      </c>
      <c r="AI9" s="15" t="s">
        <v>39</v>
      </c>
      <c r="AJ9" s="15" t="s">
        <v>40</v>
      </c>
      <c r="AK9" s="15" t="s">
        <v>41</v>
      </c>
      <c r="AL9" s="15" t="s">
        <v>42</v>
      </c>
      <c r="AM9" s="15" t="s">
        <v>43</v>
      </c>
      <c r="AN9" s="15" t="s">
        <v>44</v>
      </c>
      <c r="AO9" s="15" t="s">
        <v>45</v>
      </c>
      <c r="AP9" s="15" t="s">
        <v>46</v>
      </c>
      <c r="AQ9" s="15" t="s">
        <v>47</v>
      </c>
      <c r="AR9" s="15" t="s">
        <v>48</v>
      </c>
      <c r="AS9" s="15" t="s">
        <v>49</v>
      </c>
      <c r="AT9" s="15" t="s">
        <v>50</v>
      </c>
      <c r="AU9" s="15" t="s">
        <v>51</v>
      </c>
      <c r="AV9" s="15" t="s">
        <v>52</v>
      </c>
      <c r="AW9" s="15" t="s">
        <v>53</v>
      </c>
      <c r="AX9" s="15" t="s">
        <v>54</v>
      </c>
      <c r="AY9" s="15" t="s">
        <v>55</v>
      </c>
      <c r="AZ9" s="15" t="s">
        <v>56</v>
      </c>
    </row>
    <row r="10" spans="1:52" x14ac:dyDescent="0.25">
      <c r="A10" s="15" t="s">
        <v>57</v>
      </c>
      <c r="B10" s="160">
        <v>2026</v>
      </c>
      <c r="C10" s="160" t="s">
        <v>60</v>
      </c>
      <c r="D10" s="15" t="s">
        <v>58</v>
      </c>
      <c r="E10" s="15" t="s">
        <v>58</v>
      </c>
      <c r="F10" s="15" t="s">
        <v>59</v>
      </c>
      <c r="G10" s="15">
        <v>538.31469540298394</v>
      </c>
      <c r="H10" s="15">
        <v>99613.444393567202</v>
      </c>
      <c r="I10" s="15">
        <v>7859.3945528835702</v>
      </c>
      <c r="K10" s="15">
        <v>6.6995448192482101E-3</v>
      </c>
      <c r="L10" s="15">
        <v>4.9331957796241999E-2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7.6269217987287898E-3</v>
      </c>
      <c r="S10" s="15">
        <v>5.6160678738820399E-2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6.7148044361390893E-2</v>
      </c>
      <c r="Z10" s="15">
        <v>2.08895418073892</v>
      </c>
      <c r="AA10" s="15">
        <v>0</v>
      </c>
      <c r="AB10" s="15">
        <v>0.983048936156944</v>
      </c>
      <c r="AC10" s="15">
        <v>2.8554972311937301</v>
      </c>
      <c r="AD10" s="15">
        <v>1.31290651713399</v>
      </c>
      <c r="AE10" s="15">
        <v>777.15207820827402</v>
      </c>
      <c r="AF10" s="15">
        <v>559.39221646829003</v>
      </c>
      <c r="AG10" s="15">
        <v>0</v>
      </c>
      <c r="AH10" s="15">
        <v>3.11176504906032E-4</v>
      </c>
      <c r="AI10" s="15">
        <v>2.29134166892984E-3</v>
      </c>
      <c r="AJ10" s="15">
        <v>0</v>
      </c>
      <c r="AK10" s="15">
        <v>6.0860030909326499E-3</v>
      </c>
      <c r="AL10" s="15">
        <v>7.1275297102564702E-4</v>
      </c>
      <c r="AM10" s="15">
        <v>0</v>
      </c>
      <c r="AN10" s="15">
        <v>1.2000003439211201E-2</v>
      </c>
      <c r="AO10" s="15">
        <v>0.13034003735556601</v>
      </c>
      <c r="AP10" s="15">
        <v>5.8227252912242998E-3</v>
      </c>
      <c r="AQ10" s="15">
        <v>6.8191959300341104E-4</v>
      </c>
      <c r="AR10" s="15">
        <v>0</v>
      </c>
      <c r="AS10" s="15">
        <v>3.0000008598028201E-3</v>
      </c>
      <c r="AT10" s="15">
        <v>5.5860016009528501E-2</v>
      </c>
      <c r="AU10" s="15">
        <v>7.3421474874833101E-3</v>
      </c>
      <c r="AV10" s="15">
        <v>5.28486028903042E-3</v>
      </c>
      <c r="AW10" s="15">
        <v>0</v>
      </c>
      <c r="AX10" s="15">
        <v>0.122157484214441</v>
      </c>
      <c r="AY10" s="15">
        <v>8.7928666433538499E-2</v>
      </c>
      <c r="AZ10" s="15">
        <v>0</v>
      </c>
    </row>
    <row r="11" spans="1:52" x14ac:dyDescent="0.25">
      <c r="A11" s="15" t="s">
        <v>57</v>
      </c>
      <c r="B11" s="160">
        <v>2026</v>
      </c>
      <c r="C11" s="160" t="s">
        <v>61</v>
      </c>
      <c r="D11" s="15" t="s">
        <v>58</v>
      </c>
      <c r="E11" s="15" t="s">
        <v>58</v>
      </c>
      <c r="F11" s="15" t="s">
        <v>59</v>
      </c>
      <c r="G11" s="15">
        <v>285.329394701826</v>
      </c>
      <c r="H11" s="15">
        <v>13857.619196317601</v>
      </c>
      <c r="I11" s="15">
        <v>4165.8091626466503</v>
      </c>
      <c r="K11" s="15">
        <v>6.7929940988917699E-3</v>
      </c>
      <c r="L11" s="15">
        <v>4.9331957796241999E-2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7.7333066901233904E-3</v>
      </c>
      <c r="S11" s="15">
        <v>5.6160678738820399E-2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6.81613258983996E-2</v>
      </c>
      <c r="Z11" s="15">
        <v>2.08895418073892</v>
      </c>
      <c r="AA11" s="15">
        <v>0</v>
      </c>
      <c r="AB11" s="15">
        <v>1.01001471999093</v>
      </c>
      <c r="AC11" s="15">
        <v>2.8554972311937399</v>
      </c>
      <c r="AD11" s="15">
        <v>1.3132569897423401</v>
      </c>
      <c r="AE11" s="15">
        <v>840.28939563721303</v>
      </c>
      <c r="AF11" s="15">
        <v>559.58037395493398</v>
      </c>
      <c r="AG11" s="15">
        <v>0</v>
      </c>
      <c r="AH11" s="15">
        <v>3.1551698191006899E-4</v>
      </c>
      <c r="AI11" s="15">
        <v>2.29134166892984E-3</v>
      </c>
      <c r="AJ11" s="15">
        <v>0</v>
      </c>
      <c r="AK11" s="15">
        <v>6.2873932422806301E-3</v>
      </c>
      <c r="AL11" s="15">
        <v>7.1275297102564702E-4</v>
      </c>
      <c r="AM11" s="15">
        <v>0</v>
      </c>
      <c r="AN11" s="15">
        <v>1.2000003439211201E-2</v>
      </c>
      <c r="AO11" s="15">
        <v>0.13034003735556601</v>
      </c>
      <c r="AP11" s="15">
        <v>6.0154033937715101E-3</v>
      </c>
      <c r="AQ11" s="15">
        <v>6.8191959300341104E-4</v>
      </c>
      <c r="AR11" s="15">
        <v>0</v>
      </c>
      <c r="AS11" s="15">
        <v>3.0000008598028201E-3</v>
      </c>
      <c r="AT11" s="15">
        <v>5.5860016009528501E-2</v>
      </c>
      <c r="AU11" s="15">
        <v>7.9386375561917005E-3</v>
      </c>
      <c r="AV11" s="15">
        <v>5.2866379076671804E-3</v>
      </c>
      <c r="AW11" s="15">
        <v>0</v>
      </c>
      <c r="AX11" s="15">
        <v>0.13208179127535699</v>
      </c>
      <c r="AY11" s="15">
        <v>8.7958242170191797E-2</v>
      </c>
      <c r="AZ11" s="15">
        <v>0</v>
      </c>
    </row>
    <row r="12" spans="1:52" x14ac:dyDescent="0.25">
      <c r="A12" s="15" t="s">
        <v>57</v>
      </c>
      <c r="B12" s="160">
        <v>2026</v>
      </c>
      <c r="C12" s="160" t="s">
        <v>62</v>
      </c>
      <c r="D12" s="15" t="s">
        <v>58</v>
      </c>
      <c r="E12" s="15" t="s">
        <v>58</v>
      </c>
      <c r="F12" s="15" t="s">
        <v>59</v>
      </c>
      <c r="G12" s="15">
        <v>23364.555637535301</v>
      </c>
      <c r="H12" s="15">
        <v>2955452.2183302101</v>
      </c>
      <c r="I12" s="15">
        <v>269623.732684799</v>
      </c>
      <c r="K12" s="15">
        <v>7.1935436071456403E-3</v>
      </c>
      <c r="L12" s="15">
        <v>4.9331957796242103E-2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8.1893018149256699E-3</v>
      </c>
      <c r="S12" s="15">
        <v>5.6160678738820399E-2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7.2119971089326398E-2</v>
      </c>
      <c r="Z12" s="15">
        <v>2.0889541807389098</v>
      </c>
      <c r="AA12" s="15">
        <v>0</v>
      </c>
      <c r="AB12" s="15">
        <v>1.1346295448447199</v>
      </c>
      <c r="AC12" s="15">
        <v>2.8554972311937301</v>
      </c>
      <c r="AD12" s="15">
        <v>2.12987551139036</v>
      </c>
      <c r="AE12" s="15">
        <v>824.56275786071797</v>
      </c>
      <c r="AF12" s="15">
        <v>582.20998411778703</v>
      </c>
      <c r="AG12" s="15">
        <v>0</v>
      </c>
      <c r="AH12" s="15">
        <v>3.3412146913764501E-4</v>
      </c>
      <c r="AI12" s="15">
        <v>2.29134166892984E-3</v>
      </c>
      <c r="AJ12" s="15">
        <v>0</v>
      </c>
      <c r="AK12" s="15">
        <v>7.2556734553791804E-3</v>
      </c>
      <c r="AL12" s="15">
        <v>7.1275297102564702E-4</v>
      </c>
      <c r="AM12" s="15">
        <v>0</v>
      </c>
      <c r="AN12" s="15">
        <v>1.2000003439211201E-2</v>
      </c>
      <c r="AO12" s="15">
        <v>0.13034003735556601</v>
      </c>
      <c r="AP12" s="15">
        <v>6.9417962334663999E-3</v>
      </c>
      <c r="AQ12" s="15">
        <v>6.8191959300340995E-4</v>
      </c>
      <c r="AR12" s="15">
        <v>0</v>
      </c>
      <c r="AS12" s="15">
        <v>3.0000008598028201E-3</v>
      </c>
      <c r="AT12" s="15">
        <v>5.5860016009528501E-2</v>
      </c>
      <c r="AU12" s="15">
        <v>7.7900600804633197E-3</v>
      </c>
      <c r="AV12" s="15">
        <v>5.5004312436934804E-3</v>
      </c>
      <c r="AW12" s="15">
        <v>0</v>
      </c>
      <c r="AX12" s="15">
        <v>0.129609782823218</v>
      </c>
      <c r="AY12" s="15">
        <v>9.1515301751915995E-2</v>
      </c>
      <c r="AZ12" s="15">
        <v>0</v>
      </c>
    </row>
    <row r="13" spans="1:52" x14ac:dyDescent="0.25">
      <c r="A13" s="15" t="s">
        <v>57</v>
      </c>
      <c r="B13" s="160">
        <v>2026</v>
      </c>
      <c r="C13" s="160" t="s">
        <v>63</v>
      </c>
      <c r="D13" s="15" t="s">
        <v>58</v>
      </c>
      <c r="E13" s="15" t="s">
        <v>58</v>
      </c>
      <c r="F13" s="15" t="s">
        <v>59</v>
      </c>
      <c r="G13" s="15">
        <v>82095.463673762104</v>
      </c>
      <c r="H13" s="15">
        <v>4047538.8886939799</v>
      </c>
      <c r="I13" s="15">
        <v>947370.26869234396</v>
      </c>
      <c r="K13" s="15">
        <v>7.1883795024062502E-3</v>
      </c>
      <c r="L13" s="15">
        <v>4.9331957796241999E-2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8.1834228747781901E-3</v>
      </c>
      <c r="S13" s="15">
        <v>5.6160678738820399E-2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7.2020639385840704E-2</v>
      </c>
      <c r="Z13" s="15">
        <v>2.08895418073892</v>
      </c>
      <c r="AA13" s="15">
        <v>0</v>
      </c>
      <c r="AB13" s="15">
        <v>1.1278710778741501</v>
      </c>
      <c r="AC13" s="15">
        <v>2.8554972311937301</v>
      </c>
      <c r="AD13" s="15">
        <v>2.1338026993295802</v>
      </c>
      <c r="AE13" s="15">
        <v>873.728534931941</v>
      </c>
      <c r="AF13" s="15">
        <v>583.01196668766795</v>
      </c>
      <c r="AG13" s="15">
        <v>0</v>
      </c>
      <c r="AH13" s="15">
        <v>3.33881609847629E-4</v>
      </c>
      <c r="AI13" s="15">
        <v>2.29134166892984E-3</v>
      </c>
      <c r="AJ13" s="15">
        <v>0</v>
      </c>
      <c r="AK13" s="15">
        <v>7.2620955193513498E-3</v>
      </c>
      <c r="AL13" s="15">
        <v>7.1275297102564702E-4</v>
      </c>
      <c r="AM13" s="15">
        <v>0</v>
      </c>
      <c r="AN13" s="15">
        <v>1.2000003439211201E-2</v>
      </c>
      <c r="AO13" s="15">
        <v>0.13034003735556601</v>
      </c>
      <c r="AP13" s="15">
        <v>6.94794048179389E-3</v>
      </c>
      <c r="AQ13" s="15">
        <v>6.8191959300341104E-4</v>
      </c>
      <c r="AR13" s="15">
        <v>0</v>
      </c>
      <c r="AS13" s="15">
        <v>3.0000008598028201E-3</v>
      </c>
      <c r="AT13" s="15">
        <v>5.5860016009528501E-2</v>
      </c>
      <c r="AU13" s="15">
        <v>8.2545539635986293E-3</v>
      </c>
      <c r="AV13" s="15">
        <v>5.5080079773541903E-3</v>
      </c>
      <c r="AW13" s="15">
        <v>0</v>
      </c>
      <c r="AX13" s="15">
        <v>0.13733795830505599</v>
      </c>
      <c r="AY13" s="15">
        <v>9.1641362243636296E-2</v>
      </c>
      <c r="AZ13" s="15">
        <v>0</v>
      </c>
    </row>
    <row r="14" spans="1:52" x14ac:dyDescent="0.25">
      <c r="A14" s="15" t="s">
        <v>57</v>
      </c>
      <c r="B14" s="160">
        <v>2026</v>
      </c>
      <c r="C14" s="160" t="s">
        <v>64</v>
      </c>
      <c r="D14" s="15" t="s">
        <v>58</v>
      </c>
      <c r="E14" s="15" t="s">
        <v>58</v>
      </c>
      <c r="F14" s="15" t="s">
        <v>59</v>
      </c>
      <c r="G14" s="15">
        <v>309.123422266891</v>
      </c>
      <c r="H14" s="15">
        <v>57212.574088636902</v>
      </c>
      <c r="I14" s="15">
        <v>4513.2019650966104</v>
      </c>
      <c r="K14" s="15">
        <v>6.7009346476918303E-3</v>
      </c>
      <c r="L14" s="15">
        <v>4.9331957796242103E-2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7.6285040126163198E-3</v>
      </c>
      <c r="S14" s="15">
        <v>5.6160678738820399E-2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6.7214314423280394E-2</v>
      </c>
      <c r="Z14" s="15">
        <v>2.08895418073892</v>
      </c>
      <c r="AA14" s="15">
        <v>0</v>
      </c>
      <c r="AB14" s="15">
        <v>0.98381070018918104</v>
      </c>
      <c r="AC14" s="15">
        <v>2.8554972311937301</v>
      </c>
      <c r="AD14" s="15">
        <v>1.3129506085943301</v>
      </c>
      <c r="AE14" s="15">
        <v>777.33415834915797</v>
      </c>
      <c r="AF14" s="15">
        <v>559.32320294460601</v>
      </c>
      <c r="AG14" s="15">
        <v>0</v>
      </c>
      <c r="AH14" s="15">
        <v>3.11241058837556E-4</v>
      </c>
      <c r="AI14" s="15">
        <v>2.29134166892984E-3</v>
      </c>
      <c r="AJ14" s="15">
        <v>0</v>
      </c>
      <c r="AK14" s="15">
        <v>6.0773608130518597E-3</v>
      </c>
      <c r="AL14" s="15">
        <v>7.1275297102564702E-4</v>
      </c>
      <c r="AM14" s="15">
        <v>0</v>
      </c>
      <c r="AN14" s="15">
        <v>1.2000003439211201E-2</v>
      </c>
      <c r="AO14" s="15">
        <v>0.13034003735556601</v>
      </c>
      <c r="AP14" s="15">
        <v>5.8144568744590798E-3</v>
      </c>
      <c r="AQ14" s="15">
        <v>6.8191959300341104E-4</v>
      </c>
      <c r="AR14" s="15">
        <v>0</v>
      </c>
      <c r="AS14" s="15">
        <v>3.0000008598028201E-3</v>
      </c>
      <c r="AT14" s="15">
        <v>5.5860016009528501E-2</v>
      </c>
      <c r="AU14" s="15">
        <v>7.3438676903707402E-3</v>
      </c>
      <c r="AV14" s="15">
        <v>5.2842082834787104E-3</v>
      </c>
      <c r="AW14" s="15">
        <v>0</v>
      </c>
      <c r="AX14" s="15">
        <v>0.122186104676973</v>
      </c>
      <c r="AY14" s="15">
        <v>8.7917818468685405E-2</v>
      </c>
      <c r="AZ14" s="15">
        <v>0</v>
      </c>
    </row>
    <row r="15" spans="1:52" x14ac:dyDescent="0.25">
      <c r="A15" s="15" t="s">
        <v>57</v>
      </c>
      <c r="B15" s="160">
        <v>2026</v>
      </c>
      <c r="C15" s="160" t="s">
        <v>65</v>
      </c>
      <c r="D15" s="15" t="s">
        <v>58</v>
      </c>
      <c r="E15" s="15" t="s">
        <v>58</v>
      </c>
      <c r="F15" s="15" t="s">
        <v>59</v>
      </c>
      <c r="G15" s="15">
        <v>164.64519807589599</v>
      </c>
      <c r="H15" s="15">
        <v>7949.8468942583504</v>
      </c>
      <c r="I15" s="15">
        <v>2403.8198919080801</v>
      </c>
      <c r="K15" s="15">
        <v>6.8033169586587698E-3</v>
      </c>
      <c r="L15" s="15">
        <v>4.9331957796241999E-2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7.7450584801787301E-3</v>
      </c>
      <c r="S15" s="15">
        <v>5.6160678738820399E-2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6.8252793441439405E-2</v>
      </c>
      <c r="Z15" s="15">
        <v>2.08895418073892</v>
      </c>
      <c r="AA15" s="15">
        <v>0</v>
      </c>
      <c r="AB15" s="15">
        <v>1.0133662140376001</v>
      </c>
      <c r="AC15" s="15">
        <v>2.8554972311937301</v>
      </c>
      <c r="AD15" s="15">
        <v>1.3130459457836601</v>
      </c>
      <c r="AE15" s="15">
        <v>841.05820582867102</v>
      </c>
      <c r="AF15" s="15">
        <v>560.18997625063196</v>
      </c>
      <c r="AG15" s="15">
        <v>0</v>
      </c>
      <c r="AH15" s="15">
        <v>3.15996452009845E-4</v>
      </c>
      <c r="AI15" s="15">
        <v>2.29134166892984E-3</v>
      </c>
      <c r="AJ15" s="15">
        <v>0</v>
      </c>
      <c r="AK15" s="15">
        <v>6.3154829626252797E-3</v>
      </c>
      <c r="AL15" s="15">
        <v>7.1275297102564702E-4</v>
      </c>
      <c r="AM15" s="15">
        <v>0</v>
      </c>
      <c r="AN15" s="15">
        <v>1.2000003439211201E-2</v>
      </c>
      <c r="AO15" s="15">
        <v>0.13034003735556601</v>
      </c>
      <c r="AP15" s="15">
        <v>6.0422779652481197E-3</v>
      </c>
      <c r="AQ15" s="15">
        <v>6.8191959300341104E-4</v>
      </c>
      <c r="AR15" s="15">
        <v>0</v>
      </c>
      <c r="AS15" s="15">
        <v>3.0000008598028201E-3</v>
      </c>
      <c r="AT15" s="15">
        <v>5.5860016009528501E-2</v>
      </c>
      <c r="AU15" s="15">
        <v>7.9459008936694497E-3</v>
      </c>
      <c r="AV15" s="15">
        <v>5.2923971278883196E-3</v>
      </c>
      <c r="AW15" s="15">
        <v>0</v>
      </c>
      <c r="AX15" s="15">
        <v>0.132202637531142</v>
      </c>
      <c r="AY15" s="15">
        <v>8.8054063161863594E-2</v>
      </c>
      <c r="AZ15" s="15">
        <v>0</v>
      </c>
    </row>
    <row r="16" spans="1:52" x14ac:dyDescent="0.25">
      <c r="A16" s="15" t="s">
        <v>57</v>
      </c>
      <c r="B16" s="160">
        <v>2026</v>
      </c>
      <c r="C16" s="160" t="s">
        <v>66</v>
      </c>
      <c r="D16" s="15" t="s">
        <v>58</v>
      </c>
      <c r="E16" s="15" t="s">
        <v>58</v>
      </c>
      <c r="F16" s="15" t="s">
        <v>59</v>
      </c>
      <c r="G16" s="15">
        <v>10316.7819065191</v>
      </c>
      <c r="H16" s="15">
        <v>1922682.91832446</v>
      </c>
      <c r="I16" s="15">
        <v>150625.01583517899</v>
      </c>
      <c r="K16" s="15">
        <v>1.7887971766631101E-2</v>
      </c>
      <c r="L16" s="15">
        <v>10.4342265603887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2.0364094200846498E-2</v>
      </c>
      <c r="S16" s="15">
        <v>11.8785726722303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0.19043828541501601</v>
      </c>
      <c r="Z16" s="15">
        <v>154.17425027612001</v>
      </c>
      <c r="AA16" s="15">
        <v>0</v>
      </c>
      <c r="AB16" s="15">
        <v>2.2467811858737501</v>
      </c>
      <c r="AC16" s="15">
        <v>123.3005963224</v>
      </c>
      <c r="AD16" s="15">
        <v>2.2275630298308502</v>
      </c>
      <c r="AE16" s="15">
        <v>1179.6445285207301</v>
      </c>
      <c r="AF16" s="15">
        <v>24509.4943181893</v>
      </c>
      <c r="AG16" s="15">
        <v>0</v>
      </c>
      <c r="AH16" s="15">
        <v>8.3084995837413899E-4</v>
      </c>
      <c r="AI16" s="15">
        <v>0.48464279888552297</v>
      </c>
      <c r="AJ16" s="15">
        <v>0</v>
      </c>
      <c r="AK16" s="15">
        <v>2.0665988798187401E-2</v>
      </c>
      <c r="AL16" s="15">
        <v>4.4406233101434399E-2</v>
      </c>
      <c r="AM16" s="15">
        <v>0</v>
      </c>
      <c r="AN16" s="15">
        <v>3.60000103176338E-2</v>
      </c>
      <c r="AO16" s="15">
        <v>6.1740017694742001E-2</v>
      </c>
      <c r="AP16" s="15">
        <v>1.9771987270700401E-2</v>
      </c>
      <c r="AQ16" s="15">
        <v>4.2485239114148997E-2</v>
      </c>
      <c r="AR16" s="15">
        <v>0</v>
      </c>
      <c r="AS16" s="15">
        <v>9.0000025794084604E-3</v>
      </c>
      <c r="AT16" s="15">
        <v>2.6460007583460898E-2</v>
      </c>
      <c r="AU16" s="15">
        <v>1.11446965839301E-2</v>
      </c>
      <c r="AV16" s="15">
        <v>0.231553549393653</v>
      </c>
      <c r="AW16" s="15">
        <v>0</v>
      </c>
      <c r="AX16" s="15">
        <v>0.18542369236617401</v>
      </c>
      <c r="AY16" s="15">
        <v>3.8525511920149098</v>
      </c>
      <c r="AZ16" s="15">
        <v>0</v>
      </c>
    </row>
    <row r="17" spans="1:52" x14ac:dyDescent="0.25">
      <c r="A17" s="15" t="s">
        <v>57</v>
      </c>
      <c r="B17" s="160">
        <v>2026</v>
      </c>
      <c r="C17" s="160" t="s">
        <v>67</v>
      </c>
      <c r="D17" s="15" t="s">
        <v>58</v>
      </c>
      <c r="E17" s="15" t="s">
        <v>58</v>
      </c>
      <c r="F17" s="15" t="s">
        <v>59</v>
      </c>
      <c r="G17" s="15">
        <v>12503.1408006451</v>
      </c>
      <c r="H17" s="15">
        <v>2343765.36653399</v>
      </c>
      <c r="I17" s="15">
        <v>182545.85568941801</v>
      </c>
      <c r="K17" s="15">
        <v>1.61519029831136E-2</v>
      </c>
      <c r="L17" s="15">
        <v>12.950281191971801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1.8387712042604899E-2</v>
      </c>
      <c r="S17" s="15">
        <v>14.7429093449667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0.17195426180170201</v>
      </c>
      <c r="Z17" s="15">
        <v>191.35101984624899</v>
      </c>
      <c r="AA17" s="15">
        <v>0</v>
      </c>
      <c r="AB17" s="15">
        <v>1.92078799384397</v>
      </c>
      <c r="AC17" s="15">
        <v>153.03265501007101</v>
      </c>
      <c r="AD17" s="15">
        <v>2.2302547713654302</v>
      </c>
      <c r="AE17" s="15">
        <v>1083.1316533173199</v>
      </c>
      <c r="AF17" s="15">
        <v>28478.639229379602</v>
      </c>
      <c r="AG17" s="15">
        <v>0</v>
      </c>
      <c r="AH17" s="15">
        <v>7.5021405983080104E-4</v>
      </c>
      <c r="AI17" s="15">
        <v>0.60150701989337996</v>
      </c>
      <c r="AJ17" s="15">
        <v>0</v>
      </c>
      <c r="AK17" s="15">
        <v>1.6800718374159598E-2</v>
      </c>
      <c r="AL17" s="15">
        <v>5.5114119097524998E-2</v>
      </c>
      <c r="AM17" s="15">
        <v>0</v>
      </c>
      <c r="AN17" s="15">
        <v>3.60000103176338E-2</v>
      </c>
      <c r="AO17" s="15">
        <v>6.1740017694742098E-2</v>
      </c>
      <c r="AP17" s="15">
        <v>1.6073926734231098E-2</v>
      </c>
      <c r="AQ17" s="15">
        <v>5.2729906701957999E-2</v>
      </c>
      <c r="AR17" s="15">
        <v>0</v>
      </c>
      <c r="AS17" s="15">
        <v>9.0000025794084604E-3</v>
      </c>
      <c r="AT17" s="15">
        <v>2.6460007583460898E-2</v>
      </c>
      <c r="AU17" s="15">
        <v>1.02328907944915E-2</v>
      </c>
      <c r="AV17" s="15">
        <v>0.26905206243159102</v>
      </c>
      <c r="AW17" s="15">
        <v>0</v>
      </c>
      <c r="AX17" s="15">
        <v>0.17025321240511901</v>
      </c>
      <c r="AY17" s="15">
        <v>4.4764454984567301</v>
      </c>
      <c r="AZ17" s="15">
        <v>0</v>
      </c>
    </row>
    <row r="18" spans="1:52" x14ac:dyDescent="0.25">
      <c r="A18" s="15" t="s">
        <v>57</v>
      </c>
      <c r="B18" s="160">
        <v>2026</v>
      </c>
      <c r="C18" s="160" t="s">
        <v>68</v>
      </c>
      <c r="D18" s="15" t="s">
        <v>58</v>
      </c>
      <c r="E18" s="15" t="s">
        <v>58</v>
      </c>
      <c r="F18" s="15" t="s">
        <v>59</v>
      </c>
      <c r="G18" s="15">
        <v>4115.7114570415597</v>
      </c>
      <c r="H18" s="15">
        <v>755441.61274488806</v>
      </c>
      <c r="I18" s="15">
        <v>60089.387272806802</v>
      </c>
      <c r="K18" s="15">
        <v>1.7923710659748002E-2</v>
      </c>
      <c r="L18" s="15">
        <v>12.950281191971801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2.0404780210169601E-2</v>
      </c>
      <c r="S18" s="15">
        <v>14.7429093449667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0.190819583526005</v>
      </c>
      <c r="Z18" s="15">
        <v>191.35101984624899</v>
      </c>
      <c r="AA18" s="15">
        <v>0</v>
      </c>
      <c r="AB18" s="15">
        <v>2.2538232328032999</v>
      </c>
      <c r="AC18" s="15">
        <v>153.03265501007101</v>
      </c>
      <c r="AD18" s="15">
        <v>2.22746896875885</v>
      </c>
      <c r="AE18" s="15">
        <v>1181.9598553907599</v>
      </c>
      <c r="AF18" s="15">
        <v>30457.612926346101</v>
      </c>
      <c r="AG18" s="15">
        <v>0</v>
      </c>
      <c r="AH18" s="15">
        <v>8.3250993739501095E-4</v>
      </c>
      <c r="AI18" s="15">
        <v>0.60150701989337996</v>
      </c>
      <c r="AJ18" s="15">
        <v>0</v>
      </c>
      <c r="AK18" s="15">
        <v>2.0745208935545299E-2</v>
      </c>
      <c r="AL18" s="15">
        <v>5.5114119097524998E-2</v>
      </c>
      <c r="AM18" s="15">
        <v>0</v>
      </c>
      <c r="AN18" s="15">
        <v>3.60000103176338E-2</v>
      </c>
      <c r="AO18" s="15">
        <v>6.1740017694742001E-2</v>
      </c>
      <c r="AP18" s="15">
        <v>1.9847780379983401E-2</v>
      </c>
      <c r="AQ18" s="15">
        <v>5.2729906701958103E-2</v>
      </c>
      <c r="AR18" s="15">
        <v>0</v>
      </c>
      <c r="AS18" s="15">
        <v>9.0000025794084604E-3</v>
      </c>
      <c r="AT18" s="15">
        <v>2.6460007583460801E-2</v>
      </c>
      <c r="AU18" s="15">
        <v>1.11665706441535E-2</v>
      </c>
      <c r="AV18" s="15">
        <v>0.28774842465515599</v>
      </c>
      <c r="AW18" s="15">
        <v>0</v>
      </c>
      <c r="AX18" s="15">
        <v>0.185787629507317</v>
      </c>
      <c r="AY18" s="15">
        <v>4.7875126047885104</v>
      </c>
      <c r="AZ18" s="15">
        <v>0</v>
      </c>
    </row>
    <row r="19" spans="1:52" x14ac:dyDescent="0.25">
      <c r="A19" s="15" t="s">
        <v>57</v>
      </c>
      <c r="B19" s="160">
        <v>2026</v>
      </c>
      <c r="C19" s="160" t="s">
        <v>69</v>
      </c>
      <c r="D19" s="15" t="s">
        <v>58</v>
      </c>
      <c r="E19" s="15" t="s">
        <v>58</v>
      </c>
      <c r="F19" s="15" t="s">
        <v>59</v>
      </c>
      <c r="G19" s="15">
        <v>15142.5529278052</v>
      </c>
      <c r="H19" s="15">
        <v>2221490.3474945398</v>
      </c>
      <c r="I19" s="15">
        <v>115083.402251319</v>
      </c>
      <c r="K19" s="15">
        <v>2.42048426418584E-2</v>
      </c>
      <c r="L19" s="15">
        <v>3.2690075322128398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2.7555370843941301E-2</v>
      </c>
      <c r="S19" s="15">
        <v>3.7215162343582202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0.29566231671911197</v>
      </c>
      <c r="Z19" s="15">
        <v>48.302265865993299</v>
      </c>
      <c r="AA19" s="15">
        <v>0</v>
      </c>
      <c r="AB19" s="15">
        <v>3.2260388056531202</v>
      </c>
      <c r="AC19" s="15">
        <v>38.629655563971603</v>
      </c>
      <c r="AD19" s="15">
        <v>1.7676753142783499</v>
      </c>
      <c r="AE19" s="15">
        <v>1445.87714703199</v>
      </c>
      <c r="AF19" s="15">
        <v>8066.8381900975201</v>
      </c>
      <c r="AG19" s="15">
        <v>0</v>
      </c>
      <c r="AH19" s="15">
        <v>1.1242522497131599E-3</v>
      </c>
      <c r="AI19" s="15">
        <v>0.15183693307982599</v>
      </c>
      <c r="AJ19" s="15">
        <v>0</v>
      </c>
      <c r="AK19" s="15">
        <v>2.3032495655481301E-2</v>
      </c>
      <c r="AL19" s="15">
        <v>1.39123211141372E-2</v>
      </c>
      <c r="AM19" s="15">
        <v>0</v>
      </c>
      <c r="AN19" s="15">
        <v>3.6000010317633897E-2</v>
      </c>
      <c r="AO19" s="15">
        <v>6.1740017694742098E-2</v>
      </c>
      <c r="AP19" s="15">
        <v>2.2036120088896001E-2</v>
      </c>
      <c r="AQ19" s="15">
        <v>1.33104802611112E-2</v>
      </c>
      <c r="AR19" s="15">
        <v>0</v>
      </c>
      <c r="AS19" s="15">
        <v>9.0000025794084709E-3</v>
      </c>
      <c r="AT19" s="15">
        <v>2.6460007583460898E-2</v>
      </c>
      <c r="AU19" s="15">
        <v>1.3659930353355399E-2</v>
      </c>
      <c r="AV19" s="15">
        <v>7.6211487313923201E-2</v>
      </c>
      <c r="AW19" s="15">
        <v>0</v>
      </c>
      <c r="AX19" s="15">
        <v>0.22727175248863901</v>
      </c>
      <c r="AY19" s="15">
        <v>1.2679946261472901</v>
      </c>
      <c r="AZ19" s="15">
        <v>0</v>
      </c>
    </row>
    <row r="20" spans="1:52" x14ac:dyDescent="0.25">
      <c r="A20" s="15" t="s">
        <v>57</v>
      </c>
      <c r="B20" s="160">
        <v>2026</v>
      </c>
      <c r="C20" s="160" t="s">
        <v>70</v>
      </c>
      <c r="D20" s="15" t="s">
        <v>58</v>
      </c>
      <c r="E20" s="15" t="s">
        <v>58</v>
      </c>
      <c r="F20" s="15" t="s">
        <v>59</v>
      </c>
      <c r="G20" s="15">
        <v>23724.6815411805</v>
      </c>
      <c r="H20" s="15">
        <v>2901236.9630686799</v>
      </c>
      <c r="I20" s="15">
        <v>301303.45557299198</v>
      </c>
      <c r="K20" s="15">
        <v>1.81313784734949E-2</v>
      </c>
      <c r="L20" s="15">
        <v>1.8796408130061999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2.0641194208178799E-2</v>
      </c>
      <c r="S20" s="15">
        <v>2.13982798492659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0.19304717430733601</v>
      </c>
      <c r="Z20" s="15">
        <v>27.773233737684102</v>
      </c>
      <c r="AA20" s="15">
        <v>0</v>
      </c>
      <c r="AB20" s="15">
        <v>2.3535661468667</v>
      </c>
      <c r="AC20" s="15">
        <v>22.2115967843189</v>
      </c>
      <c r="AD20" s="15">
        <v>1.86159207308105</v>
      </c>
      <c r="AE20" s="15">
        <v>1232.6689372974499</v>
      </c>
      <c r="AF20" s="15">
        <v>4527.5772637117298</v>
      </c>
      <c r="AG20" s="15">
        <v>0</v>
      </c>
      <c r="AH20" s="15">
        <v>8.4215556947997796E-4</v>
      </c>
      <c r="AI20" s="15">
        <v>8.7304447458810497E-2</v>
      </c>
      <c r="AJ20" s="15">
        <v>0</v>
      </c>
      <c r="AK20" s="15">
        <v>2.1166443411143501E-2</v>
      </c>
      <c r="AL20" s="15">
        <v>7.9994207147264795E-3</v>
      </c>
      <c r="AM20" s="15">
        <v>0</v>
      </c>
      <c r="AN20" s="15">
        <v>3.60000103176338E-2</v>
      </c>
      <c r="AO20" s="15">
        <v>6.1740017694742001E-2</v>
      </c>
      <c r="AP20" s="15">
        <v>2.0250792438629199E-2</v>
      </c>
      <c r="AQ20" s="15">
        <v>7.6533693155984702E-3</v>
      </c>
      <c r="AR20" s="15">
        <v>0</v>
      </c>
      <c r="AS20" s="15">
        <v>9.0000025794084604E-3</v>
      </c>
      <c r="AT20" s="15">
        <v>2.6460007583460801E-2</v>
      </c>
      <c r="AU20" s="15">
        <v>1.1645644906133399E-2</v>
      </c>
      <c r="AV20" s="15">
        <v>4.2774305008342103E-2</v>
      </c>
      <c r="AW20" s="15">
        <v>0</v>
      </c>
      <c r="AX20" s="15">
        <v>0.193758391017505</v>
      </c>
      <c r="AY20" s="15">
        <v>0.71167209562979195</v>
      </c>
      <c r="AZ20" s="15">
        <v>0</v>
      </c>
    </row>
    <row r="25" spans="1:52" x14ac:dyDescent="0.25">
      <c r="A25" s="15" t="s">
        <v>6</v>
      </c>
      <c r="B25" s="160" t="s">
        <v>7</v>
      </c>
      <c r="C25" s="160" t="s">
        <v>8</v>
      </c>
      <c r="D25" s="15" t="s">
        <v>9</v>
      </c>
      <c r="E25" s="15" t="s">
        <v>10</v>
      </c>
      <c r="F25" s="15" t="s">
        <v>11</v>
      </c>
      <c r="G25" s="15" t="s">
        <v>12</v>
      </c>
      <c r="H25" s="15" t="s">
        <v>13</v>
      </c>
      <c r="I25" s="15" t="s">
        <v>14</v>
      </c>
      <c r="J25" s="15" t="s">
        <v>129</v>
      </c>
      <c r="K25" s="15" t="s">
        <v>15</v>
      </c>
      <c r="L25" s="15" t="s">
        <v>16</v>
      </c>
      <c r="M25" s="15" t="s">
        <v>17</v>
      </c>
      <c r="N25" s="15" t="s">
        <v>18</v>
      </c>
      <c r="O25" s="15" t="s">
        <v>19</v>
      </c>
      <c r="P25" s="15" t="s">
        <v>20</v>
      </c>
      <c r="Q25" s="15" t="s">
        <v>21</v>
      </c>
      <c r="R25" s="15" t="s">
        <v>22</v>
      </c>
      <c r="S25" s="15" t="s">
        <v>23</v>
      </c>
      <c r="T25" s="15" t="s">
        <v>24</v>
      </c>
      <c r="U25" s="15" t="s">
        <v>25</v>
      </c>
      <c r="V25" s="15" t="s">
        <v>26</v>
      </c>
      <c r="W25" s="15" t="s">
        <v>27</v>
      </c>
      <c r="X25" s="15" t="s">
        <v>28</v>
      </c>
      <c r="Y25" s="15" t="s">
        <v>29</v>
      </c>
      <c r="Z25" s="15" t="s">
        <v>30</v>
      </c>
      <c r="AA25" s="15" t="s">
        <v>31</v>
      </c>
      <c r="AB25" s="15" t="s">
        <v>32</v>
      </c>
      <c r="AC25" s="15" t="s">
        <v>33</v>
      </c>
      <c r="AD25" s="15" t="s">
        <v>34</v>
      </c>
      <c r="AE25" s="15" t="s">
        <v>35</v>
      </c>
      <c r="AF25" s="15" t="s">
        <v>36</v>
      </c>
      <c r="AG25" s="15" t="s">
        <v>37</v>
      </c>
      <c r="AH25" s="15" t="s">
        <v>38</v>
      </c>
      <c r="AI25" s="15" t="s">
        <v>39</v>
      </c>
      <c r="AJ25" s="15" t="s">
        <v>40</v>
      </c>
      <c r="AK25" s="15" t="s">
        <v>41</v>
      </c>
      <c r="AL25" s="15" t="s">
        <v>42</v>
      </c>
      <c r="AM25" s="15" t="s">
        <v>43</v>
      </c>
      <c r="AN25" s="15" t="s">
        <v>44</v>
      </c>
      <c r="AO25" s="15" t="s">
        <v>45</v>
      </c>
      <c r="AP25" s="15" t="s">
        <v>46</v>
      </c>
      <c r="AQ25" s="15" t="s">
        <v>47</v>
      </c>
      <c r="AR25" s="15" t="s">
        <v>48</v>
      </c>
      <c r="AS25" s="15" t="s">
        <v>49</v>
      </c>
      <c r="AT25" s="15" t="s">
        <v>50</v>
      </c>
      <c r="AU25" s="15" t="s">
        <v>51</v>
      </c>
      <c r="AV25" s="15" t="s">
        <v>52</v>
      </c>
      <c r="AW25" s="15" t="s">
        <v>53</v>
      </c>
      <c r="AX25" s="15" t="s">
        <v>54</v>
      </c>
      <c r="AY25" s="15" t="s">
        <v>55</v>
      </c>
      <c r="AZ25" s="15" t="s">
        <v>56</v>
      </c>
    </row>
    <row r="26" spans="1:52" x14ac:dyDescent="0.25">
      <c r="A26" s="15" t="s">
        <v>57</v>
      </c>
      <c r="B26" s="160">
        <v>2026</v>
      </c>
      <c r="C26" s="160" t="s">
        <v>61</v>
      </c>
      <c r="D26" s="15" t="s">
        <v>58</v>
      </c>
      <c r="E26" s="15" t="s">
        <v>58</v>
      </c>
      <c r="F26" s="15" t="s">
        <v>59</v>
      </c>
      <c r="G26" s="15">
        <v>285.329394701826</v>
      </c>
      <c r="H26" s="15">
        <v>13857.619196317601</v>
      </c>
      <c r="I26" s="15">
        <v>4165.8091626466503</v>
      </c>
      <c r="J26" s="15">
        <f>I26/G26</f>
        <v>14.599999999999968</v>
      </c>
      <c r="K26" s="15">
        <v>6.7929940988917699E-3</v>
      </c>
      <c r="L26" s="15">
        <v>4.9331957796241999E-2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7.7333066901233904E-3</v>
      </c>
      <c r="S26" s="15">
        <v>5.6160678738820399E-2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6.81613258983996E-2</v>
      </c>
      <c r="Z26" s="15">
        <v>2.08895418073892</v>
      </c>
      <c r="AA26" s="15">
        <v>0</v>
      </c>
      <c r="AB26" s="15">
        <v>1.01001471999093</v>
      </c>
      <c r="AC26" s="15">
        <v>2.8554972311937399</v>
      </c>
      <c r="AD26" s="15">
        <v>1.3132569897423401</v>
      </c>
      <c r="AE26" s="15">
        <v>840.28939563721303</v>
      </c>
      <c r="AF26" s="15">
        <v>559.58037395493398</v>
      </c>
      <c r="AG26" s="15">
        <v>0</v>
      </c>
      <c r="AH26" s="15">
        <v>3.1551698191006899E-4</v>
      </c>
      <c r="AI26" s="15">
        <v>2.29134166892984E-3</v>
      </c>
      <c r="AJ26" s="15">
        <v>0</v>
      </c>
      <c r="AK26" s="15">
        <v>6.2873932422806301E-3</v>
      </c>
      <c r="AL26" s="15">
        <v>7.1275297102564702E-4</v>
      </c>
      <c r="AM26" s="15">
        <v>0</v>
      </c>
      <c r="AN26" s="15">
        <v>1.2000003439211201E-2</v>
      </c>
      <c r="AO26" s="15">
        <v>0.13034003735556601</v>
      </c>
      <c r="AP26" s="15">
        <v>6.0154033937715101E-3</v>
      </c>
      <c r="AQ26" s="15">
        <v>6.8191959300341104E-4</v>
      </c>
      <c r="AR26" s="15">
        <v>0</v>
      </c>
      <c r="AS26" s="15">
        <v>3.0000008598028201E-3</v>
      </c>
      <c r="AT26" s="15">
        <v>5.5860016009528501E-2</v>
      </c>
      <c r="AU26" s="15">
        <v>7.9386375561917005E-3</v>
      </c>
      <c r="AV26" s="15">
        <v>5.2866379076671804E-3</v>
      </c>
      <c r="AW26" s="15">
        <v>0</v>
      </c>
      <c r="AX26" s="15">
        <v>0.13208179127535699</v>
      </c>
      <c r="AY26" s="15">
        <v>8.7958242170191797E-2</v>
      </c>
      <c r="AZ26" s="15">
        <v>0</v>
      </c>
    </row>
    <row r="27" spans="1:52" x14ac:dyDescent="0.25">
      <c r="A27" s="15" t="s">
        <v>57</v>
      </c>
      <c r="B27" s="160">
        <v>2026</v>
      </c>
      <c r="C27" s="160" t="s">
        <v>63</v>
      </c>
      <c r="D27" s="15" t="s">
        <v>58</v>
      </c>
      <c r="E27" s="15" t="s">
        <v>58</v>
      </c>
      <c r="F27" s="15" t="s">
        <v>59</v>
      </c>
      <c r="G27" s="15">
        <v>82095.463673762104</v>
      </c>
      <c r="H27" s="15">
        <v>4047538.8886939799</v>
      </c>
      <c r="I27" s="15">
        <v>947370.26869234396</v>
      </c>
      <c r="J27" s="15">
        <f t="shared" ref="J27:J36" si="0">I27/G27</f>
        <v>11.53986135527639</v>
      </c>
      <c r="K27" s="15">
        <v>7.1883795024062502E-3</v>
      </c>
      <c r="L27" s="15">
        <v>4.9331957796241999E-2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8.1834228747781901E-3</v>
      </c>
      <c r="S27" s="15">
        <v>5.6160678738820399E-2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7.2020639385840704E-2</v>
      </c>
      <c r="Z27" s="15">
        <v>2.08895418073892</v>
      </c>
      <c r="AA27" s="15">
        <v>0</v>
      </c>
      <c r="AB27" s="15">
        <v>1.1278710778741501</v>
      </c>
      <c r="AC27" s="15">
        <v>2.8554972311937301</v>
      </c>
      <c r="AD27" s="15">
        <v>2.1338026993295802</v>
      </c>
      <c r="AE27" s="15">
        <v>873.728534931941</v>
      </c>
      <c r="AF27" s="15">
        <v>583.01196668766795</v>
      </c>
      <c r="AG27" s="15">
        <v>0</v>
      </c>
      <c r="AH27" s="15">
        <v>3.33881609847629E-4</v>
      </c>
      <c r="AI27" s="15">
        <v>2.29134166892984E-3</v>
      </c>
      <c r="AJ27" s="15">
        <v>0</v>
      </c>
      <c r="AK27" s="15">
        <v>7.2620955193513498E-3</v>
      </c>
      <c r="AL27" s="15">
        <v>7.1275297102564702E-4</v>
      </c>
      <c r="AM27" s="15">
        <v>0</v>
      </c>
      <c r="AN27" s="15">
        <v>1.2000003439211201E-2</v>
      </c>
      <c r="AO27" s="15">
        <v>0.13034003735556601</v>
      </c>
      <c r="AP27" s="15">
        <v>6.94794048179389E-3</v>
      </c>
      <c r="AQ27" s="15">
        <v>6.8191959300341104E-4</v>
      </c>
      <c r="AR27" s="15">
        <v>0</v>
      </c>
      <c r="AS27" s="15">
        <v>3.0000008598028201E-3</v>
      </c>
      <c r="AT27" s="15">
        <v>5.5860016009528501E-2</v>
      </c>
      <c r="AU27" s="15">
        <v>8.2545539635986293E-3</v>
      </c>
      <c r="AV27" s="15">
        <v>5.5080079773541903E-3</v>
      </c>
      <c r="AW27" s="15">
        <v>0</v>
      </c>
      <c r="AX27" s="15">
        <v>0.13733795830505599</v>
      </c>
      <c r="AY27" s="15">
        <v>9.1641362243636296E-2</v>
      </c>
      <c r="AZ27" s="15">
        <v>0</v>
      </c>
    </row>
    <row r="28" spans="1:52" x14ac:dyDescent="0.25">
      <c r="A28" s="15" t="s">
        <v>57</v>
      </c>
      <c r="B28" s="160">
        <v>2026</v>
      </c>
      <c r="C28" s="160" t="s">
        <v>65</v>
      </c>
      <c r="D28" s="15" t="s">
        <v>58</v>
      </c>
      <c r="E28" s="15" t="s">
        <v>58</v>
      </c>
      <c r="F28" s="15" t="s">
        <v>59</v>
      </c>
      <c r="G28" s="15">
        <v>164.64519807589599</v>
      </c>
      <c r="H28" s="15">
        <v>7949.8468942583504</v>
      </c>
      <c r="I28" s="15">
        <v>2403.8198919080801</v>
      </c>
      <c r="J28" s="15">
        <f t="shared" si="0"/>
        <v>14.599999999999991</v>
      </c>
      <c r="K28" s="15">
        <v>6.8033169586587698E-3</v>
      </c>
      <c r="L28" s="15">
        <v>4.9331957796241999E-2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7.7450584801787301E-3</v>
      </c>
      <c r="S28" s="15">
        <v>5.6160678738820399E-2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6.8252793441439405E-2</v>
      </c>
      <c r="Z28" s="15">
        <v>2.08895418073892</v>
      </c>
      <c r="AA28" s="15">
        <v>0</v>
      </c>
      <c r="AB28" s="15">
        <v>1.0133662140376001</v>
      </c>
      <c r="AC28" s="15">
        <v>2.8554972311937301</v>
      </c>
      <c r="AD28" s="15">
        <v>1.3130459457836601</v>
      </c>
      <c r="AE28" s="15">
        <v>841.05820582867102</v>
      </c>
      <c r="AF28" s="15">
        <v>560.18997625063196</v>
      </c>
      <c r="AG28" s="15">
        <v>0</v>
      </c>
      <c r="AH28" s="15">
        <v>3.15996452009845E-4</v>
      </c>
      <c r="AI28" s="15">
        <v>2.29134166892984E-3</v>
      </c>
      <c r="AJ28" s="15">
        <v>0</v>
      </c>
      <c r="AK28" s="15">
        <v>6.3154829626252797E-3</v>
      </c>
      <c r="AL28" s="15">
        <v>7.1275297102564702E-4</v>
      </c>
      <c r="AM28" s="15">
        <v>0</v>
      </c>
      <c r="AN28" s="15">
        <v>1.2000003439211201E-2</v>
      </c>
      <c r="AO28" s="15">
        <v>0.13034003735556601</v>
      </c>
      <c r="AP28" s="15">
        <v>6.0422779652481197E-3</v>
      </c>
      <c r="AQ28" s="15">
        <v>6.8191959300341104E-4</v>
      </c>
      <c r="AR28" s="15">
        <v>0</v>
      </c>
      <c r="AS28" s="15">
        <v>3.0000008598028201E-3</v>
      </c>
      <c r="AT28" s="15">
        <v>5.5860016009528501E-2</v>
      </c>
      <c r="AU28" s="15">
        <v>7.9459008936694497E-3</v>
      </c>
      <c r="AV28" s="15">
        <v>5.2923971278883196E-3</v>
      </c>
      <c r="AW28" s="15">
        <v>0</v>
      </c>
      <c r="AX28" s="15">
        <v>0.132202637531142</v>
      </c>
      <c r="AY28" s="15">
        <v>8.8054063161863594E-2</v>
      </c>
      <c r="AZ28" s="15">
        <v>0</v>
      </c>
    </row>
    <row r="29" spans="1:52" x14ac:dyDescent="0.25">
      <c r="A29" s="15" t="s">
        <v>57</v>
      </c>
      <c r="B29" s="160">
        <v>2026</v>
      </c>
      <c r="C29" s="160" t="s">
        <v>60</v>
      </c>
      <c r="D29" s="15" t="s">
        <v>58</v>
      </c>
      <c r="E29" s="15" t="s">
        <v>58</v>
      </c>
      <c r="F29" s="15" t="s">
        <v>59</v>
      </c>
      <c r="G29" s="15">
        <v>538.31469540298394</v>
      </c>
      <c r="H29" s="15">
        <v>99613.444393567202</v>
      </c>
      <c r="I29" s="15">
        <v>7859.3945528835702</v>
      </c>
      <c r="J29" s="15">
        <f t="shared" si="0"/>
        <v>14.600000000000009</v>
      </c>
      <c r="K29" s="15">
        <v>6.6995448192482101E-3</v>
      </c>
      <c r="L29" s="15">
        <v>4.9331957796241999E-2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7.6269217987287898E-3</v>
      </c>
      <c r="S29" s="15">
        <v>5.6160678738820399E-2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6.7148044361390893E-2</v>
      </c>
      <c r="Z29" s="15">
        <v>2.08895418073892</v>
      </c>
      <c r="AA29" s="15">
        <v>0</v>
      </c>
      <c r="AB29" s="15">
        <v>0.983048936156944</v>
      </c>
      <c r="AC29" s="15">
        <v>2.8554972311937301</v>
      </c>
      <c r="AD29" s="15">
        <v>1.31290651713399</v>
      </c>
      <c r="AE29" s="15">
        <v>777.15207820827402</v>
      </c>
      <c r="AF29" s="15">
        <v>559.39221646829003</v>
      </c>
      <c r="AG29" s="15">
        <v>0</v>
      </c>
      <c r="AH29" s="15">
        <v>3.11176504906032E-4</v>
      </c>
      <c r="AI29" s="15">
        <v>2.29134166892984E-3</v>
      </c>
      <c r="AJ29" s="15">
        <v>0</v>
      </c>
      <c r="AK29" s="15">
        <v>6.0860030909326499E-3</v>
      </c>
      <c r="AL29" s="15">
        <v>7.1275297102564702E-4</v>
      </c>
      <c r="AM29" s="15">
        <v>0</v>
      </c>
      <c r="AN29" s="15">
        <v>1.2000003439211201E-2</v>
      </c>
      <c r="AO29" s="15">
        <v>0.13034003735556601</v>
      </c>
      <c r="AP29" s="15">
        <v>5.8227252912242998E-3</v>
      </c>
      <c r="AQ29" s="15">
        <v>6.8191959300341104E-4</v>
      </c>
      <c r="AR29" s="15">
        <v>0</v>
      </c>
      <c r="AS29" s="15">
        <v>3.0000008598028201E-3</v>
      </c>
      <c r="AT29" s="15">
        <v>5.5860016009528501E-2</v>
      </c>
      <c r="AU29" s="15">
        <v>7.3421474874833101E-3</v>
      </c>
      <c r="AV29" s="15">
        <v>5.28486028903042E-3</v>
      </c>
      <c r="AW29" s="15">
        <v>0</v>
      </c>
      <c r="AX29" s="15">
        <v>0.122157484214441</v>
      </c>
      <c r="AY29" s="15">
        <v>8.7928666433538499E-2</v>
      </c>
      <c r="AZ29" s="15">
        <v>0</v>
      </c>
    </row>
    <row r="30" spans="1:52" x14ac:dyDescent="0.25">
      <c r="A30" s="15" t="s">
        <v>57</v>
      </c>
      <c r="B30" s="160">
        <v>2026</v>
      </c>
      <c r="C30" s="160" t="s">
        <v>62</v>
      </c>
      <c r="D30" s="15" t="s">
        <v>58</v>
      </c>
      <c r="E30" s="15" t="s">
        <v>58</v>
      </c>
      <c r="F30" s="15" t="s">
        <v>59</v>
      </c>
      <c r="G30" s="15">
        <v>23364.555637535301</v>
      </c>
      <c r="H30" s="15">
        <v>2955452.2183302101</v>
      </c>
      <c r="I30" s="15">
        <v>269623.732684799</v>
      </c>
      <c r="J30" s="15">
        <f t="shared" si="0"/>
        <v>11.539861355276402</v>
      </c>
      <c r="K30" s="15">
        <v>7.1935436071456403E-3</v>
      </c>
      <c r="L30" s="15">
        <v>4.9331957796242103E-2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8.1893018149256699E-3</v>
      </c>
      <c r="S30" s="15">
        <v>5.6160678738820399E-2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7.2119971089326398E-2</v>
      </c>
      <c r="Z30" s="15">
        <v>2.0889541807389098</v>
      </c>
      <c r="AA30" s="15">
        <v>0</v>
      </c>
      <c r="AB30" s="15">
        <v>1.1346295448447199</v>
      </c>
      <c r="AC30" s="15">
        <v>2.8554972311937301</v>
      </c>
      <c r="AD30" s="15">
        <v>2.12987551139036</v>
      </c>
      <c r="AE30" s="15">
        <v>824.56275786071797</v>
      </c>
      <c r="AF30" s="15">
        <v>582.20998411778703</v>
      </c>
      <c r="AG30" s="15">
        <v>0</v>
      </c>
      <c r="AH30" s="15">
        <v>3.3412146913764501E-4</v>
      </c>
      <c r="AI30" s="15">
        <v>2.29134166892984E-3</v>
      </c>
      <c r="AJ30" s="15">
        <v>0</v>
      </c>
      <c r="AK30" s="15">
        <v>7.2556734553791804E-3</v>
      </c>
      <c r="AL30" s="15">
        <v>7.1275297102564702E-4</v>
      </c>
      <c r="AM30" s="15">
        <v>0</v>
      </c>
      <c r="AN30" s="15">
        <v>1.2000003439211201E-2</v>
      </c>
      <c r="AO30" s="15">
        <v>0.13034003735556601</v>
      </c>
      <c r="AP30" s="15">
        <v>6.9417962334663999E-3</v>
      </c>
      <c r="AQ30" s="15">
        <v>6.8191959300340995E-4</v>
      </c>
      <c r="AR30" s="15">
        <v>0</v>
      </c>
      <c r="AS30" s="15">
        <v>3.0000008598028201E-3</v>
      </c>
      <c r="AT30" s="15">
        <v>5.5860016009528501E-2</v>
      </c>
      <c r="AU30" s="15">
        <v>7.7900600804633197E-3</v>
      </c>
      <c r="AV30" s="15">
        <v>5.5004312436934804E-3</v>
      </c>
      <c r="AW30" s="15">
        <v>0</v>
      </c>
      <c r="AX30" s="15">
        <v>0.129609782823218</v>
      </c>
      <c r="AY30" s="15">
        <v>9.1515301751915995E-2</v>
      </c>
      <c r="AZ30" s="15">
        <v>0</v>
      </c>
    </row>
    <row r="31" spans="1:52" x14ac:dyDescent="0.25">
      <c r="A31" s="15" t="s">
        <v>57</v>
      </c>
      <c r="B31" s="160">
        <v>2026</v>
      </c>
      <c r="C31" s="160" t="s">
        <v>64</v>
      </c>
      <c r="D31" s="15" t="s">
        <v>58</v>
      </c>
      <c r="E31" s="15" t="s">
        <v>58</v>
      </c>
      <c r="F31" s="15" t="s">
        <v>59</v>
      </c>
      <c r="G31" s="15">
        <v>309.123422266891</v>
      </c>
      <c r="H31" s="15">
        <v>57212.574088636902</v>
      </c>
      <c r="I31" s="15">
        <v>4513.2019650966104</v>
      </c>
      <c r="J31" s="15">
        <f t="shared" si="0"/>
        <v>14.600000000000005</v>
      </c>
      <c r="K31" s="15">
        <v>6.7009346476918303E-3</v>
      </c>
      <c r="L31" s="15">
        <v>4.9331957796242103E-2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7.6285040126163198E-3</v>
      </c>
      <c r="S31" s="15">
        <v>5.6160678738820399E-2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6.7214314423280394E-2</v>
      </c>
      <c r="Z31" s="15">
        <v>2.08895418073892</v>
      </c>
      <c r="AA31" s="15">
        <v>0</v>
      </c>
      <c r="AB31" s="15">
        <v>0.98381070018918104</v>
      </c>
      <c r="AC31" s="15">
        <v>2.8554972311937301</v>
      </c>
      <c r="AD31" s="15">
        <v>1.3129506085943301</v>
      </c>
      <c r="AE31" s="15">
        <v>777.33415834915797</v>
      </c>
      <c r="AF31" s="15">
        <v>559.32320294460601</v>
      </c>
      <c r="AG31" s="15">
        <v>0</v>
      </c>
      <c r="AH31" s="15">
        <v>3.11241058837556E-4</v>
      </c>
      <c r="AI31" s="15">
        <v>2.29134166892984E-3</v>
      </c>
      <c r="AJ31" s="15">
        <v>0</v>
      </c>
      <c r="AK31" s="15">
        <v>6.0773608130518597E-3</v>
      </c>
      <c r="AL31" s="15">
        <v>7.1275297102564702E-4</v>
      </c>
      <c r="AM31" s="15">
        <v>0</v>
      </c>
      <c r="AN31" s="15">
        <v>1.2000003439211201E-2</v>
      </c>
      <c r="AO31" s="15">
        <v>0.13034003735556601</v>
      </c>
      <c r="AP31" s="15">
        <v>5.8144568744590798E-3</v>
      </c>
      <c r="AQ31" s="15">
        <v>6.8191959300341104E-4</v>
      </c>
      <c r="AR31" s="15">
        <v>0</v>
      </c>
      <c r="AS31" s="15">
        <v>3.0000008598028201E-3</v>
      </c>
      <c r="AT31" s="15">
        <v>5.5860016009528501E-2</v>
      </c>
      <c r="AU31" s="15">
        <v>7.3438676903707402E-3</v>
      </c>
      <c r="AV31" s="15">
        <v>5.2842082834787104E-3</v>
      </c>
      <c r="AW31" s="15">
        <v>0</v>
      </c>
      <c r="AX31" s="15">
        <v>0.122186104676973</v>
      </c>
      <c r="AY31" s="15">
        <v>8.7917818468685405E-2</v>
      </c>
      <c r="AZ31" s="15">
        <v>0</v>
      </c>
    </row>
    <row r="32" spans="1:52" x14ac:dyDescent="0.25">
      <c r="A32" s="15" t="s">
        <v>57</v>
      </c>
      <c r="B32" s="160">
        <v>2026</v>
      </c>
      <c r="C32" s="160" t="s">
        <v>66</v>
      </c>
      <c r="D32" s="15" t="s">
        <v>58</v>
      </c>
      <c r="E32" s="15" t="s">
        <v>58</v>
      </c>
      <c r="F32" s="15" t="s">
        <v>59</v>
      </c>
      <c r="G32" s="15">
        <v>10316.7819065191</v>
      </c>
      <c r="H32" s="15">
        <v>1922682.91832446</v>
      </c>
      <c r="I32" s="15">
        <v>150625.01583517899</v>
      </c>
      <c r="J32" s="15">
        <f t="shared" si="0"/>
        <v>14.600000000000012</v>
      </c>
      <c r="K32" s="15">
        <v>1.7887971766631101E-2</v>
      </c>
      <c r="L32" s="15">
        <v>10.4342265603887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2.0364094200846498E-2</v>
      </c>
      <c r="S32" s="15">
        <v>11.8785726722303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0.19043828541501601</v>
      </c>
      <c r="Z32" s="15">
        <v>154.17425027612001</v>
      </c>
      <c r="AA32" s="15">
        <v>0</v>
      </c>
      <c r="AB32" s="15">
        <v>2.2467811858737501</v>
      </c>
      <c r="AC32" s="15">
        <v>123.3005963224</v>
      </c>
      <c r="AD32" s="15">
        <v>2.2275630298308502</v>
      </c>
      <c r="AE32" s="15">
        <v>1179.6445285207301</v>
      </c>
      <c r="AF32" s="15">
        <v>24509.4943181893</v>
      </c>
      <c r="AG32" s="15">
        <v>0</v>
      </c>
      <c r="AH32" s="15">
        <v>8.3084995837413899E-4</v>
      </c>
      <c r="AI32" s="15">
        <v>0.48464279888552297</v>
      </c>
      <c r="AJ32" s="15">
        <v>0</v>
      </c>
      <c r="AK32" s="15">
        <v>2.0665988798187401E-2</v>
      </c>
      <c r="AL32" s="15">
        <v>4.4406233101434399E-2</v>
      </c>
      <c r="AM32" s="15">
        <v>0</v>
      </c>
      <c r="AN32" s="15">
        <v>3.60000103176338E-2</v>
      </c>
      <c r="AO32" s="15">
        <v>6.1740017694742001E-2</v>
      </c>
      <c r="AP32" s="15">
        <v>1.9771987270700401E-2</v>
      </c>
      <c r="AQ32" s="15">
        <v>4.2485239114148997E-2</v>
      </c>
      <c r="AR32" s="15">
        <v>0</v>
      </c>
      <c r="AS32" s="15">
        <v>9.0000025794084604E-3</v>
      </c>
      <c r="AT32" s="15">
        <v>2.6460007583460898E-2</v>
      </c>
      <c r="AU32" s="15">
        <v>1.11446965839301E-2</v>
      </c>
      <c r="AV32" s="15">
        <v>0.231553549393653</v>
      </c>
      <c r="AW32" s="15">
        <v>0</v>
      </c>
      <c r="AX32" s="15">
        <v>0.18542369236617401</v>
      </c>
      <c r="AY32" s="15">
        <v>3.8525511920149098</v>
      </c>
      <c r="AZ32" s="15">
        <v>0</v>
      </c>
    </row>
    <row r="33" spans="1:52" x14ac:dyDescent="0.25">
      <c r="A33" s="15" t="s">
        <v>57</v>
      </c>
      <c r="B33" s="160">
        <v>2026</v>
      </c>
      <c r="C33" s="160" t="s">
        <v>67</v>
      </c>
      <c r="D33" s="15" t="s">
        <v>58</v>
      </c>
      <c r="E33" s="15" t="s">
        <v>58</v>
      </c>
      <c r="F33" s="15" t="s">
        <v>59</v>
      </c>
      <c r="G33" s="15">
        <v>12503.1408006451</v>
      </c>
      <c r="H33" s="15">
        <v>2343765.36653399</v>
      </c>
      <c r="I33" s="15">
        <v>182545.85568941801</v>
      </c>
      <c r="J33" s="15">
        <f t="shared" si="0"/>
        <v>14.599999999999964</v>
      </c>
      <c r="K33" s="15">
        <v>1.61519029831136E-2</v>
      </c>
      <c r="L33" s="15">
        <v>12.950281191971801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1.8387712042604899E-2</v>
      </c>
      <c r="S33" s="15">
        <v>14.7429093449667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0.17195426180170201</v>
      </c>
      <c r="Z33" s="15">
        <v>191.35101984624899</v>
      </c>
      <c r="AA33" s="15">
        <v>0</v>
      </c>
      <c r="AB33" s="15">
        <v>1.92078799384397</v>
      </c>
      <c r="AC33" s="15">
        <v>153.03265501007101</v>
      </c>
      <c r="AD33" s="15">
        <v>2.2302547713654302</v>
      </c>
      <c r="AE33" s="15">
        <v>1083.1316533173199</v>
      </c>
      <c r="AF33" s="15">
        <v>28478.639229379602</v>
      </c>
      <c r="AG33" s="15">
        <v>0</v>
      </c>
      <c r="AH33" s="15">
        <v>7.5021405983080104E-4</v>
      </c>
      <c r="AI33" s="15">
        <v>0.60150701989337996</v>
      </c>
      <c r="AJ33" s="15">
        <v>0</v>
      </c>
      <c r="AK33" s="15">
        <v>1.6800718374159598E-2</v>
      </c>
      <c r="AL33" s="15">
        <v>5.5114119097524998E-2</v>
      </c>
      <c r="AM33" s="15">
        <v>0</v>
      </c>
      <c r="AN33" s="15">
        <v>3.60000103176338E-2</v>
      </c>
      <c r="AO33" s="15">
        <v>6.1740017694742098E-2</v>
      </c>
      <c r="AP33" s="15">
        <v>1.6073926734231098E-2</v>
      </c>
      <c r="AQ33" s="15">
        <v>5.2729906701957999E-2</v>
      </c>
      <c r="AR33" s="15">
        <v>0</v>
      </c>
      <c r="AS33" s="15">
        <v>9.0000025794084604E-3</v>
      </c>
      <c r="AT33" s="15">
        <v>2.6460007583460898E-2</v>
      </c>
      <c r="AU33" s="15">
        <v>1.02328907944915E-2</v>
      </c>
      <c r="AV33" s="15">
        <v>0.26905206243159102</v>
      </c>
      <c r="AW33" s="15">
        <v>0</v>
      </c>
      <c r="AX33" s="15">
        <v>0.17025321240511901</v>
      </c>
      <c r="AY33" s="15">
        <v>4.4764454984567301</v>
      </c>
      <c r="AZ33" s="15">
        <v>0</v>
      </c>
    </row>
    <row r="34" spans="1:52" x14ac:dyDescent="0.25">
      <c r="A34" s="15" t="s">
        <v>57</v>
      </c>
      <c r="B34" s="160">
        <v>2026</v>
      </c>
      <c r="C34" s="160" t="s">
        <v>68</v>
      </c>
      <c r="D34" s="15" t="s">
        <v>58</v>
      </c>
      <c r="E34" s="15" t="s">
        <v>58</v>
      </c>
      <c r="F34" s="15" t="s">
        <v>59</v>
      </c>
      <c r="G34" s="15">
        <v>4115.7114570415597</v>
      </c>
      <c r="H34" s="15">
        <v>755441.61274488806</v>
      </c>
      <c r="I34" s="15">
        <v>60089.387272806802</v>
      </c>
      <c r="J34" s="15">
        <f t="shared" si="0"/>
        <v>14.600000000000007</v>
      </c>
      <c r="K34" s="15">
        <v>1.7923710659748002E-2</v>
      </c>
      <c r="L34" s="15">
        <v>12.950281191971801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2.0404780210169601E-2</v>
      </c>
      <c r="S34" s="15">
        <v>14.7429093449667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0.190819583526005</v>
      </c>
      <c r="Z34" s="15">
        <v>191.35101984624899</v>
      </c>
      <c r="AA34" s="15">
        <v>0</v>
      </c>
      <c r="AB34" s="15">
        <v>2.2538232328032999</v>
      </c>
      <c r="AC34" s="15">
        <v>153.03265501007101</v>
      </c>
      <c r="AD34" s="15">
        <v>2.22746896875885</v>
      </c>
      <c r="AE34" s="15">
        <v>1181.9598553907599</v>
      </c>
      <c r="AF34" s="15">
        <v>30457.612926346101</v>
      </c>
      <c r="AG34" s="15">
        <v>0</v>
      </c>
      <c r="AH34" s="15">
        <v>8.3250993739501095E-4</v>
      </c>
      <c r="AI34" s="15">
        <v>0.60150701989337996</v>
      </c>
      <c r="AJ34" s="15">
        <v>0</v>
      </c>
      <c r="AK34" s="15">
        <v>2.0745208935545299E-2</v>
      </c>
      <c r="AL34" s="15">
        <v>5.5114119097524998E-2</v>
      </c>
      <c r="AM34" s="15">
        <v>0</v>
      </c>
      <c r="AN34" s="15">
        <v>3.60000103176338E-2</v>
      </c>
      <c r="AO34" s="15">
        <v>6.1740017694742001E-2</v>
      </c>
      <c r="AP34" s="15">
        <v>1.9847780379983401E-2</v>
      </c>
      <c r="AQ34" s="15">
        <v>5.2729906701958103E-2</v>
      </c>
      <c r="AR34" s="15">
        <v>0</v>
      </c>
      <c r="AS34" s="15">
        <v>9.0000025794084604E-3</v>
      </c>
      <c r="AT34" s="15">
        <v>2.6460007583460801E-2</v>
      </c>
      <c r="AU34" s="15">
        <v>1.11665706441535E-2</v>
      </c>
      <c r="AV34" s="15">
        <v>0.28774842465515599</v>
      </c>
      <c r="AW34" s="15">
        <v>0</v>
      </c>
      <c r="AX34" s="15">
        <v>0.185787629507317</v>
      </c>
      <c r="AY34" s="15">
        <v>4.7875126047885104</v>
      </c>
      <c r="AZ34" s="15">
        <v>0</v>
      </c>
    </row>
    <row r="35" spans="1:52" x14ac:dyDescent="0.25">
      <c r="A35" s="15" t="s">
        <v>57</v>
      </c>
      <c r="B35" s="160">
        <v>2026</v>
      </c>
      <c r="C35" s="160" t="s">
        <v>69</v>
      </c>
      <c r="D35" s="15" t="s">
        <v>58</v>
      </c>
      <c r="E35" s="15" t="s">
        <v>58</v>
      </c>
      <c r="F35" s="15" t="s">
        <v>59</v>
      </c>
      <c r="G35" s="15">
        <v>15142.5529278052</v>
      </c>
      <c r="H35" s="15">
        <v>2221490.3474945398</v>
      </c>
      <c r="I35" s="15">
        <v>115083.402251319</v>
      </c>
      <c r="J35" s="15">
        <f t="shared" si="0"/>
        <v>7.5999999999999659</v>
      </c>
      <c r="K35" s="15">
        <v>2.42048426418584E-2</v>
      </c>
      <c r="L35" s="15">
        <v>3.2690075322128398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2.7555370843941301E-2</v>
      </c>
      <c r="S35" s="15">
        <v>3.7215162343582202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0.29566231671911197</v>
      </c>
      <c r="Z35" s="15">
        <v>48.302265865993299</v>
      </c>
      <c r="AA35" s="15">
        <v>0</v>
      </c>
      <c r="AB35" s="15">
        <v>3.2260388056531202</v>
      </c>
      <c r="AC35" s="15">
        <v>38.629655563971603</v>
      </c>
      <c r="AD35" s="15">
        <v>1.7676753142783499</v>
      </c>
      <c r="AE35" s="15">
        <v>1445.87714703199</v>
      </c>
      <c r="AF35" s="15">
        <v>8066.8381900975201</v>
      </c>
      <c r="AG35" s="15">
        <v>0</v>
      </c>
      <c r="AH35" s="15">
        <v>1.1242522497131599E-3</v>
      </c>
      <c r="AI35" s="15">
        <v>0.15183693307982599</v>
      </c>
      <c r="AJ35" s="15">
        <v>0</v>
      </c>
      <c r="AK35" s="15">
        <v>2.3032495655481301E-2</v>
      </c>
      <c r="AL35" s="15">
        <v>1.39123211141372E-2</v>
      </c>
      <c r="AM35" s="15">
        <v>0</v>
      </c>
      <c r="AN35" s="15">
        <v>3.6000010317633897E-2</v>
      </c>
      <c r="AO35" s="15">
        <v>6.1740017694742098E-2</v>
      </c>
      <c r="AP35" s="15">
        <v>2.2036120088896001E-2</v>
      </c>
      <c r="AQ35" s="15">
        <v>1.33104802611112E-2</v>
      </c>
      <c r="AR35" s="15">
        <v>0</v>
      </c>
      <c r="AS35" s="15">
        <v>9.0000025794084709E-3</v>
      </c>
      <c r="AT35" s="15">
        <v>2.6460007583460898E-2</v>
      </c>
      <c r="AU35" s="15">
        <v>1.3659930353355399E-2</v>
      </c>
      <c r="AV35" s="15">
        <v>7.6211487313923201E-2</v>
      </c>
      <c r="AW35" s="15">
        <v>0</v>
      </c>
      <c r="AX35" s="15">
        <v>0.22727175248863901</v>
      </c>
      <c r="AY35" s="15">
        <v>1.2679946261472901</v>
      </c>
      <c r="AZ35" s="15">
        <v>0</v>
      </c>
    </row>
    <row r="36" spans="1:52" x14ac:dyDescent="0.25">
      <c r="A36" s="15" t="s">
        <v>57</v>
      </c>
      <c r="B36" s="160">
        <v>2026</v>
      </c>
      <c r="C36" s="160" t="s">
        <v>70</v>
      </c>
      <c r="D36" s="15" t="s">
        <v>58</v>
      </c>
      <c r="E36" s="15" t="s">
        <v>58</v>
      </c>
      <c r="F36" s="15" t="s">
        <v>59</v>
      </c>
      <c r="G36" s="15">
        <v>23724.6815411805</v>
      </c>
      <c r="H36" s="15">
        <v>2901236.9630686799</v>
      </c>
      <c r="I36" s="15">
        <v>301303.45557299198</v>
      </c>
      <c r="J36" s="15">
        <f t="shared" si="0"/>
        <v>12.699999999999985</v>
      </c>
      <c r="K36" s="15">
        <v>1.81313784734949E-2</v>
      </c>
      <c r="L36" s="15">
        <v>1.8796408130061999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2.0641194208178799E-2</v>
      </c>
      <c r="S36" s="15">
        <v>2.13982798492659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0.19304717430733601</v>
      </c>
      <c r="Z36" s="15">
        <v>27.773233737684102</v>
      </c>
      <c r="AA36" s="15">
        <v>0</v>
      </c>
      <c r="AB36" s="15">
        <v>2.3535661468667</v>
      </c>
      <c r="AC36" s="15">
        <v>22.2115967843189</v>
      </c>
      <c r="AD36" s="15">
        <v>1.86159207308105</v>
      </c>
      <c r="AE36" s="15">
        <v>1232.6689372974499</v>
      </c>
      <c r="AF36" s="15">
        <v>4527.5772637117298</v>
      </c>
      <c r="AG36" s="15">
        <v>0</v>
      </c>
      <c r="AH36" s="15">
        <v>8.4215556947997796E-4</v>
      </c>
      <c r="AI36" s="15">
        <v>8.7304447458810497E-2</v>
      </c>
      <c r="AJ36" s="15">
        <v>0</v>
      </c>
      <c r="AK36" s="15">
        <v>2.1166443411143501E-2</v>
      </c>
      <c r="AL36" s="15">
        <v>7.9994207147264795E-3</v>
      </c>
      <c r="AM36" s="15">
        <v>0</v>
      </c>
      <c r="AN36" s="15">
        <v>3.60000103176338E-2</v>
      </c>
      <c r="AO36" s="15">
        <v>6.1740017694742001E-2</v>
      </c>
      <c r="AP36" s="15">
        <v>2.0250792438629199E-2</v>
      </c>
      <c r="AQ36" s="15">
        <v>7.6533693155984702E-3</v>
      </c>
      <c r="AR36" s="15">
        <v>0</v>
      </c>
      <c r="AS36" s="15">
        <v>9.0000025794084604E-3</v>
      </c>
      <c r="AT36" s="15">
        <v>2.6460007583460801E-2</v>
      </c>
      <c r="AU36" s="15">
        <v>1.1645644906133399E-2</v>
      </c>
      <c r="AV36" s="15">
        <v>4.2774305008342103E-2</v>
      </c>
      <c r="AW36" s="15">
        <v>0</v>
      </c>
      <c r="AX36" s="15">
        <v>0.193758391017505</v>
      </c>
      <c r="AY36" s="15">
        <v>0.71167209562979195</v>
      </c>
      <c r="AZ36" s="15">
        <v>0</v>
      </c>
    </row>
    <row r="40" spans="1:52" x14ac:dyDescent="0.25">
      <c r="C40" s="12" t="s">
        <v>97</v>
      </c>
      <c r="D40" s="12" t="s">
        <v>32</v>
      </c>
      <c r="E40" s="12" t="s">
        <v>33</v>
      </c>
      <c r="F40" s="12" t="s">
        <v>34</v>
      </c>
      <c r="G40" s="12" t="s">
        <v>41</v>
      </c>
      <c r="H40" s="12" t="s">
        <v>42</v>
      </c>
      <c r="I40" s="12" t="s">
        <v>43</v>
      </c>
      <c r="J40" s="12" t="s">
        <v>121</v>
      </c>
      <c r="K40" s="12" t="s">
        <v>124</v>
      </c>
      <c r="L40" s="12" t="s">
        <v>125</v>
      </c>
    </row>
    <row r="41" spans="1:52" x14ac:dyDescent="0.25">
      <c r="C41" s="12" t="s">
        <v>104</v>
      </c>
      <c r="D41" s="12">
        <f>SUMPRODUCT(H26:H28,AB26:AB28)/SUM(H26:H28)</f>
        <v>1.1272460377714395</v>
      </c>
      <c r="E41" s="12">
        <f>SUMPRODUCT(G26:G28,AC26:AC28)/SUM(G26:G28)</f>
        <v>2.8554972311937301</v>
      </c>
      <c r="F41" s="12">
        <f>SUMPRODUCT(I26:I28,AD26:AD28)/SUM(I26:I28)</f>
        <v>2.1281512025647484</v>
      </c>
      <c r="G41" s="12">
        <f>SUMPRODUCT(H26:H28,AK26:AK28)/SUM(H26:H28)</f>
        <v>7.2569270043010515E-3</v>
      </c>
      <c r="H41" s="12">
        <f>SUMPRODUCT(G26:G28,AL26:AL28)/SUM(G26:G28)</f>
        <v>7.1275297102564702E-4</v>
      </c>
      <c r="I41" s="12">
        <f>SUMPRODUCT(I26:I28,AM26:AM28)/SUM(I26:I28)</f>
        <v>0</v>
      </c>
      <c r="J41" s="130">
        <f>AVERAGE(J26:J28)</f>
        <v>13.579953785092115</v>
      </c>
      <c r="K41" s="12">
        <f>SUM(G26:G28)</f>
        <v>82545.43826653983</v>
      </c>
      <c r="L41" s="12"/>
    </row>
    <row r="42" spans="1:52" x14ac:dyDescent="0.25">
      <c r="C42" s="12" t="s">
        <v>105</v>
      </c>
      <c r="D42" s="12">
        <f>SUMPRODUCT(H29:H36,AB29:AB36)/SUM(H29:H36)</f>
        <v>2.1141283013051213</v>
      </c>
      <c r="E42" s="12">
        <f>SUMPRODUCT(G29:G36,AC29:AC36)/SUM(G29:G36)</f>
        <v>55.505771582215694</v>
      </c>
      <c r="F42" s="12">
        <f>SUMPRODUCT(I29:I36,AD29:AD36)/SUM(I29:I36)</f>
        <v>2.0440201397110078</v>
      </c>
      <c r="G42" s="12">
        <f>SUMPRODUCT(H29:H36,AK29:AK36)/SUM(H29:H36)</f>
        <v>1.7331053166503949E-2</v>
      </c>
      <c r="H42" s="12">
        <f>SUMPRODUCT(G29:G36,AL29:AL36)/SUM(G29:G36)</f>
        <v>1.9905288032707812E-2</v>
      </c>
      <c r="I42" s="12">
        <f>SUMPRODUCT(I29:I36,AM29:AM36)/SUM(I29:I36)</f>
        <v>0</v>
      </c>
      <c r="J42" s="130">
        <f>AVERAGE(J29:J36)</f>
        <v>13.104982669409544</v>
      </c>
      <c r="K42" s="12">
        <f>SUM(G29:G36)</f>
        <v>90014.862388396636</v>
      </c>
      <c r="L42" s="12"/>
    </row>
    <row r="43" spans="1:52" x14ac:dyDescent="0.25">
      <c r="C43" s="12" t="s">
        <v>113</v>
      </c>
      <c r="D43" s="12">
        <f>SUMPRODUCT(H29:H31,AB29:AB31)/SUM(H29:H31)</f>
        <v>1.1270054832881982</v>
      </c>
      <c r="E43" s="12">
        <f>SUMPRODUCT(G29:G31,AC29:AC31)/SUM(G29:G31)</f>
        <v>2.8554972311937301</v>
      </c>
      <c r="F43" s="12">
        <f>SUMPRODUCT(I29:I31,AD29:AD31)/SUM(I29:I31)</f>
        <v>2.0940316804846733</v>
      </c>
      <c r="G43" s="12">
        <f>SUMPRODUCT(H29:H31,AK29:AK31)/SUM(H29:H31)</f>
        <v>7.1965755280214046E-3</v>
      </c>
      <c r="H43" s="12">
        <f>SUMPRODUCT(G29:G31,AL29:AL31)/SUM(G29:G31)</f>
        <v>7.1275297102564702E-4</v>
      </c>
      <c r="I43" s="12">
        <f>SUMPRODUCT(I29:I31,AM29:AM31)/SUM(I29:I31)</f>
        <v>0</v>
      </c>
      <c r="J43" s="130">
        <f>AVERAGE(J29:J31)</f>
        <v>13.579953785092139</v>
      </c>
      <c r="K43" s="12">
        <f>SUM(G29:G31)</f>
        <v>24211.993755205174</v>
      </c>
      <c r="L43" s="12"/>
    </row>
    <row r="44" spans="1:52" x14ac:dyDescent="0.25">
      <c r="C44" s="12" t="s">
        <v>112</v>
      </c>
      <c r="D44" s="12">
        <f>SUMPRODUCT(H32:H36,AB32:AB36)/SUM(H32:H36)</f>
        <v>2.4169687930194703</v>
      </c>
      <c r="E44" s="12">
        <f>SUMPRODUCT(G32:G36,AC32:AC36)/SUM(G32:G36)</f>
        <v>74.878302602144217</v>
      </c>
      <c r="F44" s="12">
        <f>SUMPRODUCT(I32:I36,AD32:AD36)/SUM(I32:I36)</f>
        <v>2.0266013524067383</v>
      </c>
      <c r="G44" s="12">
        <f>SUMPRODUCT(H32:H36,AK32:AK36)/SUM(H32:H36)</f>
        <v>2.0440220673615013E-2</v>
      </c>
      <c r="H44" s="12">
        <f>SUMPRODUCT(G32:G36,AL32:AL36)/SUM(G32:G36)</f>
        <v>2.6967131212377527E-2</v>
      </c>
      <c r="I44" s="12">
        <f>SUMPRODUCT(I32:I36,AM32:AM36)/SUM(I32:I36)</f>
        <v>0</v>
      </c>
      <c r="J44" s="130">
        <f>AVERAGE(J32:J36)</f>
        <v>12.819999999999988</v>
      </c>
      <c r="K44" s="12">
        <f>SUM(G32:G36)</f>
        <v>65802.86863319145</v>
      </c>
      <c r="L44" s="130">
        <f>302000/K44</f>
        <v>4.5894655700111677</v>
      </c>
    </row>
    <row r="45" spans="1:52" x14ac:dyDescent="0.25">
      <c r="C45" s="12" t="s">
        <v>123</v>
      </c>
      <c r="D45" s="129">
        <f>SUMPRODUCT(H26:H31,AB26:AB31)/SUM(H26:H31)</f>
        <v>1.1271417894257607</v>
      </c>
      <c r="E45" s="12">
        <f>SUMPRODUCT(G26:G31,AC26:AC31)/SUM(G26:G31)</f>
        <v>2.8554972311937301</v>
      </c>
      <c r="F45" s="12">
        <f>SUMPRODUCT(I26:I31,AD26:AD31)/SUM(I26:I31)</f>
        <v>2.1203663510724664</v>
      </c>
      <c r="G45" s="12">
        <f>SUMPRODUCT(H26:H31,AK26:AK31)/SUM(H26:H31)</f>
        <v>7.2307726733709127E-3</v>
      </c>
      <c r="H45" s="12">
        <f>SUMPRODUCT(G26:G31,AL26:AL31)/SUM(G26:G31)</f>
        <v>7.1275297102564713E-4</v>
      </c>
      <c r="I45" s="12">
        <f>SUMPRODUCT(I26:I31,AM26:AM31)/SUM(I26:I31)</f>
        <v>0</v>
      </c>
      <c r="J45" s="130">
        <f>AVERAGE(J26:J31)</f>
        <v>13.579953785092128</v>
      </c>
      <c r="K45" s="12">
        <f>SUM(G26:G31)</f>
        <v>106757.432021745</v>
      </c>
      <c r="L45" s="130">
        <f>544000/K45</f>
        <v>5.0956639710965961</v>
      </c>
    </row>
    <row r="47" spans="1:52" x14ac:dyDescent="0.25"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52" x14ac:dyDescent="0.25"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3:12" x14ac:dyDescent="0.25"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3:12" x14ac:dyDescent="0.25"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3:12" x14ac:dyDescent="0.25"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3:12" x14ac:dyDescent="0.25">
      <c r="C52" s="12"/>
      <c r="D52" s="129"/>
      <c r="E52" s="12"/>
      <c r="F52" s="12"/>
      <c r="G52" s="129"/>
      <c r="H52" s="12"/>
      <c r="I52" s="12"/>
      <c r="J52" s="129"/>
      <c r="K52" s="12"/>
      <c r="L52" s="12"/>
    </row>
  </sheetData>
  <pageMargins left="0.7" right="0.7" top="0.75" bottom="0.75" header="0.3" footer="0.3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8884F-704B-491A-913B-AC121CBBB100}">
  <sheetPr>
    <tabColor theme="4" tint="0.79998168889431442"/>
  </sheetPr>
  <dimension ref="A1:P49"/>
  <sheetViews>
    <sheetView workbookViewId="0">
      <selection activeCell="F24" sqref="F24"/>
    </sheetView>
  </sheetViews>
  <sheetFormatPr defaultRowHeight="15" x14ac:dyDescent="0.25"/>
  <cols>
    <col min="1" max="1" width="14.5703125" customWidth="1"/>
    <col min="2" max="2" width="15.42578125" customWidth="1"/>
    <col min="3" max="3" width="13.42578125" customWidth="1"/>
    <col min="4" max="4" width="11.140625" bestFit="1" customWidth="1"/>
    <col min="5" max="5" width="12.85546875" bestFit="1" customWidth="1"/>
    <col min="6" max="6" width="11.7109375" bestFit="1" customWidth="1"/>
    <col min="7" max="7" width="12.140625" bestFit="1" customWidth="1"/>
    <col min="8" max="8" width="12" bestFit="1" customWidth="1"/>
  </cols>
  <sheetData>
    <row r="1" spans="1:16" ht="15.75" thickBot="1" x14ac:dyDescent="0.3">
      <c r="B1" s="192" t="s">
        <v>119</v>
      </c>
      <c r="C1" s="192"/>
      <c r="D1" s="192"/>
      <c r="E1" s="192"/>
      <c r="F1" s="192"/>
      <c r="G1" s="192"/>
      <c r="H1" s="6"/>
      <c r="I1" s="6"/>
      <c r="J1" s="6"/>
      <c r="K1" s="6"/>
      <c r="L1" s="6"/>
      <c r="M1" s="6"/>
      <c r="N1" s="6"/>
      <c r="O1" s="6"/>
      <c r="P1" s="6"/>
    </row>
    <row r="2" spans="1:16" x14ac:dyDescent="0.25">
      <c r="A2" s="7" t="str">
        <f>'2019'!C40</f>
        <v>Class</v>
      </c>
      <c r="B2" s="8" t="str">
        <f>'2019'!D40</f>
        <v>NOx_RUNEX</v>
      </c>
      <c r="C2" t="s">
        <v>33</v>
      </c>
      <c r="D2" t="s">
        <v>34</v>
      </c>
      <c r="E2" s="8" t="s">
        <v>41</v>
      </c>
      <c r="F2" s="7" t="s">
        <v>42</v>
      </c>
      <c r="G2" s="7" t="s">
        <v>43</v>
      </c>
      <c r="H2" s="7"/>
      <c r="I2" s="7"/>
      <c r="J2" s="7"/>
      <c r="K2" s="7"/>
      <c r="L2" s="7"/>
      <c r="M2" s="7"/>
      <c r="N2" s="7"/>
      <c r="O2" s="7"/>
      <c r="P2" s="7"/>
    </row>
    <row r="3" spans="1:16" x14ac:dyDescent="0.25">
      <c r="A3" s="7" t="str">
        <f>'2019'!C41</f>
        <v>Class 4-6</v>
      </c>
      <c r="B3" s="18">
        <f>'2026'!D41</f>
        <v>1.1272460377714395</v>
      </c>
      <c r="C3" s="18">
        <f>'2026'!E41</f>
        <v>2.8554972311937301</v>
      </c>
      <c r="D3" s="18">
        <f>'2026'!F41</f>
        <v>2.1281512025647484</v>
      </c>
      <c r="E3" s="18">
        <f>'2026'!G41</f>
        <v>7.2569270043010515E-3</v>
      </c>
      <c r="F3" s="18">
        <f>'2026'!H41</f>
        <v>7.1275297102564702E-4</v>
      </c>
      <c r="G3" s="18">
        <f>'2026'!I41</f>
        <v>0</v>
      </c>
      <c r="H3" s="8"/>
      <c r="I3" s="8"/>
      <c r="J3" s="8"/>
      <c r="K3" s="8"/>
      <c r="L3" s="8"/>
      <c r="M3" s="8"/>
      <c r="N3" s="8"/>
      <c r="O3" s="8"/>
      <c r="P3" s="8"/>
    </row>
    <row r="4" spans="1:16" x14ac:dyDescent="0.25">
      <c r="A4" s="7" t="str">
        <f>'2019'!C42</f>
        <v>Class 7-8</v>
      </c>
      <c r="B4" s="18">
        <f>'2026'!D42</f>
        <v>2.1141283013051213</v>
      </c>
      <c r="C4" s="18">
        <f>'2026'!E42</f>
        <v>55.505771582215694</v>
      </c>
      <c r="D4" s="18">
        <f>'2026'!F42</f>
        <v>2.0440201397110078</v>
      </c>
      <c r="E4" s="18">
        <f>'2026'!G42</f>
        <v>1.7331053166503949E-2</v>
      </c>
      <c r="F4" s="18">
        <f>'2026'!H42</f>
        <v>1.9905288032707812E-2</v>
      </c>
      <c r="G4" s="18">
        <f>'2026'!I42</f>
        <v>0</v>
      </c>
      <c r="H4" s="8"/>
      <c r="I4" s="8"/>
      <c r="J4" s="8"/>
      <c r="K4" s="8"/>
      <c r="L4" s="8"/>
      <c r="M4" s="8"/>
      <c r="N4" s="8"/>
      <c r="O4" s="8"/>
      <c r="P4" s="8"/>
    </row>
    <row r="5" spans="1:16" x14ac:dyDescent="0.25">
      <c r="A5" s="7" t="s">
        <v>113</v>
      </c>
      <c r="B5" s="18">
        <f>'2026'!D43</f>
        <v>1.1270054832881982</v>
      </c>
      <c r="C5" s="18">
        <f>'2026'!E43</f>
        <v>2.8554972311937301</v>
      </c>
      <c r="D5" s="18">
        <f>'2026'!F43</f>
        <v>2.0940316804846733</v>
      </c>
      <c r="E5" s="18">
        <f>'2026'!G43</f>
        <v>7.1965755280214046E-3</v>
      </c>
      <c r="F5" s="18">
        <f>'2026'!H43</f>
        <v>7.1275297102564702E-4</v>
      </c>
      <c r="G5" s="18">
        <f>'2026'!I43</f>
        <v>0</v>
      </c>
      <c r="H5" s="8"/>
      <c r="I5" s="8"/>
      <c r="J5" s="8"/>
      <c r="K5" s="8"/>
      <c r="L5" s="8"/>
      <c r="M5" s="8"/>
      <c r="N5" s="8"/>
      <c r="O5" s="8"/>
      <c r="P5" s="8"/>
    </row>
    <row r="6" spans="1:16" x14ac:dyDescent="0.25">
      <c r="A6" s="7" t="s">
        <v>112</v>
      </c>
      <c r="B6" s="18">
        <f>'2026'!D44</f>
        <v>2.4169687930194703</v>
      </c>
      <c r="C6" s="18">
        <f>'2026'!E44</f>
        <v>74.878302602144217</v>
      </c>
      <c r="D6" s="18">
        <f>'2026'!F44</f>
        <v>2.0266013524067383</v>
      </c>
      <c r="E6" s="18">
        <f>'2026'!G44</f>
        <v>2.0440220673615013E-2</v>
      </c>
      <c r="F6" s="18">
        <f>'2026'!H44</f>
        <v>2.6967131212377527E-2</v>
      </c>
      <c r="G6" s="18">
        <f>'2026'!I44</f>
        <v>0</v>
      </c>
      <c r="H6" s="8"/>
      <c r="I6" s="8"/>
      <c r="J6" s="8"/>
      <c r="K6" s="8"/>
      <c r="L6" s="8"/>
      <c r="M6" s="8"/>
      <c r="N6" s="8"/>
      <c r="O6" s="8"/>
      <c r="P6" s="8"/>
    </row>
    <row r="7" spans="1:16" x14ac:dyDescent="0.25">
      <c r="A7" s="7" t="s">
        <v>123</v>
      </c>
      <c r="B7" s="18">
        <f>'2026'!D45</f>
        <v>1.1271417894257607</v>
      </c>
      <c r="C7" s="18">
        <f>'2026'!E45</f>
        <v>2.8554972311937301</v>
      </c>
      <c r="D7" s="18">
        <f>'2026'!F45</f>
        <v>2.1203663510724664</v>
      </c>
      <c r="E7" s="18">
        <f>'2026'!G45</f>
        <v>7.2307726733709127E-3</v>
      </c>
      <c r="F7" s="18">
        <f>'2026'!H45</f>
        <v>7.1275297102564713E-4</v>
      </c>
      <c r="G7" s="8">
        <f>'2026'!I45</f>
        <v>0</v>
      </c>
      <c r="H7" s="8"/>
      <c r="I7" s="8"/>
      <c r="J7" s="8"/>
      <c r="K7" s="8"/>
      <c r="L7" s="8"/>
      <c r="M7" s="8"/>
      <c r="N7" s="8"/>
      <c r="O7" s="8"/>
      <c r="P7" s="8"/>
    </row>
    <row r="8" spans="1:16" x14ac:dyDescent="0.25">
      <c r="A8" s="15"/>
      <c r="B8" s="15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6" x14ac:dyDescent="0.25">
      <c r="A9" s="7"/>
      <c r="B9" s="8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6" x14ac:dyDescent="0.25">
      <c r="A10" s="17"/>
      <c r="B10" s="23" t="s">
        <v>103</v>
      </c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6" x14ac:dyDescent="0.25">
      <c r="A11" s="17"/>
      <c r="B11" s="9" t="s">
        <v>122</v>
      </c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6" x14ac:dyDescent="0.25">
      <c r="A12" s="19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6" x14ac:dyDescent="0.25">
      <c r="A13" s="20" t="s">
        <v>97</v>
      </c>
      <c r="B13" s="21" t="s">
        <v>115</v>
      </c>
      <c r="C13" s="21" t="s">
        <v>116</v>
      </c>
      <c r="D13" s="21" t="s">
        <v>117</v>
      </c>
      <c r="E13" s="120" t="s">
        <v>118</v>
      </c>
      <c r="F13" s="8"/>
      <c r="G13" s="8"/>
      <c r="H13" s="8"/>
      <c r="K13" s="7"/>
      <c r="L13" s="8"/>
      <c r="M13" s="8"/>
    </row>
    <row r="14" spans="1:16" x14ac:dyDescent="0.25">
      <c r="A14" s="47" t="s">
        <v>112</v>
      </c>
      <c r="B14" s="48">
        <f>(Trips!$C$4*B6)+(D6+(C6/'2026'!$L$44))</f>
        <v>114.77891152370233</v>
      </c>
      <c r="C14" s="48">
        <f>(Trips!$C$4*E6)+(G6+(F6/'2026'!$L$44))</f>
        <v>0.82144068101161694</v>
      </c>
      <c r="D14" s="48">
        <f>B14/453.592</f>
        <v>0.25304439126726735</v>
      </c>
      <c r="E14" s="119">
        <f>C14/453.592</f>
        <v>1.8109681850906035E-3</v>
      </c>
      <c r="F14" s="18"/>
      <c r="G14" s="18"/>
      <c r="H14" s="18"/>
    </row>
    <row r="15" spans="1:16" x14ac:dyDescent="0.25">
      <c r="A15" s="47" t="s">
        <v>123</v>
      </c>
      <c r="B15" s="48">
        <f>(Trips!$C$3*B7)+(D7+(C7/'2026'!$L$45))</f>
        <v>18.686157613027543</v>
      </c>
      <c r="C15" s="48">
        <f>(Trips!$C$3*E7)+(G7+(F7/'2026'!$L$45))</f>
        <v>0.10281684636784594</v>
      </c>
      <c r="D15" s="48">
        <f>B15/453.592</f>
        <v>4.1195959393083528E-2</v>
      </c>
      <c r="E15" s="119">
        <f>C15/453.592</f>
        <v>2.2667253030883688E-4</v>
      </c>
      <c r="F15" s="18"/>
      <c r="G15" s="18"/>
      <c r="H15" s="60"/>
    </row>
    <row r="16" spans="1:16" x14ac:dyDescent="0.25">
      <c r="A16" s="7"/>
      <c r="B16" s="18"/>
      <c r="C16" s="18"/>
      <c r="D16" s="39"/>
      <c r="E16" s="39"/>
      <c r="F16" s="132"/>
      <c r="G16" s="7"/>
      <c r="H16" s="7"/>
    </row>
    <row r="17" spans="1:13" x14ac:dyDescent="0.25">
      <c r="A17" s="7"/>
      <c r="B17" s="18"/>
      <c r="C17" s="18"/>
      <c r="D17" s="39"/>
      <c r="E17" s="39"/>
    </row>
    <row r="18" spans="1:13" s="7" customFormat="1" x14ac:dyDescent="0.25"/>
    <row r="19" spans="1:13" s="7" customFormat="1" x14ac:dyDescent="0.25"/>
    <row r="20" spans="1:13" s="7" customFormat="1" x14ac:dyDescent="0.25"/>
    <row r="21" spans="1:13" s="7" customFormat="1" x14ac:dyDescent="0.25"/>
    <row r="22" spans="1:13" s="7" customFormat="1" x14ac:dyDescent="0.25"/>
    <row r="23" spans="1:13" s="7" customFormat="1" x14ac:dyDescent="0.25"/>
    <row r="24" spans="1:13" s="7" customFormat="1" x14ac:dyDescent="0.25"/>
    <row r="25" spans="1:13" s="7" customFormat="1" x14ac:dyDescent="0.25">
      <c r="A25" s="154"/>
    </row>
    <row r="26" spans="1:13" s="7" customFormat="1" x14ac:dyDescent="0.25">
      <c r="M26" s="155"/>
    </row>
    <row r="27" spans="1:13" s="7" customFormat="1" x14ac:dyDescent="0.25"/>
    <row r="28" spans="1:13" s="7" customFormat="1" x14ac:dyDescent="0.25">
      <c r="M28" s="134"/>
    </row>
    <row r="29" spans="1:13" s="7" customFormat="1" x14ac:dyDescent="0.25">
      <c r="B29" s="44"/>
      <c r="M29" s="134"/>
    </row>
    <row r="30" spans="1:13" s="7" customFormat="1" x14ac:dyDescent="0.25"/>
    <row r="31" spans="1:13" s="7" customFormat="1" x14ac:dyDescent="0.25">
      <c r="B31" s="8"/>
      <c r="C31" s="8"/>
    </row>
    <row r="32" spans="1:13" s="7" customFormat="1" x14ac:dyDescent="0.25">
      <c r="B32" s="18"/>
      <c r="C32" s="18"/>
    </row>
    <row r="33" spans="1:3" s="7" customFormat="1" x14ac:dyDescent="0.25">
      <c r="B33" s="18"/>
      <c r="C33" s="18"/>
    </row>
    <row r="34" spans="1:3" s="7" customFormat="1" x14ac:dyDescent="0.25"/>
    <row r="35" spans="1:3" s="7" customFormat="1" x14ac:dyDescent="0.25"/>
    <row r="36" spans="1:3" s="7" customFormat="1" x14ac:dyDescent="0.25">
      <c r="B36" s="44"/>
    </row>
    <row r="37" spans="1:3" s="7" customFormat="1" x14ac:dyDescent="0.25">
      <c r="B37" s="44"/>
    </row>
    <row r="38" spans="1:3" s="7" customFormat="1" x14ac:dyDescent="0.25">
      <c r="B38" s="8"/>
      <c r="C38" s="8"/>
    </row>
    <row r="39" spans="1:3" s="7" customFormat="1" x14ac:dyDescent="0.25">
      <c r="B39" s="18"/>
      <c r="C39" s="18"/>
    </row>
    <row r="40" spans="1:3" s="7" customFormat="1" x14ac:dyDescent="0.25">
      <c r="B40" s="18"/>
      <c r="C40" s="18"/>
    </row>
    <row r="41" spans="1:3" s="7" customFormat="1" x14ac:dyDescent="0.25">
      <c r="A41" s="134"/>
    </row>
    <row r="42" spans="1:3" s="7" customFormat="1" x14ac:dyDescent="0.25"/>
    <row r="43" spans="1:3" s="7" customFormat="1" x14ac:dyDescent="0.25"/>
    <row r="44" spans="1:3" x14ac:dyDescent="0.25">
      <c r="A44" s="10"/>
    </row>
    <row r="45" spans="1:3" x14ac:dyDescent="0.25">
      <c r="A45" s="10"/>
    </row>
    <row r="46" spans="1:3" x14ac:dyDescent="0.25">
      <c r="A46" s="10"/>
    </row>
    <row r="47" spans="1:3" x14ac:dyDescent="0.25">
      <c r="A47" s="10"/>
    </row>
    <row r="48" spans="1:3" x14ac:dyDescent="0.25">
      <c r="A48" s="10"/>
    </row>
    <row r="49" spans="1:1" x14ac:dyDescent="0.25">
      <c r="A49" s="11"/>
    </row>
  </sheetData>
  <mergeCells count="1">
    <mergeCell ref="B1:G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F4948-78B1-4781-A0A0-D4FE33B2DFCD}">
  <dimension ref="A1:AZ52"/>
  <sheetViews>
    <sheetView workbookViewId="0">
      <selection activeCell="G51" sqref="G51"/>
    </sheetView>
  </sheetViews>
  <sheetFormatPr defaultColWidth="8.7109375" defaultRowHeight="15" x14ac:dyDescent="0.25"/>
  <cols>
    <col min="1" max="2" width="8.7109375" style="15"/>
    <col min="3" max="3" width="14.5703125" style="15" bestFit="1" customWidth="1"/>
    <col min="4" max="4" width="10" style="15" customWidth="1"/>
    <col min="5" max="5" width="11.42578125" style="15" customWidth="1"/>
    <col min="6" max="6" width="12" style="15" customWidth="1"/>
    <col min="7" max="7" width="10.85546875" style="15" customWidth="1"/>
    <col min="8" max="8" width="11.42578125" style="15" customWidth="1"/>
    <col min="9" max="9" width="12.5703125" style="15" customWidth="1"/>
    <col min="10" max="10" width="18.42578125" style="15" bestFit="1" customWidth="1"/>
    <col min="11" max="11" width="11.85546875" style="15" bestFit="1" customWidth="1"/>
    <col min="12" max="12" width="13.42578125" style="15" bestFit="1" customWidth="1"/>
    <col min="13" max="16384" width="8.7109375" style="15"/>
  </cols>
  <sheetData>
    <row r="1" spans="1:52" x14ac:dyDescent="0.25">
      <c r="A1" s="15" t="s">
        <v>0</v>
      </c>
    </row>
    <row r="2" spans="1:52" x14ac:dyDescent="0.25">
      <c r="A2" s="15" t="s">
        <v>1</v>
      </c>
    </row>
    <row r="3" spans="1:52" x14ac:dyDescent="0.25">
      <c r="A3" s="15" t="s">
        <v>2</v>
      </c>
    </row>
    <row r="4" spans="1:52" x14ac:dyDescent="0.25">
      <c r="A4" s="15" t="s">
        <v>141</v>
      </c>
    </row>
    <row r="5" spans="1:52" x14ac:dyDescent="0.25">
      <c r="A5" s="15" t="s">
        <v>3</v>
      </c>
    </row>
    <row r="6" spans="1:52" x14ac:dyDescent="0.25">
      <c r="A6" s="15" t="s">
        <v>4</v>
      </c>
    </row>
    <row r="7" spans="1:52" x14ac:dyDescent="0.25">
      <c r="A7" s="15" t="s">
        <v>140</v>
      </c>
    </row>
    <row r="9" spans="1:52" x14ac:dyDescent="0.25">
      <c r="A9" s="15" t="s">
        <v>6</v>
      </c>
      <c r="B9" s="15" t="s">
        <v>7</v>
      </c>
      <c r="C9" s="15" t="s">
        <v>8</v>
      </c>
      <c r="D9" s="15" t="s">
        <v>9</v>
      </c>
      <c r="E9" s="15" t="s">
        <v>10</v>
      </c>
      <c r="F9" s="15" t="s">
        <v>11</v>
      </c>
      <c r="G9" s="15" t="s">
        <v>12</v>
      </c>
      <c r="H9" s="15" t="s">
        <v>13</v>
      </c>
      <c r="I9" s="15" t="s">
        <v>14</v>
      </c>
      <c r="K9" s="15" t="s">
        <v>32</v>
      </c>
      <c r="L9" s="15" t="s">
        <v>33</v>
      </c>
      <c r="M9" s="15" t="s">
        <v>34</v>
      </c>
      <c r="N9" s="15" t="s">
        <v>131</v>
      </c>
      <c r="O9" s="15" t="s">
        <v>132</v>
      </c>
      <c r="P9" s="15" t="s">
        <v>133</v>
      </c>
      <c r="Q9" s="15" t="s">
        <v>134</v>
      </c>
      <c r="R9" s="15" t="s">
        <v>135</v>
      </c>
      <c r="S9" s="15" t="s">
        <v>41</v>
      </c>
      <c r="T9" s="15" t="s">
        <v>42</v>
      </c>
      <c r="U9" s="15" t="s">
        <v>43</v>
      </c>
      <c r="V9" s="15" t="s">
        <v>44</v>
      </c>
      <c r="W9" s="15" t="s">
        <v>45</v>
      </c>
      <c r="X9" s="15" t="s">
        <v>35</v>
      </c>
      <c r="Y9" s="15" t="s">
        <v>36</v>
      </c>
      <c r="Z9" s="15" t="s">
        <v>37</v>
      </c>
      <c r="AA9" s="15" t="s">
        <v>38</v>
      </c>
      <c r="AB9" s="15" t="s">
        <v>39</v>
      </c>
      <c r="AC9" s="15" t="s">
        <v>40</v>
      </c>
      <c r="AD9" s="15" t="s">
        <v>54</v>
      </c>
      <c r="AE9" s="15" t="s">
        <v>55</v>
      </c>
      <c r="AF9" s="15" t="s">
        <v>56</v>
      </c>
      <c r="AG9" s="15" t="s">
        <v>15</v>
      </c>
      <c r="AH9" s="15" t="s">
        <v>16</v>
      </c>
      <c r="AI9" s="15" t="s">
        <v>17</v>
      </c>
      <c r="AJ9" s="15" t="s">
        <v>18</v>
      </c>
      <c r="AK9" s="15" t="s">
        <v>19</v>
      </c>
      <c r="AL9" s="15" t="s">
        <v>20</v>
      </c>
      <c r="AM9" s="15" t="s">
        <v>21</v>
      </c>
      <c r="AN9" s="15" t="s">
        <v>22</v>
      </c>
      <c r="AO9" s="15" t="s">
        <v>23</v>
      </c>
      <c r="AP9" s="15" t="s">
        <v>24</v>
      </c>
      <c r="AQ9" s="15" t="s">
        <v>25</v>
      </c>
      <c r="AR9" s="15" t="s">
        <v>26</v>
      </c>
      <c r="AS9" s="15" t="s">
        <v>27</v>
      </c>
      <c r="AT9" s="15" t="s">
        <v>28</v>
      </c>
      <c r="AU9" s="15" t="s">
        <v>29</v>
      </c>
      <c r="AV9" s="15" t="s">
        <v>30</v>
      </c>
      <c r="AW9" s="15" t="s">
        <v>31</v>
      </c>
      <c r="AX9" s="15" t="s">
        <v>51</v>
      </c>
      <c r="AY9" s="15" t="s">
        <v>52</v>
      </c>
      <c r="AZ9" s="15" t="s">
        <v>53</v>
      </c>
    </row>
    <row r="10" spans="1:52" x14ac:dyDescent="0.25">
      <c r="A10" s="15" t="s">
        <v>57</v>
      </c>
      <c r="B10" s="15">
        <v>2027</v>
      </c>
      <c r="C10" s="15" t="s">
        <v>60</v>
      </c>
      <c r="D10" s="15" t="s">
        <v>58</v>
      </c>
      <c r="E10" s="15" t="s">
        <v>58</v>
      </c>
      <c r="F10" s="15" t="s">
        <v>59</v>
      </c>
      <c r="G10" s="15">
        <v>553.53308505463099</v>
      </c>
      <c r="H10" s="15">
        <v>101464.5919805</v>
      </c>
      <c r="I10" s="15">
        <v>8081.5830417976204</v>
      </c>
      <c r="K10" s="15">
        <v>0.98031603292032299</v>
      </c>
      <c r="L10" s="15">
        <v>2.8554972311937301</v>
      </c>
      <c r="M10" s="15">
        <v>1.3134160863670401</v>
      </c>
      <c r="N10" s="15">
        <v>5.8113765390979902E-3</v>
      </c>
      <c r="O10" s="15">
        <v>6.8191959300341104E-4</v>
      </c>
      <c r="P10" s="15">
        <v>0</v>
      </c>
      <c r="Q10" s="15">
        <v>3.0000008598028201E-3</v>
      </c>
      <c r="R10" s="15">
        <v>5.5860016009528501E-2</v>
      </c>
      <c r="S10" s="15">
        <v>6.0741411985945296E-3</v>
      </c>
      <c r="T10" s="15">
        <v>7.1275297102564702E-4</v>
      </c>
      <c r="U10" s="15">
        <v>0</v>
      </c>
      <c r="V10" s="15">
        <v>1.2000003439211201E-2</v>
      </c>
      <c r="W10" s="15">
        <v>0.13034003735556601</v>
      </c>
      <c r="X10" s="15">
        <v>756.15015727359003</v>
      </c>
      <c r="Y10" s="15">
        <v>549.38481474097102</v>
      </c>
      <c r="Z10" s="15">
        <v>0</v>
      </c>
      <c r="AA10" s="15">
        <v>3.10914065977673E-4</v>
      </c>
      <c r="AB10" s="15">
        <v>2.29134166892984E-3</v>
      </c>
      <c r="AC10" s="15">
        <v>0</v>
      </c>
      <c r="AD10" s="15">
        <v>0.11885627471247801</v>
      </c>
      <c r="AE10" s="15">
        <v>8.6355642243278394E-2</v>
      </c>
      <c r="AF10" s="15">
        <v>0</v>
      </c>
      <c r="AG10" s="15">
        <v>6.69389458108712E-3</v>
      </c>
      <c r="AH10" s="15">
        <v>4.9331957796242103E-2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7.6204894326857998E-3</v>
      </c>
      <c r="AO10" s="15">
        <v>5.6160678738820399E-2</v>
      </c>
      <c r="AP10" s="15">
        <v>0</v>
      </c>
      <c r="AQ10" s="15">
        <v>0</v>
      </c>
      <c r="AR10" s="15">
        <v>0</v>
      </c>
      <c r="AS10" s="15">
        <v>0</v>
      </c>
      <c r="AT10" s="15">
        <v>0</v>
      </c>
      <c r="AU10" s="15">
        <v>6.7089103935439598E-2</v>
      </c>
      <c r="AV10" s="15">
        <v>2.08895418073892</v>
      </c>
      <c r="AW10" s="15">
        <v>0</v>
      </c>
      <c r="AX10" s="15">
        <v>7.1437317522022297E-3</v>
      </c>
      <c r="AY10" s="15">
        <v>5.1903153196367E-3</v>
      </c>
      <c r="AZ10" s="15">
        <v>0</v>
      </c>
    </row>
    <row r="11" spans="1:52" x14ac:dyDescent="0.25">
      <c r="A11" s="15" t="s">
        <v>57</v>
      </c>
      <c r="B11" s="15">
        <v>2027</v>
      </c>
      <c r="C11" s="15" t="s">
        <v>61</v>
      </c>
      <c r="D11" s="15" t="s">
        <v>58</v>
      </c>
      <c r="E11" s="15" t="s">
        <v>58</v>
      </c>
      <c r="F11" s="15" t="s">
        <v>59</v>
      </c>
      <c r="G11" s="15">
        <v>295.68466294455101</v>
      </c>
      <c r="H11" s="15">
        <v>14117.028324282001</v>
      </c>
      <c r="I11" s="15">
        <v>4316.9960789904499</v>
      </c>
      <c r="K11" s="15">
        <v>1.01006484388159</v>
      </c>
      <c r="L11" s="15">
        <v>2.8554972311937399</v>
      </c>
      <c r="M11" s="15">
        <v>1.3137929613167501</v>
      </c>
      <c r="N11" s="15">
        <v>6.0282038077344403E-3</v>
      </c>
      <c r="O11" s="15">
        <v>6.8191959300341201E-4</v>
      </c>
      <c r="P11" s="15">
        <v>0</v>
      </c>
      <c r="Q11" s="15">
        <v>3.0000008598028201E-3</v>
      </c>
      <c r="R11" s="15">
        <v>5.5860016009528501E-2</v>
      </c>
      <c r="S11" s="15">
        <v>6.3007724341619699E-3</v>
      </c>
      <c r="T11" s="15">
        <v>7.1275297102564702E-4</v>
      </c>
      <c r="U11" s="15">
        <v>0</v>
      </c>
      <c r="V11" s="15">
        <v>1.2000003439211201E-2</v>
      </c>
      <c r="W11" s="15">
        <v>0.13034003735556601</v>
      </c>
      <c r="X11" s="15">
        <v>823.19278540353503</v>
      </c>
      <c r="Y11" s="15">
        <v>550.01467609946098</v>
      </c>
      <c r="Z11" s="15">
        <v>0</v>
      </c>
      <c r="AA11" s="15">
        <v>3.1576219553120801E-4</v>
      </c>
      <c r="AB11" s="15">
        <v>2.29134166892984E-3</v>
      </c>
      <c r="AC11" s="15">
        <v>0</v>
      </c>
      <c r="AD11" s="15">
        <v>0.12939444223093799</v>
      </c>
      <c r="AE11" s="15">
        <v>8.6454647677497304E-2</v>
      </c>
      <c r="AF11" s="15">
        <v>0</v>
      </c>
      <c r="AG11" s="15">
        <v>6.7982734809119601E-3</v>
      </c>
      <c r="AH11" s="15">
        <v>4.9331957796242103E-2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7.7393168646800103E-3</v>
      </c>
      <c r="AO11" s="15">
        <v>5.6160678738820503E-2</v>
      </c>
      <c r="AP11" s="15">
        <v>0</v>
      </c>
      <c r="AQ11" s="15">
        <v>0</v>
      </c>
      <c r="AR11" s="15">
        <v>0</v>
      </c>
      <c r="AS11" s="15">
        <v>0</v>
      </c>
      <c r="AT11" s="15">
        <v>0</v>
      </c>
      <c r="AU11" s="15">
        <v>6.8214841203614401E-2</v>
      </c>
      <c r="AV11" s="15">
        <v>2.08895418073892</v>
      </c>
      <c r="AW11" s="15">
        <v>0</v>
      </c>
      <c r="AX11" s="15">
        <v>7.77711725998265E-3</v>
      </c>
      <c r="AY11" s="15">
        <v>5.1962659374377501E-3</v>
      </c>
      <c r="AZ11" s="15">
        <v>0</v>
      </c>
    </row>
    <row r="12" spans="1:52" x14ac:dyDescent="0.25">
      <c r="A12" s="15" t="s">
        <v>57</v>
      </c>
      <c r="B12" s="15">
        <v>2027</v>
      </c>
      <c r="C12" s="15" t="s">
        <v>62</v>
      </c>
      <c r="D12" s="15" t="s">
        <v>58</v>
      </c>
      <c r="E12" s="15" t="s">
        <v>58</v>
      </c>
      <c r="F12" s="15" t="s">
        <v>59</v>
      </c>
      <c r="G12" s="15">
        <v>24738.826553666699</v>
      </c>
      <c r="H12" s="15">
        <v>3027649.9336676002</v>
      </c>
      <c r="I12" s="15">
        <v>285482.62852154498</v>
      </c>
      <c r="K12" s="15">
        <v>1.1456086171502</v>
      </c>
      <c r="L12" s="15">
        <v>2.8554972311937301</v>
      </c>
      <c r="M12" s="15">
        <v>2.1303968359369598</v>
      </c>
      <c r="N12" s="15">
        <v>7.0400199075462003E-3</v>
      </c>
      <c r="O12" s="15">
        <v>6.8191959300341104E-4</v>
      </c>
      <c r="P12" s="15">
        <v>0</v>
      </c>
      <c r="Q12" s="15">
        <v>3.0000008598028201E-3</v>
      </c>
      <c r="R12" s="15">
        <v>5.5860016009528501E-2</v>
      </c>
      <c r="S12" s="15">
        <v>7.3583383681397703E-3</v>
      </c>
      <c r="T12" s="15">
        <v>7.1275297102564702E-4</v>
      </c>
      <c r="U12" s="15">
        <v>0</v>
      </c>
      <c r="V12" s="15">
        <v>1.2000003439211201E-2</v>
      </c>
      <c r="W12" s="15">
        <v>0.13034003735556601</v>
      </c>
      <c r="X12" s="15">
        <v>810.16573587499602</v>
      </c>
      <c r="Y12" s="15">
        <v>577.05065438023405</v>
      </c>
      <c r="Z12" s="15">
        <v>0</v>
      </c>
      <c r="AA12" s="15">
        <v>3.3618426169726402E-4</v>
      </c>
      <c r="AB12" s="15">
        <v>2.29134166892984E-3</v>
      </c>
      <c r="AC12" s="15">
        <v>0</v>
      </c>
      <c r="AD12" s="15">
        <v>0.12734677145739801</v>
      </c>
      <c r="AE12" s="15">
        <v>9.0704326965069498E-2</v>
      </c>
      <c r="AF12" s="15">
        <v>0</v>
      </c>
      <c r="AG12" s="15">
        <v>7.2379549652915797E-3</v>
      </c>
      <c r="AH12" s="15">
        <v>4.9331957796242103E-2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8.2398607655249992E-3</v>
      </c>
      <c r="AO12" s="15">
        <v>5.6160678738820503E-2</v>
      </c>
      <c r="AP12" s="15">
        <v>0</v>
      </c>
      <c r="AQ12" s="15">
        <v>0</v>
      </c>
      <c r="AR12" s="15">
        <v>0</v>
      </c>
      <c r="AS12" s="15">
        <v>0</v>
      </c>
      <c r="AT12" s="15">
        <v>0</v>
      </c>
      <c r="AU12" s="15">
        <v>7.2576108714586696E-2</v>
      </c>
      <c r="AV12" s="15">
        <v>2.08895418073892</v>
      </c>
      <c r="AW12" s="15">
        <v>0</v>
      </c>
      <c r="AX12" s="15">
        <v>7.6540441554420399E-3</v>
      </c>
      <c r="AY12" s="15">
        <v>5.4516884545639599E-3</v>
      </c>
      <c r="AZ12" s="15">
        <v>0</v>
      </c>
    </row>
    <row r="13" spans="1:52" x14ac:dyDescent="0.25">
      <c r="A13" s="15" t="s">
        <v>57</v>
      </c>
      <c r="B13" s="15">
        <v>2027</v>
      </c>
      <c r="C13" s="15" t="s">
        <v>63</v>
      </c>
      <c r="D13" s="15" t="s">
        <v>58</v>
      </c>
      <c r="E13" s="15" t="s">
        <v>58</v>
      </c>
      <c r="F13" s="15" t="s">
        <v>59</v>
      </c>
      <c r="G13" s="15">
        <v>85279.774299456098</v>
      </c>
      <c r="H13" s="15">
        <v>4132052.9284449602</v>
      </c>
      <c r="I13" s="15">
        <v>984116.77182498795</v>
      </c>
      <c r="K13" s="15">
        <v>1.12816846389445</v>
      </c>
      <c r="L13" s="15">
        <v>2.8554972311937399</v>
      </c>
      <c r="M13" s="15">
        <v>2.1347680597548702</v>
      </c>
      <c r="N13" s="15">
        <v>6.9655162906875198E-3</v>
      </c>
      <c r="O13" s="15">
        <v>6.8191959300341104E-4</v>
      </c>
      <c r="P13" s="15">
        <v>0</v>
      </c>
      <c r="Q13" s="15">
        <v>3.0000008598028201E-3</v>
      </c>
      <c r="R13" s="15">
        <v>5.5860016009528501E-2</v>
      </c>
      <c r="S13" s="15">
        <v>7.2804660283316402E-3</v>
      </c>
      <c r="T13" s="15">
        <v>7.12752971025648E-4</v>
      </c>
      <c r="U13" s="15">
        <v>0</v>
      </c>
      <c r="V13" s="15">
        <v>1.2000003439211201E-2</v>
      </c>
      <c r="W13" s="15">
        <v>0.13034003735556601</v>
      </c>
      <c r="X13" s="15">
        <v>858.38851777246703</v>
      </c>
      <c r="Y13" s="15">
        <v>575.84458722634201</v>
      </c>
      <c r="Z13" s="15">
        <v>0</v>
      </c>
      <c r="AA13" s="15">
        <v>3.3430453365714203E-4</v>
      </c>
      <c r="AB13" s="15">
        <v>2.29134166892984E-3</v>
      </c>
      <c r="AC13" s="15">
        <v>0</v>
      </c>
      <c r="AD13" s="15">
        <v>0.13492672122990301</v>
      </c>
      <c r="AE13" s="15">
        <v>9.0514750003951705E-2</v>
      </c>
      <c r="AF13" s="15">
        <v>0</v>
      </c>
      <c r="AG13" s="15">
        <v>7.1974849360501398E-3</v>
      </c>
      <c r="AH13" s="15">
        <v>4.9331957796242103E-2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8.1937887178644003E-3</v>
      </c>
      <c r="AO13" s="15">
        <v>5.6160678738820503E-2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7.2129877722682104E-2</v>
      </c>
      <c r="AV13" s="15">
        <v>2.08895418073892</v>
      </c>
      <c r="AW13" s="15">
        <v>0</v>
      </c>
      <c r="AX13" s="15">
        <v>8.1096290877557299E-3</v>
      </c>
      <c r="AY13" s="15">
        <v>5.4402941301170604E-3</v>
      </c>
      <c r="AZ13" s="15">
        <v>0</v>
      </c>
    </row>
    <row r="14" spans="1:52" x14ac:dyDescent="0.25">
      <c r="A14" s="15" t="s">
        <v>57</v>
      </c>
      <c r="B14" s="15">
        <v>2027</v>
      </c>
      <c r="C14" s="15" t="s">
        <v>64</v>
      </c>
      <c r="D14" s="15" t="s">
        <v>58</v>
      </c>
      <c r="E14" s="15" t="s">
        <v>58</v>
      </c>
      <c r="F14" s="15" t="s">
        <v>59</v>
      </c>
      <c r="G14" s="15">
        <v>317.84130215392099</v>
      </c>
      <c r="H14" s="15">
        <v>58278.9163929395</v>
      </c>
      <c r="I14" s="15">
        <v>4640.4830114472497</v>
      </c>
      <c r="K14" s="15">
        <v>0.98115118643975496</v>
      </c>
      <c r="L14" s="15">
        <v>2.8554972311937301</v>
      </c>
      <c r="M14" s="15">
        <v>1.31345893322433</v>
      </c>
      <c r="N14" s="15">
        <v>5.8028950690842398E-3</v>
      </c>
      <c r="O14" s="15">
        <v>6.8191959300341104E-4</v>
      </c>
      <c r="P14" s="15">
        <v>0</v>
      </c>
      <c r="Q14" s="15">
        <v>3.0000008598028201E-3</v>
      </c>
      <c r="R14" s="15">
        <v>5.5860016009528501E-2</v>
      </c>
      <c r="S14" s="15">
        <v>6.06527623414273E-3</v>
      </c>
      <c r="T14" s="15">
        <v>7.12752971025648E-4</v>
      </c>
      <c r="U14" s="15">
        <v>0</v>
      </c>
      <c r="V14" s="15">
        <v>1.2000003439211201E-2</v>
      </c>
      <c r="W14" s="15">
        <v>0.13034003735556601</v>
      </c>
      <c r="X14" s="15">
        <v>756.32676876489199</v>
      </c>
      <c r="Y14" s="15">
        <v>549.31457996153404</v>
      </c>
      <c r="Z14" s="15">
        <v>0</v>
      </c>
      <c r="AA14" s="15">
        <v>3.1098509431588199E-4</v>
      </c>
      <c r="AB14" s="15">
        <v>2.29134166892984E-3</v>
      </c>
      <c r="AC14" s="15">
        <v>0</v>
      </c>
      <c r="AD14" s="15">
        <v>0.118884035579451</v>
      </c>
      <c r="AE14" s="15">
        <v>8.6344602314027796E-2</v>
      </c>
      <c r="AF14" s="15">
        <v>0</v>
      </c>
      <c r="AG14" s="15">
        <v>6.6954238017312403E-3</v>
      </c>
      <c r="AH14" s="15">
        <v>4.9331957796241999E-2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7.6222303339828898E-3</v>
      </c>
      <c r="AO14" s="15">
        <v>5.6160678738820399E-2</v>
      </c>
      <c r="AP14" s="15">
        <v>0</v>
      </c>
      <c r="AQ14" s="15">
        <v>0</v>
      </c>
      <c r="AR14" s="15">
        <v>0</v>
      </c>
      <c r="AS14" s="15">
        <v>0</v>
      </c>
      <c r="AT14" s="15">
        <v>0</v>
      </c>
      <c r="AU14" s="15">
        <v>6.7158822684848907E-2</v>
      </c>
      <c r="AV14" s="15">
        <v>2.08895418073892</v>
      </c>
      <c r="AW14" s="15">
        <v>0</v>
      </c>
      <c r="AX14" s="15">
        <v>7.1454002900000202E-3</v>
      </c>
      <c r="AY14" s="15">
        <v>5.1896517762661902E-3</v>
      </c>
      <c r="AZ14" s="15">
        <v>0</v>
      </c>
    </row>
    <row r="15" spans="1:52" x14ac:dyDescent="0.25">
      <c r="A15" s="15" t="s">
        <v>57</v>
      </c>
      <c r="B15" s="15">
        <v>2027</v>
      </c>
      <c r="C15" s="15" t="s">
        <v>65</v>
      </c>
      <c r="D15" s="15" t="s">
        <v>58</v>
      </c>
      <c r="E15" s="15" t="s">
        <v>58</v>
      </c>
      <c r="F15" s="15" t="s">
        <v>59</v>
      </c>
      <c r="G15" s="15">
        <v>170.65177947028599</v>
      </c>
      <c r="H15" s="15">
        <v>8098.4340692019596</v>
      </c>
      <c r="I15" s="15">
        <v>2491.5159802661701</v>
      </c>
      <c r="K15" s="15">
        <v>1.01326746553173</v>
      </c>
      <c r="L15" s="15">
        <v>2.8554972311937301</v>
      </c>
      <c r="M15" s="15">
        <v>1.3135834045898001</v>
      </c>
      <c r="N15" s="15">
        <v>6.0544592697419604E-3</v>
      </c>
      <c r="O15" s="15">
        <v>6.8191959300341104E-4</v>
      </c>
      <c r="P15" s="15">
        <v>0</v>
      </c>
      <c r="Q15" s="15">
        <v>3.0000008598028201E-3</v>
      </c>
      <c r="R15" s="15">
        <v>5.5860016009528501E-2</v>
      </c>
      <c r="S15" s="15">
        <v>6.3282150516545798E-3</v>
      </c>
      <c r="T15" s="15">
        <v>7.1275297102564702E-4</v>
      </c>
      <c r="U15" s="15">
        <v>0</v>
      </c>
      <c r="V15" s="15">
        <v>1.2000003439211201E-2</v>
      </c>
      <c r="W15" s="15">
        <v>0.13034003735556601</v>
      </c>
      <c r="X15" s="15">
        <v>823.98022313783395</v>
      </c>
      <c r="Y15" s="15">
        <v>550.70986077041903</v>
      </c>
      <c r="Z15" s="15">
        <v>0</v>
      </c>
      <c r="AA15" s="15">
        <v>3.1622573134747E-4</v>
      </c>
      <c r="AB15" s="15">
        <v>2.29134166892984E-3</v>
      </c>
      <c r="AC15" s="15">
        <v>0</v>
      </c>
      <c r="AD15" s="15">
        <v>0.129518216477054</v>
      </c>
      <c r="AE15" s="15">
        <v>8.6563921026755197E-2</v>
      </c>
      <c r="AF15" s="15">
        <v>0</v>
      </c>
      <c r="AG15" s="15">
        <v>6.8082532799244502E-3</v>
      </c>
      <c r="AH15" s="15">
        <v>4.9331957796242103E-2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7.75067810618057E-3</v>
      </c>
      <c r="AO15" s="15">
        <v>5.6160678738820399E-2</v>
      </c>
      <c r="AP15" s="15">
        <v>0</v>
      </c>
      <c r="AQ15" s="15">
        <v>0</v>
      </c>
      <c r="AR15" s="15">
        <v>0</v>
      </c>
      <c r="AS15" s="15">
        <v>0</v>
      </c>
      <c r="AT15" s="15">
        <v>0</v>
      </c>
      <c r="AU15" s="15">
        <v>6.8302503392255395E-2</v>
      </c>
      <c r="AV15" s="15">
        <v>2.08895418073892</v>
      </c>
      <c r="AW15" s="15">
        <v>0</v>
      </c>
      <c r="AX15" s="15">
        <v>7.7845565812487798E-3</v>
      </c>
      <c r="AY15" s="15">
        <v>5.2028336975047003E-3</v>
      </c>
      <c r="AZ15" s="15">
        <v>0</v>
      </c>
    </row>
    <row r="16" spans="1:52" x14ac:dyDescent="0.25">
      <c r="A16" s="15" t="s">
        <v>57</v>
      </c>
      <c r="B16" s="15">
        <v>2027</v>
      </c>
      <c r="C16" s="15" t="s">
        <v>66</v>
      </c>
      <c r="D16" s="15" t="s">
        <v>58</v>
      </c>
      <c r="E16" s="15" t="s">
        <v>58</v>
      </c>
      <c r="F16" s="15" t="s">
        <v>59</v>
      </c>
      <c r="G16" s="15">
        <v>10310.312741707799</v>
      </c>
      <c r="H16" s="15">
        <v>1956785.4543286101</v>
      </c>
      <c r="I16" s="15">
        <v>150530.566028934</v>
      </c>
      <c r="K16" s="15">
        <v>2.20678743251925</v>
      </c>
      <c r="L16" s="15">
        <v>123.3005963224</v>
      </c>
      <c r="M16" s="15">
        <v>2.2285938610030902</v>
      </c>
      <c r="N16" s="15">
        <v>1.9397153988263499E-2</v>
      </c>
      <c r="O16" s="15">
        <v>4.2485239114148997E-2</v>
      </c>
      <c r="P16" s="15">
        <v>0</v>
      </c>
      <c r="Q16" s="15">
        <v>9.0000025794084604E-3</v>
      </c>
      <c r="R16" s="15">
        <v>2.6460007583460898E-2</v>
      </c>
      <c r="S16" s="15">
        <v>2.0274207218016801E-2</v>
      </c>
      <c r="T16" s="15">
        <v>4.4406233101434503E-2</v>
      </c>
      <c r="U16" s="15">
        <v>0</v>
      </c>
      <c r="V16" s="15">
        <v>3.60000103176338E-2</v>
      </c>
      <c r="W16" s="15">
        <v>6.1740017694742001E-2</v>
      </c>
      <c r="X16" s="15">
        <v>1142.38130246536</v>
      </c>
      <c r="Y16" s="15">
        <v>24054.038086586799</v>
      </c>
      <c r="Z16" s="15">
        <v>0</v>
      </c>
      <c r="AA16" s="15">
        <v>8.2258686174933101E-4</v>
      </c>
      <c r="AB16" s="15">
        <v>0.48464279888552297</v>
      </c>
      <c r="AC16" s="15">
        <v>0</v>
      </c>
      <c r="AD16" s="15">
        <v>0.17956643215124601</v>
      </c>
      <c r="AE16" s="15">
        <v>3.7809598150084698</v>
      </c>
      <c r="AF16" s="15">
        <v>0</v>
      </c>
      <c r="AG16" s="15">
        <v>1.7710069562220099E-2</v>
      </c>
      <c r="AH16" s="15">
        <v>10.4342265603887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2.0161566083269699E-2</v>
      </c>
      <c r="AO16" s="15">
        <v>11.8785726722303</v>
      </c>
      <c r="AP16" s="15">
        <v>0</v>
      </c>
      <c r="AQ16" s="15">
        <v>0</v>
      </c>
      <c r="AR16" s="15">
        <v>0</v>
      </c>
      <c r="AS16" s="15">
        <v>0</v>
      </c>
      <c r="AT16" s="15">
        <v>0</v>
      </c>
      <c r="AU16" s="15">
        <v>0.18854356788256799</v>
      </c>
      <c r="AV16" s="15">
        <v>154.174250276121</v>
      </c>
      <c r="AW16" s="15">
        <v>0</v>
      </c>
      <c r="AX16" s="15">
        <v>1.07926521009652E-2</v>
      </c>
      <c r="AY16" s="15">
        <v>0.22725062475343599</v>
      </c>
      <c r="AZ16" s="15">
        <v>0</v>
      </c>
    </row>
    <row r="17" spans="1:52" x14ac:dyDescent="0.25">
      <c r="A17" s="15" t="s">
        <v>57</v>
      </c>
      <c r="B17" s="15">
        <v>2027</v>
      </c>
      <c r="C17" s="15" t="s">
        <v>67</v>
      </c>
      <c r="D17" s="15" t="s">
        <v>58</v>
      </c>
      <c r="E17" s="15" t="s">
        <v>58</v>
      </c>
      <c r="F17" s="15" t="s">
        <v>59</v>
      </c>
      <c r="G17" s="15">
        <v>12885.027002881099</v>
      </c>
      <c r="H17" s="15">
        <v>2385318.0597914099</v>
      </c>
      <c r="I17" s="15">
        <v>188121.394242065</v>
      </c>
      <c r="K17" s="15">
        <v>1.9086971743189101</v>
      </c>
      <c r="L17" s="15">
        <v>153.03265501007101</v>
      </c>
      <c r="M17" s="15">
        <v>2.2308892944174499</v>
      </c>
      <c r="N17" s="15">
        <v>1.59834026888089E-2</v>
      </c>
      <c r="O17" s="15">
        <v>5.2729906701958103E-2</v>
      </c>
      <c r="P17" s="15">
        <v>0</v>
      </c>
      <c r="Q17" s="15">
        <v>9.0000025794084604E-3</v>
      </c>
      <c r="R17" s="15">
        <v>2.6460007583460801E-2</v>
      </c>
      <c r="S17" s="15">
        <v>1.67061012330979E-2</v>
      </c>
      <c r="T17" s="15">
        <v>5.5114119097524998E-2</v>
      </c>
      <c r="U17" s="15">
        <v>0</v>
      </c>
      <c r="V17" s="15">
        <v>3.60000103176338E-2</v>
      </c>
      <c r="W17" s="15">
        <v>6.1740017694742001E-2</v>
      </c>
      <c r="X17" s="15">
        <v>1052.1714862813501</v>
      </c>
      <c r="Y17" s="15">
        <v>27934.108378298301</v>
      </c>
      <c r="Z17" s="15">
        <v>0</v>
      </c>
      <c r="AA17" s="15">
        <v>7.4818713656562197E-4</v>
      </c>
      <c r="AB17" s="15">
        <v>0.60150701989337996</v>
      </c>
      <c r="AC17" s="15">
        <v>0</v>
      </c>
      <c r="AD17" s="15">
        <v>0.16538670529277499</v>
      </c>
      <c r="AE17" s="15">
        <v>4.3908528317053204</v>
      </c>
      <c r="AF17" s="15">
        <v>0</v>
      </c>
      <c r="AG17" s="15">
        <v>1.61082638810408E-2</v>
      </c>
      <c r="AH17" s="15">
        <v>12.950281191971801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1.83380322467597E-2</v>
      </c>
      <c r="AO17" s="15">
        <v>14.7429093449667</v>
      </c>
      <c r="AP17" s="15">
        <v>0</v>
      </c>
      <c r="AQ17" s="15">
        <v>0</v>
      </c>
      <c r="AR17" s="15">
        <v>0</v>
      </c>
      <c r="AS17" s="15">
        <v>0</v>
      </c>
      <c r="AT17" s="15">
        <v>0</v>
      </c>
      <c r="AU17" s="15">
        <v>0.17148928276369699</v>
      </c>
      <c r="AV17" s="15">
        <v>191.35101984624899</v>
      </c>
      <c r="AW17" s="15">
        <v>0</v>
      </c>
      <c r="AX17" s="15">
        <v>9.9403944877978906E-3</v>
      </c>
      <c r="AY17" s="15">
        <v>0.26390760495379401</v>
      </c>
      <c r="AZ17" s="15">
        <v>0</v>
      </c>
    </row>
    <row r="18" spans="1:52" x14ac:dyDescent="0.25">
      <c r="A18" s="15" t="s">
        <v>57</v>
      </c>
      <c r="B18" s="15">
        <v>2027</v>
      </c>
      <c r="C18" s="15" t="s">
        <v>68</v>
      </c>
      <c r="D18" s="15" t="s">
        <v>58</v>
      </c>
      <c r="E18" s="15" t="s">
        <v>58</v>
      </c>
      <c r="F18" s="15" t="s">
        <v>59</v>
      </c>
      <c r="G18" s="15">
        <v>4116.3285056287596</v>
      </c>
      <c r="H18" s="15">
        <v>768845.19392929703</v>
      </c>
      <c r="I18" s="15">
        <v>60098.396182179997</v>
      </c>
      <c r="K18" s="15">
        <v>2.21370975186914</v>
      </c>
      <c r="L18" s="15">
        <v>153.03265501007101</v>
      </c>
      <c r="M18" s="15">
        <v>2.2285152310393102</v>
      </c>
      <c r="N18" s="15">
        <v>1.9473095229924599E-2</v>
      </c>
      <c r="O18" s="15">
        <v>5.2729906701958103E-2</v>
      </c>
      <c r="P18" s="15">
        <v>0</v>
      </c>
      <c r="Q18" s="15">
        <v>9.0000025794084709E-3</v>
      </c>
      <c r="R18" s="15">
        <v>2.6460007583460898E-2</v>
      </c>
      <c r="S18" s="15">
        <v>2.03535821856414E-2</v>
      </c>
      <c r="T18" s="15">
        <v>5.5114119097524998E-2</v>
      </c>
      <c r="U18" s="15">
        <v>0</v>
      </c>
      <c r="V18" s="15">
        <v>3.60000103176338E-2</v>
      </c>
      <c r="W18" s="15">
        <v>6.1740017694742098E-2</v>
      </c>
      <c r="X18" s="15">
        <v>1145.1557927374699</v>
      </c>
      <c r="Y18" s="15">
        <v>29904.523024221999</v>
      </c>
      <c r="Z18" s="15">
        <v>0</v>
      </c>
      <c r="AA18" s="15">
        <v>8.2424867673488002E-4</v>
      </c>
      <c r="AB18" s="15">
        <v>0.60150701989337996</v>
      </c>
      <c r="AC18" s="15">
        <v>0</v>
      </c>
      <c r="AD18" s="15">
        <v>0.18000254338496899</v>
      </c>
      <c r="AE18" s="15">
        <v>4.7005745744049801</v>
      </c>
      <c r="AF18" s="15">
        <v>0</v>
      </c>
      <c r="AG18" s="15">
        <v>1.7745847983153099E-2</v>
      </c>
      <c r="AH18" s="15">
        <v>12.950281191971801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2.02022970920024E-2</v>
      </c>
      <c r="AO18" s="15">
        <v>14.7429093449667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0.18892534918356499</v>
      </c>
      <c r="AV18" s="15">
        <v>191.35101984624899</v>
      </c>
      <c r="AW18" s="15">
        <v>0</v>
      </c>
      <c r="AX18" s="15">
        <v>1.0818864109337301E-2</v>
      </c>
      <c r="AY18" s="15">
        <v>0.28252310550707399</v>
      </c>
      <c r="AZ18" s="15">
        <v>0</v>
      </c>
    </row>
    <row r="19" spans="1:52" x14ac:dyDescent="0.25">
      <c r="A19" s="15" t="s">
        <v>57</v>
      </c>
      <c r="B19" s="15">
        <v>2027</v>
      </c>
      <c r="C19" s="15" t="s">
        <v>69</v>
      </c>
      <c r="D19" s="15" t="s">
        <v>58</v>
      </c>
      <c r="E19" s="15" t="s">
        <v>58</v>
      </c>
      <c r="F19" s="15" t="s">
        <v>59</v>
      </c>
      <c r="G19" s="15">
        <v>15206.830246514601</v>
      </c>
      <c r="H19" s="15">
        <v>2336582.4350102702</v>
      </c>
      <c r="I19" s="15">
        <v>115571.909873511</v>
      </c>
      <c r="K19" s="15">
        <v>3.2247831024751901</v>
      </c>
      <c r="L19" s="15">
        <v>38.629655563971703</v>
      </c>
      <c r="M19" s="15">
        <v>1.76927319965435</v>
      </c>
      <c r="N19" s="15">
        <v>2.2143849665608301E-2</v>
      </c>
      <c r="O19" s="15">
        <v>1.33104802611112E-2</v>
      </c>
      <c r="P19" s="15">
        <v>0</v>
      </c>
      <c r="Q19" s="15">
        <v>9.0000025794084795E-3</v>
      </c>
      <c r="R19" s="15">
        <v>2.6460007583460898E-2</v>
      </c>
      <c r="S19" s="15">
        <v>2.3145096285609498E-2</v>
      </c>
      <c r="T19" s="15">
        <v>1.39123211141373E-2</v>
      </c>
      <c r="U19" s="15">
        <v>0</v>
      </c>
      <c r="V19" s="15">
        <v>3.6000010317633897E-2</v>
      </c>
      <c r="W19" s="15">
        <v>6.1740017694742001E-2</v>
      </c>
      <c r="X19" s="15">
        <v>1431.7888339983799</v>
      </c>
      <c r="Y19" s="15">
        <v>8007.4514393722802</v>
      </c>
      <c r="Z19" s="15">
        <v>0</v>
      </c>
      <c r="AA19" s="15">
        <v>1.1271154830967999E-3</v>
      </c>
      <c r="AB19" s="15">
        <v>0.15183693307982599</v>
      </c>
      <c r="AC19" s="15">
        <v>0</v>
      </c>
      <c r="AD19" s="15">
        <v>0.225057265871066</v>
      </c>
      <c r="AE19" s="15">
        <v>1.25865985594248</v>
      </c>
      <c r="AF19" s="15">
        <v>0</v>
      </c>
      <c r="AG19" s="15">
        <v>2.4266487271447E-2</v>
      </c>
      <c r="AH19" s="15">
        <v>3.2690075322128398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2.7625548562259301E-2</v>
      </c>
      <c r="AO19" s="15">
        <v>3.7215162343582202</v>
      </c>
      <c r="AP19" s="15">
        <v>0</v>
      </c>
      <c r="AQ19" s="15">
        <v>0</v>
      </c>
      <c r="AR19" s="15">
        <v>0</v>
      </c>
      <c r="AS19" s="15">
        <v>0</v>
      </c>
      <c r="AT19" s="15">
        <v>0</v>
      </c>
      <c r="AU19" s="15">
        <v>0.296432016918388</v>
      </c>
      <c r="AV19" s="15">
        <v>48.302265865993398</v>
      </c>
      <c r="AW19" s="15">
        <v>0</v>
      </c>
      <c r="AX19" s="15">
        <v>1.35268309574418E-2</v>
      </c>
      <c r="AY19" s="15">
        <v>7.5650430739729504E-2</v>
      </c>
      <c r="AZ19" s="15">
        <v>0</v>
      </c>
    </row>
    <row r="20" spans="1:52" x14ac:dyDescent="0.25">
      <c r="A20" s="15" t="s">
        <v>57</v>
      </c>
      <c r="B20" s="15">
        <v>2027</v>
      </c>
      <c r="C20" s="15" t="s">
        <v>70</v>
      </c>
      <c r="D20" s="15" t="s">
        <v>58</v>
      </c>
      <c r="E20" s="15" t="s">
        <v>58</v>
      </c>
      <c r="F20" s="15" t="s">
        <v>59</v>
      </c>
      <c r="G20" s="15">
        <v>24554.2628533151</v>
      </c>
      <c r="H20" s="15">
        <v>2938467.3062362401</v>
      </c>
      <c r="I20" s="15">
        <v>311839.13823710202</v>
      </c>
      <c r="K20" s="15">
        <v>2.34203681102785</v>
      </c>
      <c r="L20" s="15">
        <v>22.2115967843189</v>
      </c>
      <c r="M20" s="15">
        <v>1.86256846156217</v>
      </c>
      <c r="N20" s="15">
        <v>2.0258147022380699E-2</v>
      </c>
      <c r="O20" s="15">
        <v>7.6533693155984798E-3</v>
      </c>
      <c r="P20" s="15">
        <v>0</v>
      </c>
      <c r="Q20" s="15">
        <v>9.0000025794084604E-3</v>
      </c>
      <c r="R20" s="15">
        <v>2.6460007583460801E-2</v>
      </c>
      <c r="S20" s="15">
        <v>2.11741305365367E-2</v>
      </c>
      <c r="T20" s="15">
        <v>7.9994207147264899E-3</v>
      </c>
      <c r="U20" s="15">
        <v>0</v>
      </c>
      <c r="V20" s="15">
        <v>3.60000103176338E-2</v>
      </c>
      <c r="W20" s="15">
        <v>6.1740017694742001E-2</v>
      </c>
      <c r="X20" s="15">
        <v>1208.9811773975</v>
      </c>
      <c r="Y20" s="15">
        <v>4480.2334297182897</v>
      </c>
      <c r="Z20" s="15">
        <v>0</v>
      </c>
      <c r="AA20" s="15">
        <v>8.42158847536345E-4</v>
      </c>
      <c r="AB20" s="15">
        <v>8.7304447458810594E-2</v>
      </c>
      <c r="AC20" s="15">
        <v>0</v>
      </c>
      <c r="AD20" s="15">
        <v>0.19003500503271201</v>
      </c>
      <c r="AE20" s="15">
        <v>0.70423030422772903</v>
      </c>
      <c r="AF20" s="15">
        <v>0</v>
      </c>
      <c r="AG20" s="15">
        <v>1.8131449049149501E-2</v>
      </c>
      <c r="AH20" s="15">
        <v>1.8796408130061999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2.0641274553189301E-2</v>
      </c>
      <c r="AO20" s="15">
        <v>2.13982798492659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0.19304650428188699</v>
      </c>
      <c r="AV20" s="15">
        <v>27.773233737684102</v>
      </c>
      <c r="AW20" s="15">
        <v>0</v>
      </c>
      <c r="AX20" s="15">
        <v>1.14218546960699E-2</v>
      </c>
      <c r="AY20" s="15">
        <v>4.2327023940003199E-2</v>
      </c>
      <c r="AZ20" s="15">
        <v>0</v>
      </c>
    </row>
    <row r="25" spans="1:52" x14ac:dyDescent="0.25">
      <c r="A25" s="15" t="s">
        <v>6</v>
      </c>
      <c r="B25" s="15" t="s">
        <v>7</v>
      </c>
      <c r="C25" s="15" t="s">
        <v>8</v>
      </c>
      <c r="D25" s="15" t="s">
        <v>9</v>
      </c>
      <c r="E25" s="15" t="s">
        <v>10</v>
      </c>
      <c r="F25" s="15" t="s">
        <v>11</v>
      </c>
      <c r="G25" s="15" t="s">
        <v>12</v>
      </c>
      <c r="H25" s="15" t="s">
        <v>13</v>
      </c>
      <c r="I25" s="15" t="s">
        <v>14</v>
      </c>
      <c r="J25" s="12" t="s">
        <v>129</v>
      </c>
      <c r="K25" s="15" t="s">
        <v>32</v>
      </c>
      <c r="L25" s="15" t="s">
        <v>33</v>
      </c>
      <c r="M25" s="15" t="s">
        <v>34</v>
      </c>
      <c r="N25" s="15" t="s">
        <v>131</v>
      </c>
      <c r="O25" s="15" t="s">
        <v>132</v>
      </c>
      <c r="P25" s="15" t="s">
        <v>133</v>
      </c>
      <c r="Q25" s="15" t="s">
        <v>134</v>
      </c>
      <c r="R25" s="15" t="s">
        <v>135</v>
      </c>
      <c r="S25" s="15" t="s">
        <v>41</v>
      </c>
      <c r="T25" s="15" t="s">
        <v>42</v>
      </c>
      <c r="U25" s="15" t="s">
        <v>43</v>
      </c>
      <c r="V25" s="15" t="s">
        <v>44</v>
      </c>
      <c r="W25" s="15" t="s">
        <v>45</v>
      </c>
      <c r="X25" s="15" t="s">
        <v>35</v>
      </c>
      <c r="Y25" s="15" t="s">
        <v>36</v>
      </c>
      <c r="Z25" s="15" t="s">
        <v>37</v>
      </c>
      <c r="AA25" s="15" t="s">
        <v>38</v>
      </c>
      <c r="AB25" s="15" t="s">
        <v>39</v>
      </c>
      <c r="AC25" s="15" t="s">
        <v>40</v>
      </c>
      <c r="AD25" s="15" t="s">
        <v>54</v>
      </c>
      <c r="AE25" s="15" t="s">
        <v>55</v>
      </c>
      <c r="AF25" s="15" t="s">
        <v>56</v>
      </c>
      <c r="AG25" s="15" t="s">
        <v>15</v>
      </c>
      <c r="AH25" s="15" t="s">
        <v>16</v>
      </c>
      <c r="AI25" s="15" t="s">
        <v>17</v>
      </c>
      <c r="AJ25" s="15" t="s">
        <v>18</v>
      </c>
      <c r="AK25" s="15" t="s">
        <v>19</v>
      </c>
      <c r="AL25" s="15" t="s">
        <v>20</v>
      </c>
      <c r="AM25" s="15" t="s">
        <v>21</v>
      </c>
      <c r="AN25" s="15" t="s">
        <v>22</v>
      </c>
      <c r="AO25" s="15" t="s">
        <v>23</v>
      </c>
      <c r="AP25" s="15" t="s">
        <v>24</v>
      </c>
      <c r="AQ25" s="15" t="s">
        <v>25</v>
      </c>
      <c r="AR25" s="15" t="s">
        <v>26</v>
      </c>
      <c r="AS25" s="15" t="s">
        <v>27</v>
      </c>
      <c r="AT25" s="15" t="s">
        <v>28</v>
      </c>
      <c r="AU25" s="15" t="s">
        <v>29</v>
      </c>
      <c r="AV25" s="15" t="s">
        <v>30</v>
      </c>
      <c r="AW25" s="15" t="s">
        <v>31</v>
      </c>
      <c r="AX25" s="15" t="s">
        <v>51</v>
      </c>
      <c r="AY25" s="15" t="s">
        <v>52</v>
      </c>
      <c r="AZ25" s="15" t="s">
        <v>53</v>
      </c>
    </row>
    <row r="26" spans="1:52" x14ac:dyDescent="0.25">
      <c r="A26" s="7" t="s">
        <v>57</v>
      </c>
      <c r="B26" s="7">
        <v>2027</v>
      </c>
      <c r="C26" s="7" t="s">
        <v>61</v>
      </c>
      <c r="D26" s="7" t="s">
        <v>58</v>
      </c>
      <c r="E26" s="7" t="s">
        <v>58</v>
      </c>
      <c r="F26" s="7" t="s">
        <v>59</v>
      </c>
      <c r="G26" s="7">
        <v>295.68466294455101</v>
      </c>
      <c r="H26" s="7">
        <v>14117.028324282001</v>
      </c>
      <c r="I26" s="7">
        <v>4316.9960789904499</v>
      </c>
      <c r="J26" s="7">
        <f>I26/G26</f>
        <v>14.600000000000017</v>
      </c>
      <c r="K26" s="7">
        <v>1.01006484388159</v>
      </c>
      <c r="L26" s="7">
        <v>2.8554972311937399</v>
      </c>
      <c r="M26" s="7">
        <v>1.3137929613167501</v>
      </c>
      <c r="N26" s="7">
        <v>6.0282038077344403E-3</v>
      </c>
      <c r="O26" s="7">
        <v>6.8191959300341201E-4</v>
      </c>
      <c r="P26" s="7">
        <v>0</v>
      </c>
      <c r="Q26" s="7">
        <v>3.0000008598028201E-3</v>
      </c>
      <c r="R26" s="7">
        <v>5.5860016009528501E-2</v>
      </c>
      <c r="S26" s="7">
        <v>6.3007724341619699E-3</v>
      </c>
      <c r="T26" s="7">
        <v>7.1275297102564702E-4</v>
      </c>
      <c r="U26" s="7">
        <v>0</v>
      </c>
      <c r="V26" s="7">
        <v>1.2000003439211201E-2</v>
      </c>
      <c r="W26" s="7">
        <v>0.13034003735556601</v>
      </c>
      <c r="X26" s="7">
        <v>823.19278540353503</v>
      </c>
      <c r="Y26" s="7">
        <v>550.01467609946098</v>
      </c>
      <c r="Z26" s="7">
        <v>0</v>
      </c>
      <c r="AA26" s="7">
        <v>3.1576219553120801E-4</v>
      </c>
      <c r="AB26" s="7">
        <v>2.29134166892984E-3</v>
      </c>
      <c r="AC26" s="7">
        <v>0</v>
      </c>
      <c r="AD26" s="7">
        <v>0.12939444223093799</v>
      </c>
      <c r="AE26" s="7">
        <v>8.6454647677497304E-2</v>
      </c>
      <c r="AF26" s="7">
        <v>0</v>
      </c>
      <c r="AG26" s="7">
        <v>6.7982734809119601E-3</v>
      </c>
      <c r="AH26" s="7">
        <v>4.9331957796242103E-2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7.7393168646800103E-3</v>
      </c>
      <c r="AO26" s="7">
        <v>5.6160678738820503E-2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6.8214841203614401E-2</v>
      </c>
      <c r="AV26" s="7">
        <v>2.08895418073892</v>
      </c>
      <c r="AW26" s="7">
        <v>0</v>
      </c>
      <c r="AX26" s="7">
        <v>7.77711725998265E-3</v>
      </c>
      <c r="AY26" s="7">
        <v>5.1962659374377501E-3</v>
      </c>
      <c r="AZ26" s="7">
        <v>0</v>
      </c>
    </row>
    <row r="27" spans="1:52" x14ac:dyDescent="0.25">
      <c r="A27" s="7" t="s">
        <v>57</v>
      </c>
      <c r="B27" s="7">
        <v>2027</v>
      </c>
      <c r="C27" s="7" t="s">
        <v>63</v>
      </c>
      <c r="D27" s="7" t="s">
        <v>58</v>
      </c>
      <c r="E27" s="7" t="s">
        <v>58</v>
      </c>
      <c r="F27" s="7" t="s">
        <v>59</v>
      </c>
      <c r="G27" s="7">
        <v>85279.774299456098</v>
      </c>
      <c r="H27" s="7">
        <v>4132052.9284449602</v>
      </c>
      <c r="I27" s="7">
        <v>984116.77182498795</v>
      </c>
      <c r="J27" s="7">
        <f t="shared" ref="J27:J36" si="0">I27/G27</f>
        <v>11.539861355276411</v>
      </c>
      <c r="K27" s="7">
        <v>1.12816846389445</v>
      </c>
      <c r="L27" s="7">
        <v>2.8554972311937399</v>
      </c>
      <c r="M27" s="7">
        <v>2.1347680597548702</v>
      </c>
      <c r="N27" s="7">
        <v>6.9655162906875198E-3</v>
      </c>
      <c r="O27" s="7">
        <v>6.8191959300341104E-4</v>
      </c>
      <c r="P27" s="7">
        <v>0</v>
      </c>
      <c r="Q27" s="7">
        <v>3.0000008598028201E-3</v>
      </c>
      <c r="R27" s="7">
        <v>5.5860016009528501E-2</v>
      </c>
      <c r="S27" s="7">
        <v>7.2804660283316402E-3</v>
      </c>
      <c r="T27" s="7">
        <v>7.12752971025648E-4</v>
      </c>
      <c r="U27" s="7">
        <v>0</v>
      </c>
      <c r="V27" s="7">
        <v>1.2000003439211201E-2</v>
      </c>
      <c r="W27" s="7">
        <v>0.13034003735556601</v>
      </c>
      <c r="X27" s="7">
        <v>858.38851777246703</v>
      </c>
      <c r="Y27" s="7">
        <v>575.84458722634201</v>
      </c>
      <c r="Z27" s="7">
        <v>0</v>
      </c>
      <c r="AA27" s="7">
        <v>3.3430453365714203E-4</v>
      </c>
      <c r="AB27" s="7">
        <v>2.29134166892984E-3</v>
      </c>
      <c r="AC27" s="7">
        <v>0</v>
      </c>
      <c r="AD27" s="7">
        <v>0.13492672122990301</v>
      </c>
      <c r="AE27" s="7">
        <v>9.0514750003951705E-2</v>
      </c>
      <c r="AF27" s="7">
        <v>0</v>
      </c>
      <c r="AG27" s="7">
        <v>7.1974849360501398E-3</v>
      </c>
      <c r="AH27" s="7">
        <v>4.9331957796242103E-2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8.1937887178644003E-3</v>
      </c>
      <c r="AO27" s="7">
        <v>5.6160678738820503E-2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7.2129877722682104E-2</v>
      </c>
      <c r="AV27" s="7">
        <v>2.08895418073892</v>
      </c>
      <c r="AW27" s="7">
        <v>0</v>
      </c>
      <c r="AX27" s="7">
        <v>8.1096290877557299E-3</v>
      </c>
      <c r="AY27" s="7">
        <v>5.4402941301170604E-3</v>
      </c>
      <c r="AZ27" s="7">
        <v>0</v>
      </c>
    </row>
    <row r="28" spans="1:52" x14ac:dyDescent="0.25">
      <c r="A28" s="137" t="s">
        <v>57</v>
      </c>
      <c r="B28" s="137">
        <v>2027</v>
      </c>
      <c r="C28" s="137" t="s">
        <v>65</v>
      </c>
      <c r="D28" s="137" t="s">
        <v>58</v>
      </c>
      <c r="E28" s="137" t="s">
        <v>58</v>
      </c>
      <c r="F28" s="137" t="s">
        <v>59</v>
      </c>
      <c r="G28" s="137">
        <v>170.65177947028599</v>
      </c>
      <c r="H28" s="137">
        <v>8098.4340692019596</v>
      </c>
      <c r="I28" s="137">
        <v>2491.5159802661701</v>
      </c>
      <c r="J28" s="137">
        <f t="shared" si="0"/>
        <v>14.599999999999969</v>
      </c>
      <c r="K28" s="137">
        <v>1.01326746553173</v>
      </c>
      <c r="L28" s="137">
        <v>2.8554972311937301</v>
      </c>
      <c r="M28" s="137">
        <v>1.3135834045898001</v>
      </c>
      <c r="N28" s="137">
        <v>6.0544592697419604E-3</v>
      </c>
      <c r="O28" s="137">
        <v>6.8191959300341104E-4</v>
      </c>
      <c r="P28" s="137">
        <v>0</v>
      </c>
      <c r="Q28" s="137">
        <v>3.0000008598028201E-3</v>
      </c>
      <c r="R28" s="137">
        <v>5.5860016009528501E-2</v>
      </c>
      <c r="S28" s="137">
        <v>6.3282150516545798E-3</v>
      </c>
      <c r="T28" s="137">
        <v>7.1275297102564702E-4</v>
      </c>
      <c r="U28" s="137">
        <v>0</v>
      </c>
      <c r="V28" s="137">
        <v>1.2000003439211201E-2</v>
      </c>
      <c r="W28" s="137">
        <v>0.13034003735556601</v>
      </c>
      <c r="X28" s="137">
        <v>823.98022313783395</v>
      </c>
      <c r="Y28" s="137">
        <v>550.70986077041903</v>
      </c>
      <c r="Z28" s="137">
        <v>0</v>
      </c>
      <c r="AA28" s="137">
        <v>3.1622573134747E-4</v>
      </c>
      <c r="AB28" s="137">
        <v>2.29134166892984E-3</v>
      </c>
      <c r="AC28" s="137">
        <v>0</v>
      </c>
      <c r="AD28" s="137">
        <v>0.129518216477054</v>
      </c>
      <c r="AE28" s="137">
        <v>8.6563921026755197E-2</v>
      </c>
      <c r="AF28" s="137">
        <v>0</v>
      </c>
      <c r="AG28" s="137">
        <v>6.8082532799244502E-3</v>
      </c>
      <c r="AH28" s="137">
        <v>4.9331957796242103E-2</v>
      </c>
      <c r="AI28" s="137">
        <v>0</v>
      </c>
      <c r="AJ28" s="137">
        <v>0</v>
      </c>
      <c r="AK28" s="137">
        <v>0</v>
      </c>
      <c r="AL28" s="137">
        <v>0</v>
      </c>
      <c r="AM28" s="137">
        <v>0</v>
      </c>
      <c r="AN28" s="137">
        <v>7.75067810618057E-3</v>
      </c>
      <c r="AO28" s="137">
        <v>5.6160678738820399E-2</v>
      </c>
      <c r="AP28" s="137">
        <v>0</v>
      </c>
      <c r="AQ28" s="137">
        <v>0</v>
      </c>
      <c r="AR28" s="137">
        <v>0</v>
      </c>
      <c r="AS28" s="137">
        <v>0</v>
      </c>
      <c r="AT28" s="137">
        <v>0</v>
      </c>
      <c r="AU28" s="137">
        <v>6.8302503392255395E-2</v>
      </c>
      <c r="AV28" s="137">
        <v>2.08895418073892</v>
      </c>
      <c r="AW28" s="137">
        <v>0</v>
      </c>
      <c r="AX28" s="137">
        <v>7.7845565812487798E-3</v>
      </c>
      <c r="AY28" s="137">
        <v>5.2028336975047003E-3</v>
      </c>
      <c r="AZ28" s="137">
        <v>0</v>
      </c>
    </row>
    <row r="29" spans="1:52" x14ac:dyDescent="0.25">
      <c r="A29" s="138" t="s">
        <v>57</v>
      </c>
      <c r="B29" s="138">
        <v>2027</v>
      </c>
      <c r="C29" s="138" t="s">
        <v>60</v>
      </c>
      <c r="D29" s="138" t="s">
        <v>58</v>
      </c>
      <c r="E29" s="138" t="s">
        <v>58</v>
      </c>
      <c r="F29" s="138" t="s">
        <v>59</v>
      </c>
      <c r="G29" s="138">
        <v>553.53308505463099</v>
      </c>
      <c r="H29" s="138">
        <v>101464.5919805</v>
      </c>
      <c r="I29" s="138">
        <v>8081.5830417976204</v>
      </c>
      <c r="J29" s="138">
        <f t="shared" si="0"/>
        <v>14.600000000000014</v>
      </c>
      <c r="K29" s="138">
        <v>0.98031603292032299</v>
      </c>
      <c r="L29" s="138">
        <v>2.8554972311937301</v>
      </c>
      <c r="M29" s="138">
        <v>1.3134160863670401</v>
      </c>
      <c r="N29" s="138">
        <v>5.8113765390979902E-3</v>
      </c>
      <c r="O29" s="138">
        <v>6.8191959300341104E-4</v>
      </c>
      <c r="P29" s="138">
        <v>0</v>
      </c>
      <c r="Q29" s="138">
        <v>3.0000008598028201E-3</v>
      </c>
      <c r="R29" s="138">
        <v>5.5860016009528501E-2</v>
      </c>
      <c r="S29" s="138">
        <v>6.0741411985945296E-3</v>
      </c>
      <c r="T29" s="138">
        <v>7.1275297102564702E-4</v>
      </c>
      <c r="U29" s="138">
        <v>0</v>
      </c>
      <c r="V29" s="138">
        <v>1.2000003439211201E-2</v>
      </c>
      <c r="W29" s="138">
        <v>0.13034003735556601</v>
      </c>
      <c r="X29" s="138">
        <v>756.15015727359003</v>
      </c>
      <c r="Y29" s="138">
        <v>549.38481474097102</v>
      </c>
      <c r="Z29" s="138">
        <v>0</v>
      </c>
      <c r="AA29" s="138">
        <v>3.10914065977673E-4</v>
      </c>
      <c r="AB29" s="138">
        <v>2.29134166892984E-3</v>
      </c>
      <c r="AC29" s="138">
        <v>0</v>
      </c>
      <c r="AD29" s="138">
        <v>0.11885627471247801</v>
      </c>
      <c r="AE29" s="138">
        <v>8.6355642243278394E-2</v>
      </c>
      <c r="AF29" s="138">
        <v>0</v>
      </c>
      <c r="AG29" s="138">
        <v>6.69389458108712E-3</v>
      </c>
      <c r="AH29" s="138">
        <v>4.9331957796242103E-2</v>
      </c>
      <c r="AI29" s="138">
        <v>0</v>
      </c>
      <c r="AJ29" s="138">
        <v>0</v>
      </c>
      <c r="AK29" s="138">
        <v>0</v>
      </c>
      <c r="AL29" s="138">
        <v>0</v>
      </c>
      <c r="AM29" s="138">
        <v>0</v>
      </c>
      <c r="AN29" s="138">
        <v>7.6204894326857998E-3</v>
      </c>
      <c r="AO29" s="138">
        <v>5.6160678738820399E-2</v>
      </c>
      <c r="AP29" s="138">
        <v>0</v>
      </c>
      <c r="AQ29" s="138">
        <v>0</v>
      </c>
      <c r="AR29" s="138">
        <v>0</v>
      </c>
      <c r="AS29" s="138">
        <v>0</v>
      </c>
      <c r="AT29" s="138">
        <v>0</v>
      </c>
      <c r="AU29" s="138">
        <v>6.7089103935439598E-2</v>
      </c>
      <c r="AV29" s="138">
        <v>2.08895418073892</v>
      </c>
      <c r="AW29" s="138">
        <v>0</v>
      </c>
      <c r="AX29" s="138">
        <v>7.1437317522022297E-3</v>
      </c>
      <c r="AY29" s="138">
        <v>5.1903153196367E-3</v>
      </c>
      <c r="AZ29" s="138">
        <v>0</v>
      </c>
    </row>
    <row r="30" spans="1:52" x14ac:dyDescent="0.25">
      <c r="A30" s="7" t="s">
        <v>57</v>
      </c>
      <c r="B30" s="7">
        <v>2027</v>
      </c>
      <c r="C30" s="7" t="s">
        <v>62</v>
      </c>
      <c r="D30" s="7" t="s">
        <v>58</v>
      </c>
      <c r="E30" s="7" t="s">
        <v>58</v>
      </c>
      <c r="F30" s="7" t="s">
        <v>59</v>
      </c>
      <c r="G30" s="7">
        <v>24738.826553666699</v>
      </c>
      <c r="H30" s="7">
        <v>3027649.9336676002</v>
      </c>
      <c r="I30" s="7">
        <v>285482.62852154498</v>
      </c>
      <c r="J30" s="7">
        <f t="shared" si="0"/>
        <v>11.53986135527644</v>
      </c>
      <c r="K30" s="7">
        <v>1.1456086171502</v>
      </c>
      <c r="L30" s="7">
        <v>2.8554972311937301</v>
      </c>
      <c r="M30" s="7">
        <v>2.1303968359369598</v>
      </c>
      <c r="N30" s="7">
        <v>7.0400199075462003E-3</v>
      </c>
      <c r="O30" s="7">
        <v>6.8191959300341104E-4</v>
      </c>
      <c r="P30" s="7">
        <v>0</v>
      </c>
      <c r="Q30" s="7">
        <v>3.0000008598028201E-3</v>
      </c>
      <c r="R30" s="7">
        <v>5.5860016009528501E-2</v>
      </c>
      <c r="S30" s="7">
        <v>7.3583383681397703E-3</v>
      </c>
      <c r="T30" s="7">
        <v>7.1275297102564702E-4</v>
      </c>
      <c r="U30" s="7">
        <v>0</v>
      </c>
      <c r="V30" s="7">
        <v>1.2000003439211201E-2</v>
      </c>
      <c r="W30" s="7">
        <v>0.13034003735556601</v>
      </c>
      <c r="X30" s="7">
        <v>810.16573587499602</v>
      </c>
      <c r="Y30" s="7">
        <v>577.05065438023405</v>
      </c>
      <c r="Z30" s="7">
        <v>0</v>
      </c>
      <c r="AA30" s="7">
        <v>3.3618426169726402E-4</v>
      </c>
      <c r="AB30" s="7">
        <v>2.29134166892984E-3</v>
      </c>
      <c r="AC30" s="7">
        <v>0</v>
      </c>
      <c r="AD30" s="7">
        <v>0.12734677145739801</v>
      </c>
      <c r="AE30" s="7">
        <v>9.0704326965069498E-2</v>
      </c>
      <c r="AF30" s="7">
        <v>0</v>
      </c>
      <c r="AG30" s="7">
        <v>7.2379549652915797E-3</v>
      </c>
      <c r="AH30" s="7">
        <v>4.9331957796242103E-2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8.2398607655249992E-3</v>
      </c>
      <c r="AO30" s="7">
        <v>5.6160678738820503E-2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7.2576108714586696E-2</v>
      </c>
      <c r="AV30" s="7">
        <v>2.08895418073892</v>
      </c>
      <c r="AW30" s="7">
        <v>0</v>
      </c>
      <c r="AX30" s="7">
        <v>7.6540441554420399E-3</v>
      </c>
      <c r="AY30" s="7">
        <v>5.4516884545639599E-3</v>
      </c>
      <c r="AZ30" s="7">
        <v>0</v>
      </c>
    </row>
    <row r="31" spans="1:52" x14ac:dyDescent="0.25">
      <c r="A31" s="137" t="s">
        <v>57</v>
      </c>
      <c r="B31" s="137">
        <v>2027</v>
      </c>
      <c r="C31" s="137" t="s">
        <v>64</v>
      </c>
      <c r="D31" s="137" t="s">
        <v>58</v>
      </c>
      <c r="E31" s="137" t="s">
        <v>58</v>
      </c>
      <c r="F31" s="137" t="s">
        <v>59</v>
      </c>
      <c r="G31" s="137">
        <v>317.84130215392099</v>
      </c>
      <c r="H31" s="137">
        <v>58278.9163929395</v>
      </c>
      <c r="I31" s="137">
        <v>4640.4830114472497</v>
      </c>
      <c r="J31" s="137">
        <f t="shared" si="0"/>
        <v>14.60000000000001</v>
      </c>
      <c r="K31" s="137">
        <v>0.98115118643975496</v>
      </c>
      <c r="L31" s="137">
        <v>2.8554972311937301</v>
      </c>
      <c r="M31" s="137">
        <v>1.31345893322433</v>
      </c>
      <c r="N31" s="137">
        <v>5.8028950690842398E-3</v>
      </c>
      <c r="O31" s="137">
        <v>6.8191959300341104E-4</v>
      </c>
      <c r="P31" s="137">
        <v>0</v>
      </c>
      <c r="Q31" s="137">
        <v>3.0000008598028201E-3</v>
      </c>
      <c r="R31" s="137">
        <v>5.5860016009528501E-2</v>
      </c>
      <c r="S31" s="137">
        <v>6.06527623414273E-3</v>
      </c>
      <c r="T31" s="137">
        <v>7.12752971025648E-4</v>
      </c>
      <c r="U31" s="137">
        <v>0</v>
      </c>
      <c r="V31" s="137">
        <v>1.2000003439211201E-2</v>
      </c>
      <c r="W31" s="137">
        <v>0.13034003735556601</v>
      </c>
      <c r="X31" s="137">
        <v>756.32676876489199</v>
      </c>
      <c r="Y31" s="137">
        <v>549.31457996153404</v>
      </c>
      <c r="Z31" s="137">
        <v>0</v>
      </c>
      <c r="AA31" s="137">
        <v>3.1098509431588199E-4</v>
      </c>
      <c r="AB31" s="137">
        <v>2.29134166892984E-3</v>
      </c>
      <c r="AC31" s="137">
        <v>0</v>
      </c>
      <c r="AD31" s="137">
        <v>0.118884035579451</v>
      </c>
      <c r="AE31" s="137">
        <v>8.6344602314027796E-2</v>
      </c>
      <c r="AF31" s="137">
        <v>0</v>
      </c>
      <c r="AG31" s="137">
        <v>6.6954238017312403E-3</v>
      </c>
      <c r="AH31" s="137">
        <v>4.9331957796241999E-2</v>
      </c>
      <c r="AI31" s="137">
        <v>0</v>
      </c>
      <c r="AJ31" s="137">
        <v>0</v>
      </c>
      <c r="AK31" s="137">
        <v>0</v>
      </c>
      <c r="AL31" s="137">
        <v>0</v>
      </c>
      <c r="AM31" s="137">
        <v>0</v>
      </c>
      <c r="AN31" s="137">
        <v>7.6222303339828898E-3</v>
      </c>
      <c r="AO31" s="137">
        <v>5.6160678738820399E-2</v>
      </c>
      <c r="AP31" s="137">
        <v>0</v>
      </c>
      <c r="AQ31" s="137">
        <v>0</v>
      </c>
      <c r="AR31" s="137">
        <v>0</v>
      </c>
      <c r="AS31" s="137">
        <v>0</v>
      </c>
      <c r="AT31" s="137">
        <v>0</v>
      </c>
      <c r="AU31" s="137">
        <v>6.7158822684848907E-2</v>
      </c>
      <c r="AV31" s="137">
        <v>2.08895418073892</v>
      </c>
      <c r="AW31" s="137">
        <v>0</v>
      </c>
      <c r="AX31" s="137">
        <v>7.1454002900000202E-3</v>
      </c>
      <c r="AY31" s="137">
        <v>5.1896517762661902E-3</v>
      </c>
      <c r="AZ31" s="137">
        <v>0</v>
      </c>
    </row>
    <row r="32" spans="1:52" x14ac:dyDescent="0.25">
      <c r="A32" s="15" t="s">
        <v>57</v>
      </c>
      <c r="B32" s="15">
        <v>2027</v>
      </c>
      <c r="C32" s="15" t="s">
        <v>66</v>
      </c>
      <c r="D32" s="15" t="s">
        <v>58</v>
      </c>
      <c r="E32" s="15" t="s">
        <v>58</v>
      </c>
      <c r="F32" s="15" t="s">
        <v>59</v>
      </c>
      <c r="G32" s="15">
        <v>10310.312741707799</v>
      </c>
      <c r="H32" s="15">
        <v>1956785.4543286101</v>
      </c>
      <c r="I32" s="15">
        <v>150530.566028934</v>
      </c>
      <c r="J32" s="15">
        <f t="shared" si="0"/>
        <v>14.600000000000012</v>
      </c>
      <c r="K32" s="15">
        <v>2.20678743251925</v>
      </c>
      <c r="L32" s="15">
        <v>123.3005963224</v>
      </c>
      <c r="M32" s="15">
        <v>2.2285938610030902</v>
      </c>
      <c r="N32" s="15">
        <v>1.9397153988263499E-2</v>
      </c>
      <c r="O32" s="15">
        <v>4.2485239114148997E-2</v>
      </c>
      <c r="P32" s="15">
        <v>0</v>
      </c>
      <c r="Q32" s="15">
        <v>9.0000025794084604E-3</v>
      </c>
      <c r="R32" s="15">
        <v>2.6460007583460898E-2</v>
      </c>
      <c r="S32" s="15">
        <v>2.0274207218016801E-2</v>
      </c>
      <c r="T32" s="15">
        <v>4.4406233101434503E-2</v>
      </c>
      <c r="U32" s="15">
        <v>0</v>
      </c>
      <c r="V32" s="15">
        <v>3.60000103176338E-2</v>
      </c>
      <c r="W32" s="15">
        <v>6.1740017694742001E-2</v>
      </c>
      <c r="X32" s="15">
        <v>1142.38130246536</v>
      </c>
      <c r="Y32" s="15">
        <v>24054.038086586799</v>
      </c>
      <c r="Z32" s="15">
        <v>0</v>
      </c>
      <c r="AA32" s="15">
        <v>8.2258686174933101E-4</v>
      </c>
      <c r="AB32" s="15">
        <v>0.48464279888552297</v>
      </c>
      <c r="AC32" s="15">
        <v>0</v>
      </c>
      <c r="AD32" s="15">
        <v>0.17956643215124601</v>
      </c>
      <c r="AE32" s="15">
        <v>3.7809598150084698</v>
      </c>
      <c r="AF32" s="15">
        <v>0</v>
      </c>
      <c r="AG32" s="15">
        <v>1.7710069562220099E-2</v>
      </c>
      <c r="AH32" s="15">
        <v>10.4342265603887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2.0161566083269699E-2</v>
      </c>
      <c r="AO32" s="15">
        <v>11.8785726722303</v>
      </c>
      <c r="AP32" s="15">
        <v>0</v>
      </c>
      <c r="AQ32" s="15">
        <v>0</v>
      </c>
      <c r="AR32" s="15">
        <v>0</v>
      </c>
      <c r="AS32" s="15">
        <v>0</v>
      </c>
      <c r="AT32" s="15">
        <v>0</v>
      </c>
      <c r="AU32" s="15">
        <v>0.18854356788256799</v>
      </c>
      <c r="AV32" s="15">
        <v>154.174250276121</v>
      </c>
      <c r="AW32" s="15">
        <v>0</v>
      </c>
      <c r="AX32" s="15">
        <v>1.07926521009652E-2</v>
      </c>
      <c r="AY32" s="15">
        <v>0.22725062475343599</v>
      </c>
      <c r="AZ32" s="15">
        <v>0</v>
      </c>
    </row>
    <row r="33" spans="1:52" x14ac:dyDescent="0.25">
      <c r="A33" s="15" t="s">
        <v>57</v>
      </c>
      <c r="B33" s="15">
        <v>2027</v>
      </c>
      <c r="C33" s="15" t="s">
        <v>67</v>
      </c>
      <c r="D33" s="15" t="s">
        <v>58</v>
      </c>
      <c r="E33" s="15" t="s">
        <v>58</v>
      </c>
      <c r="F33" s="15" t="s">
        <v>59</v>
      </c>
      <c r="G33" s="15">
        <v>12885.027002881099</v>
      </c>
      <c r="H33" s="15">
        <v>2385318.0597914099</v>
      </c>
      <c r="I33" s="15">
        <v>188121.394242065</v>
      </c>
      <c r="J33" s="15">
        <f t="shared" si="0"/>
        <v>14.600000000000074</v>
      </c>
      <c r="K33" s="15">
        <v>1.9086971743189101</v>
      </c>
      <c r="L33" s="15">
        <v>153.03265501007101</v>
      </c>
      <c r="M33" s="15">
        <v>2.2308892944174499</v>
      </c>
      <c r="N33" s="15">
        <v>1.59834026888089E-2</v>
      </c>
      <c r="O33" s="15">
        <v>5.2729906701958103E-2</v>
      </c>
      <c r="P33" s="15">
        <v>0</v>
      </c>
      <c r="Q33" s="15">
        <v>9.0000025794084604E-3</v>
      </c>
      <c r="R33" s="15">
        <v>2.6460007583460801E-2</v>
      </c>
      <c r="S33" s="15">
        <v>1.67061012330979E-2</v>
      </c>
      <c r="T33" s="15">
        <v>5.5114119097524998E-2</v>
      </c>
      <c r="U33" s="15">
        <v>0</v>
      </c>
      <c r="V33" s="15">
        <v>3.60000103176338E-2</v>
      </c>
      <c r="W33" s="15">
        <v>6.1740017694742001E-2</v>
      </c>
      <c r="X33" s="15">
        <v>1052.1714862813501</v>
      </c>
      <c r="Y33" s="15">
        <v>27934.108378298301</v>
      </c>
      <c r="Z33" s="15">
        <v>0</v>
      </c>
      <c r="AA33" s="15">
        <v>7.4818713656562197E-4</v>
      </c>
      <c r="AB33" s="15">
        <v>0.60150701989337996</v>
      </c>
      <c r="AC33" s="15">
        <v>0</v>
      </c>
      <c r="AD33" s="15">
        <v>0.16538670529277499</v>
      </c>
      <c r="AE33" s="15">
        <v>4.3908528317053204</v>
      </c>
      <c r="AF33" s="15">
        <v>0</v>
      </c>
      <c r="AG33" s="15">
        <v>1.61082638810408E-2</v>
      </c>
      <c r="AH33" s="15">
        <v>12.950281191971801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1.83380322467597E-2</v>
      </c>
      <c r="AO33" s="15">
        <v>14.7429093449667</v>
      </c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0.17148928276369699</v>
      </c>
      <c r="AV33" s="15">
        <v>191.35101984624899</v>
      </c>
      <c r="AW33" s="15">
        <v>0</v>
      </c>
      <c r="AX33" s="15">
        <v>9.9403944877978906E-3</v>
      </c>
      <c r="AY33" s="15">
        <v>0.26390760495379401</v>
      </c>
      <c r="AZ33" s="15">
        <v>0</v>
      </c>
    </row>
    <row r="34" spans="1:52" x14ac:dyDescent="0.25">
      <c r="A34" s="15" t="s">
        <v>57</v>
      </c>
      <c r="B34" s="15">
        <v>2027</v>
      </c>
      <c r="C34" s="15" t="s">
        <v>68</v>
      </c>
      <c r="D34" s="15" t="s">
        <v>58</v>
      </c>
      <c r="E34" s="15" t="s">
        <v>58</v>
      </c>
      <c r="F34" s="15" t="s">
        <v>59</v>
      </c>
      <c r="G34" s="15">
        <v>4116.3285056287596</v>
      </c>
      <c r="H34" s="15">
        <v>768845.19392929703</v>
      </c>
      <c r="I34" s="15">
        <v>60098.396182179997</v>
      </c>
      <c r="J34" s="15">
        <f t="shared" si="0"/>
        <v>14.600000000000026</v>
      </c>
      <c r="K34" s="15">
        <v>2.21370975186914</v>
      </c>
      <c r="L34" s="15">
        <v>153.03265501007101</v>
      </c>
      <c r="M34" s="15">
        <v>2.2285152310393102</v>
      </c>
      <c r="N34" s="15">
        <v>1.9473095229924599E-2</v>
      </c>
      <c r="O34" s="15">
        <v>5.2729906701958103E-2</v>
      </c>
      <c r="P34" s="15">
        <v>0</v>
      </c>
      <c r="Q34" s="15">
        <v>9.0000025794084709E-3</v>
      </c>
      <c r="R34" s="15">
        <v>2.6460007583460898E-2</v>
      </c>
      <c r="S34" s="15">
        <v>2.03535821856414E-2</v>
      </c>
      <c r="T34" s="15">
        <v>5.5114119097524998E-2</v>
      </c>
      <c r="U34" s="15">
        <v>0</v>
      </c>
      <c r="V34" s="15">
        <v>3.60000103176338E-2</v>
      </c>
      <c r="W34" s="15">
        <v>6.1740017694742098E-2</v>
      </c>
      <c r="X34" s="15">
        <v>1145.1557927374699</v>
      </c>
      <c r="Y34" s="15">
        <v>29904.523024221999</v>
      </c>
      <c r="Z34" s="15">
        <v>0</v>
      </c>
      <c r="AA34" s="15">
        <v>8.2424867673488002E-4</v>
      </c>
      <c r="AB34" s="15">
        <v>0.60150701989337996</v>
      </c>
      <c r="AC34" s="15">
        <v>0</v>
      </c>
      <c r="AD34" s="15">
        <v>0.18000254338496899</v>
      </c>
      <c r="AE34" s="15">
        <v>4.7005745744049801</v>
      </c>
      <c r="AF34" s="15">
        <v>0</v>
      </c>
      <c r="AG34" s="15">
        <v>1.7745847983153099E-2</v>
      </c>
      <c r="AH34" s="15">
        <v>12.950281191971801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2.02022970920024E-2</v>
      </c>
      <c r="AO34" s="15">
        <v>14.7429093449667</v>
      </c>
      <c r="AP34" s="15">
        <v>0</v>
      </c>
      <c r="AQ34" s="15">
        <v>0</v>
      </c>
      <c r="AR34" s="15">
        <v>0</v>
      </c>
      <c r="AS34" s="15">
        <v>0</v>
      </c>
      <c r="AT34" s="15">
        <v>0</v>
      </c>
      <c r="AU34" s="15">
        <v>0.18892534918356499</v>
      </c>
      <c r="AV34" s="15">
        <v>191.35101984624899</v>
      </c>
      <c r="AW34" s="15">
        <v>0</v>
      </c>
      <c r="AX34" s="15">
        <v>1.0818864109337301E-2</v>
      </c>
      <c r="AY34" s="15">
        <v>0.28252310550707399</v>
      </c>
      <c r="AZ34" s="15">
        <v>0</v>
      </c>
    </row>
    <row r="35" spans="1:52" x14ac:dyDescent="0.25">
      <c r="A35" s="15" t="s">
        <v>57</v>
      </c>
      <c r="B35" s="15">
        <v>2027</v>
      </c>
      <c r="C35" s="15" t="s">
        <v>69</v>
      </c>
      <c r="D35" s="15" t="s">
        <v>58</v>
      </c>
      <c r="E35" s="15" t="s">
        <v>58</v>
      </c>
      <c r="F35" s="15" t="s">
        <v>59</v>
      </c>
      <c r="G35" s="15">
        <v>15206.830246514601</v>
      </c>
      <c r="H35" s="15">
        <v>2336582.4350102702</v>
      </c>
      <c r="I35" s="15">
        <v>115571.909873511</v>
      </c>
      <c r="J35" s="15">
        <f t="shared" si="0"/>
        <v>7.6000000000000023</v>
      </c>
      <c r="K35" s="15">
        <v>3.2247831024751901</v>
      </c>
      <c r="L35" s="15">
        <v>38.629655563971703</v>
      </c>
      <c r="M35" s="15">
        <v>1.76927319965435</v>
      </c>
      <c r="N35" s="15">
        <v>2.2143849665608301E-2</v>
      </c>
      <c r="O35" s="15">
        <v>1.33104802611112E-2</v>
      </c>
      <c r="P35" s="15">
        <v>0</v>
      </c>
      <c r="Q35" s="15">
        <v>9.0000025794084795E-3</v>
      </c>
      <c r="R35" s="15">
        <v>2.6460007583460898E-2</v>
      </c>
      <c r="S35" s="15">
        <v>2.3145096285609498E-2</v>
      </c>
      <c r="T35" s="15">
        <v>1.39123211141373E-2</v>
      </c>
      <c r="U35" s="15">
        <v>0</v>
      </c>
      <c r="V35" s="15">
        <v>3.6000010317633897E-2</v>
      </c>
      <c r="W35" s="15">
        <v>6.1740017694742001E-2</v>
      </c>
      <c r="X35" s="15">
        <v>1431.7888339983799</v>
      </c>
      <c r="Y35" s="15">
        <v>8007.4514393722802</v>
      </c>
      <c r="Z35" s="15">
        <v>0</v>
      </c>
      <c r="AA35" s="15">
        <v>1.1271154830967999E-3</v>
      </c>
      <c r="AB35" s="15">
        <v>0.15183693307982599</v>
      </c>
      <c r="AC35" s="15">
        <v>0</v>
      </c>
      <c r="AD35" s="15">
        <v>0.225057265871066</v>
      </c>
      <c r="AE35" s="15">
        <v>1.25865985594248</v>
      </c>
      <c r="AF35" s="15">
        <v>0</v>
      </c>
      <c r="AG35" s="15">
        <v>2.4266487271447E-2</v>
      </c>
      <c r="AH35" s="15">
        <v>3.2690075322128398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2.7625548562259301E-2</v>
      </c>
      <c r="AO35" s="15">
        <v>3.7215162343582202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0.296432016918388</v>
      </c>
      <c r="AV35" s="15">
        <v>48.302265865993398</v>
      </c>
      <c r="AW35" s="15">
        <v>0</v>
      </c>
      <c r="AX35" s="15">
        <v>1.35268309574418E-2</v>
      </c>
      <c r="AY35" s="15">
        <v>7.5650430739729504E-2</v>
      </c>
      <c r="AZ35" s="15">
        <v>0</v>
      </c>
    </row>
    <row r="36" spans="1:52" x14ac:dyDescent="0.25">
      <c r="A36" s="15" t="s">
        <v>57</v>
      </c>
      <c r="B36" s="15">
        <v>2027</v>
      </c>
      <c r="C36" s="15" t="s">
        <v>70</v>
      </c>
      <c r="D36" s="15" t="s">
        <v>58</v>
      </c>
      <c r="E36" s="15" t="s">
        <v>58</v>
      </c>
      <c r="F36" s="15" t="s">
        <v>59</v>
      </c>
      <c r="G36" s="15">
        <v>24554.2628533151</v>
      </c>
      <c r="H36" s="15">
        <v>2938467.3062362401</v>
      </c>
      <c r="I36" s="15">
        <v>311839.13823710202</v>
      </c>
      <c r="J36" s="15">
        <f t="shared" si="0"/>
        <v>12.70000000000001</v>
      </c>
      <c r="K36" s="15">
        <v>2.34203681102785</v>
      </c>
      <c r="L36" s="15">
        <v>22.2115967843189</v>
      </c>
      <c r="M36" s="15">
        <v>1.86256846156217</v>
      </c>
      <c r="N36" s="15">
        <v>2.0258147022380699E-2</v>
      </c>
      <c r="O36" s="15">
        <v>7.6533693155984798E-3</v>
      </c>
      <c r="P36" s="15">
        <v>0</v>
      </c>
      <c r="Q36" s="15">
        <v>9.0000025794084604E-3</v>
      </c>
      <c r="R36" s="15">
        <v>2.6460007583460801E-2</v>
      </c>
      <c r="S36" s="15">
        <v>2.11741305365367E-2</v>
      </c>
      <c r="T36" s="15">
        <v>7.9994207147264899E-3</v>
      </c>
      <c r="U36" s="15">
        <v>0</v>
      </c>
      <c r="V36" s="15">
        <v>3.60000103176338E-2</v>
      </c>
      <c r="W36" s="15">
        <v>6.1740017694742001E-2</v>
      </c>
      <c r="X36" s="15">
        <v>1208.9811773975</v>
      </c>
      <c r="Y36" s="15">
        <v>4480.2334297182897</v>
      </c>
      <c r="Z36" s="15">
        <v>0</v>
      </c>
      <c r="AA36" s="15">
        <v>8.42158847536345E-4</v>
      </c>
      <c r="AB36" s="15">
        <v>8.7304447458810594E-2</v>
      </c>
      <c r="AC36" s="15">
        <v>0</v>
      </c>
      <c r="AD36" s="15">
        <v>0.19003500503271201</v>
      </c>
      <c r="AE36" s="15">
        <v>0.70423030422772903</v>
      </c>
      <c r="AF36" s="15">
        <v>0</v>
      </c>
      <c r="AG36" s="15">
        <v>1.8131449049149501E-2</v>
      </c>
      <c r="AH36" s="15">
        <v>1.8796408130061999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2.0641274553189301E-2</v>
      </c>
      <c r="AO36" s="15">
        <v>2.13982798492659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15">
        <v>0.19304650428188699</v>
      </c>
      <c r="AV36" s="15">
        <v>27.773233737684102</v>
      </c>
      <c r="AW36" s="15">
        <v>0</v>
      </c>
      <c r="AX36" s="15">
        <v>1.14218546960699E-2</v>
      </c>
      <c r="AY36" s="15">
        <v>4.2327023940003199E-2</v>
      </c>
      <c r="AZ36" s="15">
        <v>0</v>
      </c>
    </row>
    <row r="40" spans="1:52" x14ac:dyDescent="0.25">
      <c r="C40" s="12" t="s">
        <v>97</v>
      </c>
      <c r="D40" s="12" t="s">
        <v>32</v>
      </c>
      <c r="E40" s="12" t="s">
        <v>33</v>
      </c>
      <c r="F40" s="12" t="s">
        <v>34</v>
      </c>
      <c r="G40" s="12" t="s">
        <v>41</v>
      </c>
      <c r="H40" s="12" t="s">
        <v>42</v>
      </c>
      <c r="I40" s="12" t="s">
        <v>43</v>
      </c>
      <c r="J40" s="12" t="s">
        <v>121</v>
      </c>
      <c r="K40" s="12" t="s">
        <v>124</v>
      </c>
      <c r="L40" s="12" t="s">
        <v>125</v>
      </c>
    </row>
    <row r="41" spans="1:52" x14ac:dyDescent="0.25">
      <c r="C41" s="12" t="s">
        <v>104</v>
      </c>
      <c r="D41" s="12">
        <f>SUMPRODUCT(H26:H28,K26:K28)/SUM(H26:H28)</f>
        <v>1.127543133495871</v>
      </c>
      <c r="E41" s="12">
        <f>SUMPRODUCT(G26:G28,L26:L28)/SUM(G26:G28)</f>
        <v>2.8554972311937399</v>
      </c>
      <c r="F41" s="12">
        <f>SUMPRODUCT(I26:I28,M26:M28)/SUM(I26:I28)</f>
        <v>2.1291267252739425</v>
      </c>
      <c r="G41" s="12">
        <f>SUMPRODUCT(H26:H28,S26:S28)/SUM(H26:H28)</f>
        <v>7.2752804933725922E-3</v>
      </c>
      <c r="H41" s="12">
        <f>SUMPRODUCT(G26:G28,T26:T28)/SUM(G26:G28)</f>
        <v>7.12752971025648E-4</v>
      </c>
      <c r="I41" s="12">
        <f>SUMPRODUCT(I26:I28,U26:U28)/SUM(I26:I28)</f>
        <v>0</v>
      </c>
      <c r="J41" s="130">
        <f>AVERAGE(J26:J28)</f>
        <v>13.579953785092135</v>
      </c>
      <c r="K41" s="12">
        <f>SUM(G26:G28)</f>
        <v>85746.110741870929</v>
      </c>
      <c r="L41" s="12"/>
    </row>
    <row r="42" spans="1:52" x14ac:dyDescent="0.25">
      <c r="C42" s="12" t="s">
        <v>105</v>
      </c>
      <c r="D42" s="12">
        <f>SUMPRODUCT(H29:H36,K29:K36)/SUM(H29:H36)</f>
        <v>2.1081819137790467</v>
      </c>
      <c r="E42" s="12">
        <f>SUMPRODUCT(G29:G36,L29:L36)/SUM(G29:G36)</f>
        <v>54.799544753129375</v>
      </c>
      <c r="F42" s="12">
        <f>SUMPRODUCT(I29:I36,M29:M36)/SUM(I29:I36)</f>
        <v>2.0449572191052843</v>
      </c>
      <c r="G42" s="12">
        <f>SUMPRODUCT(H29:H36,S29:S36)/SUM(H29:H36)</f>
        <v>1.7292550815468731E-2</v>
      </c>
      <c r="H42" s="12">
        <f>SUMPRODUCT(G29:G36,T29:T36)/SUM(G29:G36)</f>
        <v>1.9648625480771967E-2</v>
      </c>
      <c r="I42" s="12">
        <f>SUMPRODUCT(I29:I36,U29:U36)/SUM(I29:I36)</f>
        <v>0</v>
      </c>
      <c r="J42" s="130">
        <f>AVERAGE(J29:J36)</f>
        <v>13.104982669409573</v>
      </c>
      <c r="K42" s="12">
        <f>SUM(G29:G36)</f>
        <v>92682.962290922602</v>
      </c>
      <c r="L42" s="12"/>
    </row>
    <row r="43" spans="1:52" x14ac:dyDescent="0.25">
      <c r="C43" s="12" t="s">
        <v>113</v>
      </c>
      <c r="D43" s="12">
        <f>SUMPRODUCT(H29:H31,K29:K31)/SUM(H29:H31)</f>
        <v>1.1373398715591374</v>
      </c>
      <c r="E43" s="12">
        <f>SUMPRODUCT(G29:G31,L29:L31)/SUM(G29:G31)</f>
        <v>2.8554972311937306</v>
      </c>
      <c r="F43" s="12">
        <f>SUMPRODUCT(I29:I31,M29:M31)/SUM(I29:I31)</f>
        <v>2.0955433127723944</v>
      </c>
      <c r="G43" s="12">
        <f>SUMPRODUCT(H29:H31,S29:S31)/SUM(H29:H31)</f>
        <v>7.2938158027369832E-3</v>
      </c>
      <c r="H43" s="12">
        <f>SUMPRODUCT(G29:G31,T29:T31)/SUM(G29:G31)</f>
        <v>7.1275297102564702E-4</v>
      </c>
      <c r="I43" s="12">
        <f>SUMPRODUCT(I29:I31,U29:U31)/SUM(I29:I31)</f>
        <v>0</v>
      </c>
      <c r="J43" s="130">
        <f>AVERAGE(J29:J31)</f>
        <v>13.579953785092153</v>
      </c>
      <c r="K43" s="12">
        <f>SUM(G29:G31)</f>
        <v>25610.200940875249</v>
      </c>
      <c r="L43" s="12"/>
    </row>
    <row r="44" spans="1:52" x14ac:dyDescent="0.25">
      <c r="C44" s="12" t="s">
        <v>112</v>
      </c>
      <c r="D44" s="12">
        <f>SUMPRODUCT(H32:H36,K32:K36)/SUM(H32:H36)</f>
        <v>2.4061268416294137</v>
      </c>
      <c r="E44" s="12">
        <f>SUMPRODUCT(G32:G36,L32:L36)/SUM(G32:G36)</f>
        <v>74.633192092865812</v>
      </c>
      <c r="F44" s="12">
        <f>SUMPRODUCT(I32:I36,M32:M36)/SUM(I32:I36)</f>
        <v>2.0266980623250217</v>
      </c>
      <c r="G44" s="12">
        <f>SUMPRODUCT(H32:H36,S32:S36)/SUM(H32:H36)</f>
        <v>2.0361095699610136E-2</v>
      </c>
      <c r="H44" s="12">
        <f>SUMPRODUCT(G32:G36,T32:T36)/SUM(G32:G36)</f>
        <v>2.6878855610026311E-2</v>
      </c>
      <c r="I44" s="12">
        <f>SUMPRODUCT(I32:I36,U32:U36)/SUM(I32:I36)</f>
        <v>0</v>
      </c>
      <c r="J44" s="130">
        <f>AVERAGE(J32:J36)</f>
        <v>12.820000000000025</v>
      </c>
      <c r="K44" s="12">
        <f>SUM(G32:G36)</f>
        <v>67072.761350047367</v>
      </c>
      <c r="L44" s="130">
        <f>302000/K44</f>
        <v>4.5025729360371223</v>
      </c>
    </row>
    <row r="45" spans="1:52" x14ac:dyDescent="0.25">
      <c r="C45" s="12" t="s">
        <v>123</v>
      </c>
      <c r="D45" s="129">
        <f>SUMPRODUCT(H26:H31,K26:K31)/SUM(H26:H31)</f>
        <v>1.1317964019474911</v>
      </c>
      <c r="E45" s="12">
        <f>SUMPRODUCT(G26:G31,L26:L31)/SUM(G26:G31)</f>
        <v>2.8554972311937377</v>
      </c>
      <c r="F45" s="12">
        <f>SUMPRODUCT(I26:I31,M26:M31)/SUM(I26:I31)</f>
        <v>2.1213581282859373</v>
      </c>
      <c r="G45" s="12">
        <f>SUMPRODUCT(H26:H31,S26:S31)/SUM(H26:H31)</f>
        <v>7.283327625596755E-3</v>
      </c>
      <c r="H45" s="12">
        <f>SUMPRODUCT(G26:G31,T26:T31)/SUM(G26:G31)</f>
        <v>7.1275297102564778E-4</v>
      </c>
      <c r="I45" s="12">
        <f>SUMPRODUCT(I26:I31,U26:U31)/SUM(I26:I31)</f>
        <v>0</v>
      </c>
      <c r="J45" s="130">
        <f>AVERAGE(J26:J31)</f>
        <v>13.579953785092144</v>
      </c>
      <c r="K45" s="12">
        <f>SUM(G26:G31)</f>
        <v>111356.31168274618</v>
      </c>
      <c r="L45" s="130">
        <f>544000/K45</f>
        <v>4.8852192729753341</v>
      </c>
    </row>
    <row r="47" spans="1:52" x14ac:dyDescent="0.25"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52" x14ac:dyDescent="0.25"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3:12" x14ac:dyDescent="0.25"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3:12" x14ac:dyDescent="0.25"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3:12" x14ac:dyDescent="0.25"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3:12" x14ac:dyDescent="0.25">
      <c r="C52" s="12"/>
      <c r="D52" s="129"/>
      <c r="E52" s="12"/>
      <c r="F52" s="12"/>
      <c r="G52" s="129"/>
      <c r="H52" s="12"/>
      <c r="I52" s="12"/>
      <c r="J52" s="129"/>
      <c r="K52" s="12"/>
      <c r="L52" s="12"/>
    </row>
  </sheetData>
  <pageMargins left="0.7" right="0.7" top="0.75" bottom="0.75" header="0.3" footer="0.3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066E-7CA7-4AC9-ABB0-51245D2A94E5}">
  <sheetPr>
    <tabColor theme="4" tint="0.79998168889431442"/>
  </sheetPr>
  <dimension ref="A1:P63"/>
  <sheetViews>
    <sheetView workbookViewId="0">
      <selection activeCell="I21" sqref="I21"/>
    </sheetView>
  </sheetViews>
  <sheetFormatPr defaultRowHeight="15" x14ac:dyDescent="0.25"/>
  <cols>
    <col min="2" max="3" width="11.140625" customWidth="1"/>
    <col min="4" max="4" width="10.42578125" bestFit="1" customWidth="1"/>
    <col min="5" max="5" width="12.140625" bestFit="1" customWidth="1"/>
    <col min="6" max="6" width="11.140625" bestFit="1" customWidth="1"/>
    <col min="7" max="7" width="11.5703125" bestFit="1" customWidth="1"/>
    <col min="8" max="8" width="12" bestFit="1" customWidth="1"/>
  </cols>
  <sheetData>
    <row r="1" spans="1:16" ht="15.75" thickBot="1" x14ac:dyDescent="0.3">
      <c r="B1" s="192" t="s">
        <v>119</v>
      </c>
      <c r="C1" s="192"/>
      <c r="D1" s="192"/>
      <c r="E1" s="192"/>
      <c r="F1" s="192"/>
      <c r="G1" s="192"/>
      <c r="H1" s="6"/>
      <c r="I1" s="6"/>
      <c r="J1" s="6"/>
      <c r="K1" s="6"/>
      <c r="L1" s="6"/>
      <c r="M1" s="6"/>
      <c r="N1" s="6"/>
      <c r="O1" s="6"/>
      <c r="P1" s="6"/>
    </row>
    <row r="2" spans="1:16" x14ac:dyDescent="0.25">
      <c r="A2" s="7" t="str">
        <f>'2019'!C40</f>
        <v>Class</v>
      </c>
      <c r="B2" s="8" t="str">
        <f>'2019'!D40</f>
        <v>NOx_RUNEX</v>
      </c>
      <c r="C2" s="38" t="str">
        <f>'2023'!E40</f>
        <v>NOx_IDLEX</v>
      </c>
      <c r="D2" s="38" t="str">
        <f>'2023'!F40</f>
        <v>NOx_STREX</v>
      </c>
      <c r="E2" s="8" t="str">
        <f>'2019'!G40</f>
        <v>PM10_RUNEX</v>
      </c>
      <c r="F2" s="8" t="str">
        <f>'2023'!H40</f>
        <v>PM10_IDLEX</v>
      </c>
      <c r="G2" s="8" t="str">
        <f>'2023'!I40</f>
        <v>PM10_STREX</v>
      </c>
      <c r="H2" s="7"/>
      <c r="I2" s="7"/>
      <c r="J2" s="7"/>
      <c r="K2" s="7"/>
      <c r="L2" s="7"/>
      <c r="M2" s="7"/>
      <c r="N2" s="7"/>
      <c r="O2" s="7"/>
      <c r="P2" s="7"/>
    </row>
    <row r="3" spans="1:16" x14ac:dyDescent="0.25">
      <c r="A3" s="7" t="str">
        <f>'2019'!C41</f>
        <v>Class 4-6</v>
      </c>
      <c r="B3" s="18">
        <f>'2027'!D41</f>
        <v>1.127543133495871</v>
      </c>
      <c r="C3" s="40">
        <f>'2027'!E41</f>
        <v>2.8554972311937399</v>
      </c>
      <c r="D3" s="40">
        <f>'2027'!F41</f>
        <v>2.1291267252739425</v>
      </c>
      <c r="E3" s="40">
        <f>'2027'!G41</f>
        <v>7.2752804933725922E-3</v>
      </c>
      <c r="F3" s="60">
        <f>'2027'!H41</f>
        <v>7.12752971025648E-4</v>
      </c>
      <c r="G3" s="8">
        <f>'2027'!I41</f>
        <v>0</v>
      </c>
      <c r="H3" s="8"/>
      <c r="I3" s="8"/>
      <c r="J3" s="8"/>
      <c r="K3" s="8"/>
      <c r="L3" s="8"/>
      <c r="M3" s="8"/>
      <c r="N3" s="8"/>
      <c r="O3" s="8"/>
      <c r="P3" s="8"/>
    </row>
    <row r="4" spans="1:16" x14ac:dyDescent="0.25">
      <c r="A4" s="7" t="str">
        <f>'2019'!C42</f>
        <v>Class 7-8</v>
      </c>
      <c r="B4" s="18">
        <f>'2027'!D42</f>
        <v>2.1081819137790467</v>
      </c>
      <c r="C4" s="40">
        <f>'2027'!E42</f>
        <v>54.799544753129375</v>
      </c>
      <c r="D4" s="40">
        <f>'2027'!F42</f>
        <v>2.0449572191052843</v>
      </c>
      <c r="E4" s="40">
        <f>'2027'!G42</f>
        <v>1.7292550815468731E-2</v>
      </c>
      <c r="F4" s="60">
        <f>'2027'!H42</f>
        <v>1.9648625480771967E-2</v>
      </c>
      <c r="G4" s="8">
        <f>'2027'!I42</f>
        <v>0</v>
      </c>
      <c r="H4" s="8"/>
      <c r="I4" s="8"/>
      <c r="J4" s="8"/>
      <c r="K4" s="8"/>
      <c r="L4" s="8"/>
      <c r="M4" s="8"/>
      <c r="N4" s="8"/>
      <c r="O4" s="8"/>
      <c r="P4" s="8"/>
    </row>
    <row r="5" spans="1:16" x14ac:dyDescent="0.25">
      <c r="A5" s="7" t="s">
        <v>113</v>
      </c>
      <c r="B5" s="18">
        <f>'2027'!D43</f>
        <v>1.1373398715591374</v>
      </c>
      <c r="C5" s="40">
        <f>'2027'!E43</f>
        <v>2.8554972311937306</v>
      </c>
      <c r="D5" s="40">
        <f>'2027'!F43</f>
        <v>2.0955433127723944</v>
      </c>
      <c r="E5" s="40">
        <f>'2027'!G43</f>
        <v>7.2938158027369832E-3</v>
      </c>
      <c r="F5" s="60">
        <f>'2027'!H43</f>
        <v>7.1275297102564702E-4</v>
      </c>
      <c r="G5" s="8">
        <f>'2027'!I43</f>
        <v>0</v>
      </c>
      <c r="H5" s="8"/>
      <c r="I5" s="8"/>
      <c r="J5" s="8"/>
      <c r="K5" s="8"/>
      <c r="L5" s="8"/>
      <c r="M5" s="8"/>
      <c r="N5" s="8"/>
      <c r="O5" s="8"/>
      <c r="P5" s="8"/>
    </row>
    <row r="6" spans="1:16" x14ac:dyDescent="0.25">
      <c r="A6" s="7" t="s">
        <v>112</v>
      </c>
      <c r="B6" s="18">
        <f>'2027'!D44</f>
        <v>2.4061268416294137</v>
      </c>
      <c r="C6" s="40">
        <f>'2027'!E44</f>
        <v>74.633192092865812</v>
      </c>
      <c r="D6" s="40">
        <f>'2027'!F44</f>
        <v>2.0266980623250217</v>
      </c>
      <c r="E6" s="40">
        <f>'2027'!G44</f>
        <v>2.0361095699610136E-2</v>
      </c>
      <c r="F6" s="60">
        <f>'2027'!H44</f>
        <v>2.6878855610026311E-2</v>
      </c>
      <c r="G6" s="8">
        <f>'2027'!I44</f>
        <v>0</v>
      </c>
      <c r="H6" s="8"/>
      <c r="I6" s="8"/>
      <c r="J6" s="8"/>
      <c r="K6" s="8"/>
      <c r="L6" s="8"/>
      <c r="M6" s="8"/>
      <c r="N6" s="8"/>
      <c r="O6" s="8"/>
      <c r="P6" s="8"/>
    </row>
    <row r="7" spans="1:16" x14ac:dyDescent="0.25">
      <c r="A7" s="7" t="s">
        <v>123</v>
      </c>
      <c r="B7" s="18">
        <f>'2027'!D45</f>
        <v>1.1317964019474911</v>
      </c>
      <c r="C7" s="40">
        <f>'2027'!E45</f>
        <v>2.8554972311937377</v>
      </c>
      <c r="D7" s="40">
        <f>'2027'!F45</f>
        <v>2.1213581282859373</v>
      </c>
      <c r="E7" s="40">
        <f>'2027'!G45</f>
        <v>7.283327625596755E-3</v>
      </c>
      <c r="F7" s="60">
        <f>'2027'!H45</f>
        <v>7.1275297102564778E-4</v>
      </c>
      <c r="G7" s="8">
        <f>'2027'!I45</f>
        <v>0</v>
      </c>
      <c r="H7" s="8"/>
      <c r="I7" s="8"/>
      <c r="J7" s="8"/>
      <c r="K7" s="8"/>
      <c r="L7" s="8"/>
      <c r="M7" s="8"/>
      <c r="N7" s="8"/>
      <c r="O7" s="8"/>
      <c r="P7" s="8"/>
    </row>
    <row r="8" spans="1:16" x14ac:dyDescent="0.25">
      <c r="A8" s="15"/>
      <c r="B8" s="15"/>
      <c r="C8" s="7"/>
      <c r="D8" s="7"/>
      <c r="E8" s="7"/>
      <c r="F8" s="7"/>
      <c r="G8" s="7"/>
      <c r="H8" s="7"/>
      <c r="I8" s="7"/>
    </row>
    <row r="9" spans="1:16" x14ac:dyDescent="0.25">
      <c r="A9" s="7"/>
      <c r="B9" s="8"/>
      <c r="C9" s="7"/>
      <c r="D9" s="7"/>
      <c r="E9" s="7"/>
      <c r="F9" s="7"/>
      <c r="G9" s="7"/>
      <c r="H9" s="7"/>
      <c r="I9" s="7"/>
    </row>
    <row r="10" spans="1:16" x14ac:dyDescent="0.25">
      <c r="A10" s="17"/>
      <c r="B10" s="23" t="s">
        <v>103</v>
      </c>
      <c r="F10" s="7"/>
      <c r="G10" s="7"/>
      <c r="H10" s="7"/>
      <c r="I10" s="7"/>
    </row>
    <row r="11" spans="1:16" x14ac:dyDescent="0.25">
      <c r="A11" s="17"/>
      <c r="B11" s="9" t="s">
        <v>122</v>
      </c>
      <c r="F11" s="7"/>
      <c r="G11" s="7"/>
      <c r="H11" s="7"/>
      <c r="I11" s="7"/>
    </row>
    <row r="12" spans="1:16" x14ac:dyDescent="0.25">
      <c r="A12" s="19"/>
      <c r="D12" s="7"/>
      <c r="E12" s="7"/>
      <c r="F12" s="7"/>
      <c r="G12" s="7"/>
      <c r="H12" s="7"/>
      <c r="I12" s="7"/>
    </row>
    <row r="13" spans="1:16" x14ac:dyDescent="0.25">
      <c r="A13" s="20" t="s">
        <v>97</v>
      </c>
      <c r="B13" s="21" t="s">
        <v>115</v>
      </c>
      <c r="C13" s="21" t="s">
        <v>116</v>
      </c>
      <c r="D13" s="21" t="s">
        <v>117</v>
      </c>
      <c r="E13" s="120" t="s">
        <v>118</v>
      </c>
      <c r="F13" s="8"/>
      <c r="G13" s="8"/>
      <c r="H13" s="8"/>
    </row>
    <row r="14" spans="1:16" x14ac:dyDescent="0.25">
      <c r="A14" s="47" t="s">
        <v>112</v>
      </c>
      <c r="B14" s="48">
        <f>(Trips!$C$4*B6)+(D6+(C6/'2027'!$L$44))</f>
        <v>114.60683547392483</v>
      </c>
      <c r="C14" s="48">
        <f>(Trips!C4*E6)+(G6+(F6/'2027'!$L$44))</f>
        <v>0.81837738420150952</v>
      </c>
      <c r="D14" s="48">
        <f>B14/453.592</f>
        <v>0.25266502820579911</v>
      </c>
      <c r="E14" s="159">
        <f>C14/453.592</f>
        <v>1.8042147661367694E-3</v>
      </c>
      <c r="F14" s="18"/>
      <c r="G14" s="18"/>
      <c r="H14" s="18"/>
    </row>
    <row r="15" spans="1:16" x14ac:dyDescent="0.25">
      <c r="A15" s="47" t="s">
        <v>123</v>
      </c>
      <c r="B15" s="48">
        <f>(Trips!$C$3*B7)+(D7+(C7/'2027'!$L$45))</f>
        <v>18.777384755951392</v>
      </c>
      <c r="C15" s="48">
        <f>(Trips!C3*E7)+(G7+(F7/'2027'!$L$45))</f>
        <v>0.10356915217684586</v>
      </c>
      <c r="D15" s="48">
        <f>B15/453.592</f>
        <v>4.1397080980157042E-2</v>
      </c>
      <c r="E15" s="119">
        <f>C15/453.592</f>
        <v>2.2833108206680422E-4</v>
      </c>
      <c r="F15" s="18"/>
      <c r="G15" s="18"/>
      <c r="H15" s="60"/>
    </row>
    <row r="16" spans="1:16" x14ac:dyDescent="0.25">
      <c r="A16" s="7"/>
      <c r="B16" s="18"/>
      <c r="C16" s="18"/>
      <c r="D16" s="41"/>
      <c r="E16" s="41"/>
    </row>
    <row r="17" spans="1:5" x14ac:dyDescent="0.25">
      <c r="A17" s="7"/>
      <c r="B17" s="18"/>
      <c r="C17" s="18"/>
      <c r="D17" s="41"/>
      <c r="E17" s="41"/>
    </row>
    <row r="18" spans="1:5" s="7" customFormat="1" x14ac:dyDescent="0.25"/>
    <row r="19" spans="1:5" s="7" customFormat="1" x14ac:dyDescent="0.25"/>
    <row r="20" spans="1:5" s="7" customFormat="1" x14ac:dyDescent="0.25"/>
    <row r="21" spans="1:5" s="7" customFormat="1" x14ac:dyDescent="0.25"/>
    <row r="22" spans="1:5" s="7" customFormat="1" x14ac:dyDescent="0.25"/>
    <row r="23" spans="1:5" s="7" customFormat="1" x14ac:dyDescent="0.25"/>
    <row r="24" spans="1:5" s="7" customFormat="1" x14ac:dyDescent="0.25"/>
    <row r="25" spans="1:5" s="7" customFormat="1" x14ac:dyDescent="0.25"/>
    <row r="26" spans="1:5" s="7" customFormat="1" x14ac:dyDescent="0.25"/>
    <row r="27" spans="1:5" s="7" customFormat="1" x14ac:dyDescent="0.25"/>
    <row r="28" spans="1:5" s="7" customFormat="1" x14ac:dyDescent="0.25"/>
    <row r="29" spans="1:5" s="7" customFormat="1" x14ac:dyDescent="0.25"/>
    <row r="30" spans="1:5" s="7" customFormat="1" x14ac:dyDescent="0.25"/>
    <row r="31" spans="1:5" s="7" customFormat="1" x14ac:dyDescent="0.25"/>
    <row r="32" spans="1:5" s="7" customFormat="1" x14ac:dyDescent="0.25"/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  <row r="54" s="7" customFormat="1" x14ac:dyDescent="0.25"/>
    <row r="55" s="7" customFormat="1" x14ac:dyDescent="0.25"/>
    <row r="56" s="7" customFormat="1" x14ac:dyDescent="0.25"/>
    <row r="57" s="7" customFormat="1" x14ac:dyDescent="0.25"/>
    <row r="58" s="7" customFormat="1" x14ac:dyDescent="0.25"/>
    <row r="59" s="7" customFormat="1" x14ac:dyDescent="0.25"/>
    <row r="60" s="7" customFormat="1" x14ac:dyDescent="0.25"/>
    <row r="61" s="7" customFormat="1" x14ac:dyDescent="0.25"/>
    <row r="62" s="7" customFormat="1" x14ac:dyDescent="0.25"/>
    <row r="63" s="7" customFormat="1" x14ac:dyDescent="0.25"/>
  </sheetData>
  <mergeCells count="1">
    <mergeCell ref="B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0DF77-A606-4B08-AADC-B41031F64182}">
  <sheetPr>
    <tabColor theme="0" tint="-0.34998626667073579"/>
  </sheetPr>
  <dimension ref="A1:J16"/>
  <sheetViews>
    <sheetView workbookViewId="0">
      <selection activeCell="K18" sqref="K18"/>
    </sheetView>
  </sheetViews>
  <sheetFormatPr defaultRowHeight="15" x14ac:dyDescent="0.25"/>
  <cols>
    <col min="2" max="2" width="9.42578125" customWidth="1"/>
    <col min="3" max="3" width="11" customWidth="1"/>
    <col min="4" max="4" width="11.140625" customWidth="1"/>
    <col min="5" max="5" width="11.42578125" customWidth="1"/>
    <col min="6" max="6" width="10.7109375" customWidth="1"/>
    <col min="7" max="7" width="11.42578125" customWidth="1"/>
    <col min="8" max="10" width="10.140625" customWidth="1"/>
  </cols>
  <sheetData>
    <row r="1" spans="1:10" x14ac:dyDescent="0.25">
      <c r="A1" s="116"/>
      <c r="B1" s="116"/>
      <c r="C1" s="23" t="s">
        <v>103</v>
      </c>
    </row>
    <row r="2" spans="1:10" x14ac:dyDescent="0.25">
      <c r="A2" s="116"/>
      <c r="B2" s="116"/>
      <c r="C2" s="9" t="s">
        <v>122</v>
      </c>
    </row>
    <row r="3" spans="1:10" ht="15.75" thickBot="1" x14ac:dyDescent="0.3">
      <c r="A3" s="117"/>
      <c r="B3" s="117"/>
      <c r="C3" s="118" t="s">
        <v>180</v>
      </c>
    </row>
    <row r="4" spans="1:10" x14ac:dyDescent="0.25">
      <c r="A4" s="35" t="s">
        <v>97</v>
      </c>
      <c r="B4" s="141" t="s">
        <v>175</v>
      </c>
      <c r="C4" s="141" t="s">
        <v>115</v>
      </c>
      <c r="D4" s="141" t="s">
        <v>116</v>
      </c>
      <c r="E4" s="141" t="s">
        <v>117</v>
      </c>
      <c r="F4" s="36" t="s">
        <v>118</v>
      </c>
      <c r="G4" s="8"/>
      <c r="H4" s="8"/>
      <c r="I4" s="8"/>
      <c r="J4" s="8"/>
    </row>
    <row r="5" spans="1:10" x14ac:dyDescent="0.25">
      <c r="A5" s="186" t="s">
        <v>181</v>
      </c>
      <c r="B5" s="21">
        <v>2021</v>
      </c>
      <c r="C5" s="22">
        <f>('Class 2b-3 Emission Rates'!C58*15.3)+('Class 2b-3 Emission Rates'!E58+('Class 2b-3 Emission Rates'!D58/'Class 2b-3 Emission Rates'!K58))</f>
        <v>15.162981319898758</v>
      </c>
      <c r="D5" s="22">
        <f>('Class 2b-3 Emission Rates'!F58*15.3)+('Class 2b-3 Emission Rates'!H58+('Class 2b-3 Emission Rates'!G58/'Class 2b-3 Emission Rates'!K58))</f>
        <v>0.13476778753094648</v>
      </c>
      <c r="E5" s="22">
        <f>C5/453.592</f>
        <v>3.3428678900639247E-2</v>
      </c>
      <c r="F5" s="142">
        <f>D5/453.592</f>
        <v>2.9711235544486341E-4</v>
      </c>
      <c r="G5" s="60"/>
      <c r="H5" s="121"/>
      <c r="I5" s="60"/>
      <c r="J5" s="122"/>
    </row>
    <row r="6" spans="1:10" x14ac:dyDescent="0.25">
      <c r="A6" s="187"/>
      <c r="B6" s="21">
        <v>2022</v>
      </c>
      <c r="C6" s="22">
        <f>('Class 2b-3 Emission Rates'!C59*15.3)+('Class 2b-3 Emission Rates'!E59+('Class 2b-3 Emission Rates'!D59/'Class 2b-3 Emission Rates'!K59))</f>
        <v>13.541354260780473</v>
      </c>
      <c r="D6" s="22">
        <f>('Class 2b-3 Emission Rates'!F59*15.3)+('Class 2b-3 Emission Rates'!H59+('Class 2b-3 Emission Rates'!G59/'Class 2b-3 Emission Rates'!K59))</f>
        <v>0.12963378815343474</v>
      </c>
      <c r="E6" s="22">
        <f t="shared" ref="E6:F15" si="0">C6/453.592</f>
        <v>2.9853600285676275E-2</v>
      </c>
      <c r="F6" s="142">
        <f t="shared" si="0"/>
        <v>2.857938150439927E-4</v>
      </c>
      <c r="G6" s="60"/>
      <c r="H6" s="121"/>
      <c r="I6" s="60"/>
      <c r="J6" s="122"/>
    </row>
    <row r="7" spans="1:10" x14ac:dyDescent="0.25">
      <c r="A7" s="187"/>
      <c r="B7" s="21">
        <v>2023</v>
      </c>
      <c r="C7" s="22">
        <f>('Class 2b-3 Emission Rates'!C60*15.3)+('Class 2b-3 Emission Rates'!E60+('Class 2b-3 Emission Rates'!D60/'Class 2b-3 Emission Rates'!K60))</f>
        <v>12.083195473937401</v>
      </c>
      <c r="D7" s="22">
        <f>('Class 2b-3 Emission Rates'!F60*15.3)+('Class 2b-3 Emission Rates'!H60+('Class 2b-3 Emission Rates'!G60/'Class 2b-3 Emission Rates'!K60))</f>
        <v>0.12502462304602602</v>
      </c>
      <c r="E7" s="22">
        <f t="shared" si="0"/>
        <v>2.6638907815696489E-2</v>
      </c>
      <c r="F7" s="142">
        <f t="shared" si="0"/>
        <v>2.7563233709154044E-4</v>
      </c>
      <c r="G7" s="60"/>
      <c r="H7" s="121"/>
      <c r="I7" s="60"/>
      <c r="J7" s="122"/>
    </row>
    <row r="8" spans="1:10" x14ac:dyDescent="0.25">
      <c r="A8" s="187"/>
      <c r="B8" s="21">
        <v>2024</v>
      </c>
      <c r="C8" s="22">
        <f>('Class 2b-3 Emission Rates'!C61*15.3)+('Class 2b-3 Emission Rates'!E61+('Class 2b-3 Emission Rates'!D61/'Class 2b-3 Emission Rates'!K61))</f>
        <v>10.766721962541025</v>
      </c>
      <c r="D8" s="22">
        <f>('Class 2b-3 Emission Rates'!F61*15.3)+('Class 2b-3 Emission Rates'!H61+('Class 2b-3 Emission Rates'!G61/'Class 2b-3 Emission Rates'!K61))</f>
        <v>0.12137760976200758</v>
      </c>
      <c r="E8" s="22">
        <f t="shared" si="0"/>
        <v>2.3736578163946951E-2</v>
      </c>
      <c r="F8" s="142">
        <f t="shared" si="0"/>
        <v>2.6759204254485879E-4</v>
      </c>
      <c r="G8" s="60"/>
      <c r="H8" s="121"/>
      <c r="I8" s="60"/>
      <c r="J8" s="122"/>
    </row>
    <row r="9" spans="1:10" x14ac:dyDescent="0.25">
      <c r="A9" s="187"/>
      <c r="B9" s="21">
        <v>2025</v>
      </c>
      <c r="C9" s="22">
        <f>('Class 2b-3 Emission Rates'!C62*15.3)+('Class 2b-3 Emission Rates'!E62+('Class 2b-3 Emission Rates'!D62/'Class 2b-3 Emission Rates'!K62))</f>
        <v>9.5963147959734005</v>
      </c>
      <c r="D9" s="22">
        <f>('Class 2b-3 Emission Rates'!F62*15.3)+('Class 2b-3 Emission Rates'!H62+('Class 2b-3 Emission Rates'!G62/'Class 2b-3 Emission Rates'!K62))</f>
        <v>0.11779675087974739</v>
      </c>
      <c r="E9" s="22">
        <f t="shared" si="0"/>
        <v>2.1156269942973864E-2</v>
      </c>
      <c r="F9" s="142">
        <f t="shared" si="0"/>
        <v>2.5969759360779598E-4</v>
      </c>
      <c r="G9" s="60"/>
      <c r="H9" s="121"/>
      <c r="I9" s="60"/>
      <c r="J9" s="122"/>
    </row>
    <row r="10" spans="1:10" x14ac:dyDescent="0.25">
      <c r="A10" s="187"/>
      <c r="B10" s="21">
        <v>2026</v>
      </c>
      <c r="C10" s="22">
        <f>('Class 2b-3 Emission Rates'!C63*15.3)+('Class 2b-3 Emission Rates'!E63+('Class 2b-3 Emission Rates'!D63/'Class 2b-3 Emission Rates'!K63))</f>
        <v>8.5355735799105048</v>
      </c>
      <c r="D10" s="22">
        <f>('Class 2b-3 Emission Rates'!F63*15.3)+('Class 2b-3 Emission Rates'!H63+('Class 2b-3 Emission Rates'!G63/'Class 2b-3 Emission Rates'!K63))</f>
        <v>0.11451150797150042</v>
      </c>
      <c r="E10" s="22">
        <f t="shared" si="0"/>
        <v>1.8817733954546167E-2</v>
      </c>
      <c r="F10" s="142">
        <f t="shared" si="0"/>
        <v>2.5245486686603912E-4</v>
      </c>
      <c r="G10" s="60"/>
      <c r="H10" s="121"/>
      <c r="I10" s="60"/>
      <c r="J10" s="122"/>
    </row>
    <row r="11" spans="1:10" x14ac:dyDescent="0.25">
      <c r="A11" s="187"/>
      <c r="B11" s="21">
        <v>2027</v>
      </c>
      <c r="C11" s="22">
        <f>('Class 2b-3 Emission Rates'!C64*15.3)+('Class 2b-3 Emission Rates'!E64+('Class 2b-3 Emission Rates'!D64/'Class 2b-3 Emission Rates'!K64))</f>
        <v>7.5988119081649872</v>
      </c>
      <c r="D11" s="22">
        <f>('Class 2b-3 Emission Rates'!F64*15.3)+('Class 2b-3 Emission Rates'!H64+('Class 2b-3 Emission Rates'!G64/'Class 2b-3 Emission Rates'!K64))</f>
        <v>0.11153018870599396</v>
      </c>
      <c r="E11" s="22">
        <f t="shared" si="0"/>
        <v>1.6752526297123819E-2</v>
      </c>
      <c r="F11" s="142">
        <f t="shared" si="0"/>
        <v>2.4588217760893922E-4</v>
      </c>
      <c r="G11" s="60"/>
      <c r="H11" s="121"/>
      <c r="I11" s="60"/>
      <c r="J11" s="122"/>
    </row>
    <row r="12" spans="1:10" x14ac:dyDescent="0.25">
      <c r="A12" s="187"/>
      <c r="B12" s="21">
        <v>2028</v>
      </c>
      <c r="C12" s="22">
        <f>('Class 2b-3 Emission Rates'!C65*15.3)+('Class 2b-3 Emission Rates'!E65+('Class 2b-3 Emission Rates'!D65/'Class 2b-3 Emission Rates'!K65))</f>
        <v>6.7708887817006786</v>
      </c>
      <c r="D12" s="22">
        <f>('Class 2b-3 Emission Rates'!F65*15.3)+('Class 2b-3 Emission Rates'!H65+('Class 2b-3 Emission Rates'!G65/'Class 2b-3 Emission Rates'!K65))</f>
        <v>0.10884914919098959</v>
      </c>
      <c r="E12" s="22">
        <f t="shared" si="0"/>
        <v>1.4927266754485703E-2</v>
      </c>
      <c r="F12" s="142">
        <f t="shared" si="0"/>
        <v>2.3997149242268293E-4</v>
      </c>
      <c r="G12" s="60"/>
      <c r="H12" s="121"/>
      <c r="I12" s="60"/>
      <c r="J12" s="122"/>
    </row>
    <row r="13" spans="1:10" x14ac:dyDescent="0.25">
      <c r="A13" s="187"/>
      <c r="B13" s="21">
        <v>2029</v>
      </c>
      <c r="C13" s="22">
        <f>('Class 2b-3 Emission Rates'!C66*15.3)+('Class 2b-3 Emission Rates'!E66+('Class 2b-3 Emission Rates'!D66/'Class 2b-3 Emission Rates'!K66))</f>
        <v>6.0375780456142172</v>
      </c>
      <c r="D13" s="22">
        <f>('Class 2b-3 Emission Rates'!F66*15.3)+('Class 2b-3 Emission Rates'!H66+('Class 2b-3 Emission Rates'!G66/'Class 2b-3 Emission Rates'!K66))</f>
        <v>0.1063952873419612</v>
      </c>
      <c r="E13" s="22">
        <f t="shared" si="0"/>
        <v>1.3310591998126549E-2</v>
      </c>
      <c r="F13" s="142">
        <f t="shared" si="0"/>
        <v>2.3456164866655761E-4</v>
      </c>
      <c r="G13" s="60"/>
      <c r="H13" s="121"/>
      <c r="I13" s="60"/>
      <c r="J13" s="122"/>
    </row>
    <row r="14" spans="1:10" x14ac:dyDescent="0.25">
      <c r="A14" s="187"/>
      <c r="B14" s="21">
        <v>2030</v>
      </c>
      <c r="C14" s="22">
        <f>('Class 2b-3 Emission Rates'!C67*15.3)+('Class 2b-3 Emission Rates'!E67+('Class 2b-3 Emission Rates'!D67/'Class 2b-3 Emission Rates'!K67))</f>
        <v>5.3835848550221508</v>
      </c>
      <c r="D14" s="22">
        <f>('Class 2b-3 Emission Rates'!F67*15.3)+('Class 2b-3 Emission Rates'!H67+('Class 2b-3 Emission Rates'!G67/'Class 2b-3 Emission Rates'!K67))</f>
        <v>0.10424160572003516</v>
      </c>
      <c r="E14" s="22">
        <f t="shared" si="0"/>
        <v>1.1868782639513376E-2</v>
      </c>
      <c r="F14" s="142">
        <f t="shared" si="0"/>
        <v>2.2981358956955847E-4</v>
      </c>
      <c r="G14" s="60"/>
      <c r="H14" s="121"/>
      <c r="I14" s="60"/>
      <c r="J14" s="122"/>
    </row>
    <row r="15" spans="1:10" ht="15.75" thickBot="1" x14ac:dyDescent="0.3">
      <c r="A15" s="188"/>
      <c r="B15" s="143">
        <v>2031</v>
      </c>
      <c r="C15" s="93">
        <f>('Class 2b-3 Emission Rates'!C68*15.3)+('Class 2b-3 Emission Rates'!E68+('Class 2b-3 Emission Rates'!D68/'Class 2b-3 Emission Rates'!K68))</f>
        <v>4.8051978490274063</v>
      </c>
      <c r="D15" s="93">
        <f>('Class 2b-3 Emission Rates'!F68*15.3)+('Class 2b-3 Emission Rates'!H68+('Class 2b-3 Emission Rates'!G68/'Class 2b-3 Emission Rates'!K68))</f>
        <v>0.1023787295800842</v>
      </c>
      <c r="E15" s="93">
        <f t="shared" si="0"/>
        <v>1.0593656521780381E-2</v>
      </c>
      <c r="F15" s="144">
        <f t="shared" si="0"/>
        <v>2.2570664733964488E-4</v>
      </c>
      <c r="G15" s="60"/>
      <c r="H15" s="121"/>
      <c r="I15" s="60"/>
      <c r="J15" s="122"/>
    </row>
    <row r="16" spans="1:10" x14ac:dyDescent="0.25">
      <c r="A16" s="38"/>
      <c r="B16" s="38"/>
    </row>
  </sheetData>
  <mergeCells count="1">
    <mergeCell ref="A5:A1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D04B2-9FE7-4B35-AE87-29822F9EB8FE}">
  <dimension ref="A1:AZ52"/>
  <sheetViews>
    <sheetView topLeftCell="C1" workbookViewId="0">
      <selection activeCell="N54" sqref="N54"/>
    </sheetView>
  </sheetViews>
  <sheetFormatPr defaultColWidth="8.7109375" defaultRowHeight="15" x14ac:dyDescent="0.25"/>
  <cols>
    <col min="1" max="2" width="8.7109375" style="15"/>
    <col min="3" max="3" width="14.5703125" style="15" bestFit="1" customWidth="1"/>
    <col min="4" max="6" width="11.85546875" style="15" bestFit="1" customWidth="1"/>
    <col min="7" max="7" width="12.140625" style="15" bestFit="1" customWidth="1"/>
    <col min="8" max="9" width="11.85546875" style="15" bestFit="1" customWidth="1"/>
    <col min="10" max="10" width="18.42578125" style="15" bestFit="1" customWidth="1"/>
    <col min="11" max="11" width="11.85546875" style="15" bestFit="1" customWidth="1"/>
    <col min="12" max="12" width="13.42578125" style="15" bestFit="1" customWidth="1"/>
    <col min="13" max="16384" width="8.7109375" style="15"/>
  </cols>
  <sheetData>
    <row r="1" spans="1:52" x14ac:dyDescent="0.25">
      <c r="A1" s="15" t="s">
        <v>0</v>
      </c>
    </row>
    <row r="2" spans="1:52" x14ac:dyDescent="0.25">
      <c r="A2" s="15" t="s">
        <v>1</v>
      </c>
    </row>
    <row r="3" spans="1:52" x14ac:dyDescent="0.25">
      <c r="A3" s="15" t="s">
        <v>2</v>
      </c>
    </row>
    <row r="4" spans="1:52" x14ac:dyDescent="0.25">
      <c r="A4" s="15" t="s">
        <v>142</v>
      </c>
    </row>
    <row r="5" spans="1:52" x14ac:dyDescent="0.25">
      <c r="A5" s="15" t="s">
        <v>3</v>
      </c>
    </row>
    <row r="6" spans="1:52" x14ac:dyDescent="0.25">
      <c r="A6" s="15" t="s">
        <v>4</v>
      </c>
    </row>
    <row r="7" spans="1:52" x14ac:dyDescent="0.25">
      <c r="A7" s="15" t="s">
        <v>140</v>
      </c>
    </row>
    <row r="9" spans="1:52" x14ac:dyDescent="0.25">
      <c r="A9" s="15" t="s">
        <v>6</v>
      </c>
      <c r="B9" s="15" t="s">
        <v>7</v>
      </c>
      <c r="C9" s="15" t="s">
        <v>8</v>
      </c>
      <c r="D9" s="15" t="s">
        <v>9</v>
      </c>
      <c r="E9" s="15" t="s">
        <v>10</v>
      </c>
      <c r="F9" s="15" t="s">
        <v>11</v>
      </c>
      <c r="G9" s="15" t="s">
        <v>12</v>
      </c>
      <c r="H9" s="15" t="s">
        <v>13</v>
      </c>
      <c r="I9" s="15" t="s">
        <v>14</v>
      </c>
      <c r="K9" s="15" t="s">
        <v>32</v>
      </c>
      <c r="L9" s="15" t="s">
        <v>33</v>
      </c>
      <c r="M9" s="15" t="s">
        <v>34</v>
      </c>
      <c r="N9" s="15" t="s">
        <v>131</v>
      </c>
      <c r="O9" s="15" t="s">
        <v>132</v>
      </c>
      <c r="P9" s="15" t="s">
        <v>133</v>
      </c>
      <c r="Q9" s="15" t="s">
        <v>134</v>
      </c>
      <c r="R9" s="15" t="s">
        <v>135</v>
      </c>
      <c r="S9" s="15" t="s">
        <v>41</v>
      </c>
      <c r="T9" s="15" t="s">
        <v>42</v>
      </c>
      <c r="U9" s="15" t="s">
        <v>43</v>
      </c>
      <c r="V9" s="15" t="s">
        <v>44</v>
      </c>
      <c r="W9" s="15" t="s">
        <v>45</v>
      </c>
      <c r="X9" s="15" t="s">
        <v>35</v>
      </c>
      <c r="Y9" s="15" t="s">
        <v>36</v>
      </c>
      <c r="Z9" s="15" t="s">
        <v>37</v>
      </c>
      <c r="AA9" s="15" t="s">
        <v>38</v>
      </c>
      <c r="AB9" s="15" t="s">
        <v>39</v>
      </c>
      <c r="AC9" s="15" t="s">
        <v>40</v>
      </c>
      <c r="AD9" s="15" t="s">
        <v>54</v>
      </c>
      <c r="AE9" s="15" t="s">
        <v>55</v>
      </c>
      <c r="AF9" s="15" t="s">
        <v>56</v>
      </c>
      <c r="AG9" s="15" t="s">
        <v>15</v>
      </c>
      <c r="AH9" s="15" t="s">
        <v>16</v>
      </c>
      <c r="AI9" s="15" t="s">
        <v>17</v>
      </c>
      <c r="AJ9" s="15" t="s">
        <v>18</v>
      </c>
      <c r="AK9" s="15" t="s">
        <v>19</v>
      </c>
      <c r="AL9" s="15" t="s">
        <v>20</v>
      </c>
      <c r="AM9" s="15" t="s">
        <v>21</v>
      </c>
      <c r="AN9" s="15" t="s">
        <v>22</v>
      </c>
      <c r="AO9" s="15" t="s">
        <v>23</v>
      </c>
      <c r="AP9" s="15" t="s">
        <v>24</v>
      </c>
      <c r="AQ9" s="15" t="s">
        <v>25</v>
      </c>
      <c r="AR9" s="15" t="s">
        <v>26</v>
      </c>
      <c r="AS9" s="15" t="s">
        <v>27</v>
      </c>
      <c r="AT9" s="15" t="s">
        <v>28</v>
      </c>
      <c r="AU9" s="15" t="s">
        <v>29</v>
      </c>
      <c r="AV9" s="15" t="s">
        <v>30</v>
      </c>
      <c r="AW9" s="15" t="s">
        <v>31</v>
      </c>
      <c r="AX9" s="15" t="s">
        <v>51</v>
      </c>
      <c r="AY9" s="15" t="s">
        <v>52</v>
      </c>
      <c r="AZ9" s="15" t="s">
        <v>53</v>
      </c>
    </row>
    <row r="10" spans="1:52" x14ac:dyDescent="0.25">
      <c r="A10" s="15" t="s">
        <v>57</v>
      </c>
      <c r="B10" s="15">
        <v>2028</v>
      </c>
      <c r="C10" s="15" t="s">
        <v>60</v>
      </c>
      <c r="D10" s="15" t="s">
        <v>58</v>
      </c>
      <c r="E10" s="15" t="s">
        <v>58</v>
      </c>
      <c r="F10" s="15" t="s">
        <v>59</v>
      </c>
      <c r="G10" s="15">
        <v>567.52713874281994</v>
      </c>
      <c r="H10" s="15">
        <v>102747.910580927</v>
      </c>
      <c r="I10" s="15">
        <v>8285.8962256451705</v>
      </c>
      <c r="K10" s="15">
        <v>0.97938114520782005</v>
      </c>
      <c r="L10" s="15">
        <v>2.8554972311937399</v>
      </c>
      <c r="M10" s="15">
        <v>1.31376433037268</v>
      </c>
      <c r="N10" s="15">
        <v>5.8105230286333498E-3</v>
      </c>
      <c r="O10" s="15">
        <v>6.8191959300341104E-4</v>
      </c>
      <c r="P10" s="15">
        <v>0</v>
      </c>
      <c r="Q10" s="15">
        <v>3.0000008598028201E-3</v>
      </c>
      <c r="R10" s="15">
        <v>5.5860016009528501E-2</v>
      </c>
      <c r="S10" s="15">
        <v>6.0732490961740802E-3</v>
      </c>
      <c r="T10" s="15">
        <v>7.12752971025648E-4</v>
      </c>
      <c r="U10" s="15">
        <v>0</v>
      </c>
      <c r="V10" s="15">
        <v>1.2000003439211201E-2</v>
      </c>
      <c r="W10" s="15">
        <v>0.13034003735556601</v>
      </c>
      <c r="X10" s="15">
        <v>737.03123651308999</v>
      </c>
      <c r="Y10" s="15">
        <v>539.84555641785698</v>
      </c>
      <c r="Z10" s="15">
        <v>0</v>
      </c>
      <c r="AA10" s="15">
        <v>3.1087644820690602E-4</v>
      </c>
      <c r="AB10" s="15">
        <v>2.29134166892984E-3</v>
      </c>
      <c r="AC10" s="15">
        <v>0</v>
      </c>
      <c r="AD10" s="15">
        <v>0.11585104661557501</v>
      </c>
      <c r="AE10" s="15">
        <v>8.48562036768786E-2</v>
      </c>
      <c r="AF10" s="15">
        <v>0</v>
      </c>
      <c r="AG10" s="15">
        <v>6.6930846807981299E-3</v>
      </c>
      <c r="AH10" s="15">
        <v>4.9331957796242103E-2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7.6195674228574399E-3</v>
      </c>
      <c r="AO10" s="15">
        <v>5.6160678738820399E-2</v>
      </c>
      <c r="AP10" s="15">
        <v>0</v>
      </c>
      <c r="AQ10" s="15">
        <v>0</v>
      </c>
      <c r="AR10" s="15">
        <v>0</v>
      </c>
      <c r="AS10" s="15">
        <v>0</v>
      </c>
      <c r="AT10" s="15">
        <v>0</v>
      </c>
      <c r="AU10" s="15">
        <v>6.7079202986043196E-2</v>
      </c>
      <c r="AV10" s="15">
        <v>2.08895418073892</v>
      </c>
      <c r="AW10" s="15">
        <v>0</v>
      </c>
      <c r="AX10" s="15">
        <v>6.96310566888952E-3</v>
      </c>
      <c r="AY10" s="15">
        <v>5.1001931369990703E-3</v>
      </c>
      <c r="AZ10" s="15">
        <v>0</v>
      </c>
    </row>
    <row r="11" spans="1:52" x14ac:dyDescent="0.25">
      <c r="A11" s="15" t="s">
        <v>57</v>
      </c>
      <c r="B11" s="15">
        <v>2028</v>
      </c>
      <c r="C11" s="15" t="s">
        <v>61</v>
      </c>
      <c r="D11" s="15" t="s">
        <v>58</v>
      </c>
      <c r="E11" s="15" t="s">
        <v>58</v>
      </c>
      <c r="F11" s="15" t="s">
        <v>59</v>
      </c>
      <c r="G11" s="15">
        <v>304.32215246665999</v>
      </c>
      <c r="H11" s="15">
        <v>14298.018079441201</v>
      </c>
      <c r="I11" s="15">
        <v>4443.1034260132501</v>
      </c>
      <c r="K11" s="15">
        <v>1.01062225938473</v>
      </c>
      <c r="L11" s="15">
        <v>2.8554972311937399</v>
      </c>
      <c r="M11" s="15">
        <v>1.3142603921901801</v>
      </c>
      <c r="N11" s="15">
        <v>6.0409118554037898E-3</v>
      </c>
      <c r="O11" s="15">
        <v>6.8191959300341104E-4</v>
      </c>
      <c r="P11" s="15">
        <v>0</v>
      </c>
      <c r="Q11" s="15">
        <v>3.0000008598028201E-3</v>
      </c>
      <c r="R11" s="15">
        <v>5.5860016009528501E-2</v>
      </c>
      <c r="S11" s="15">
        <v>6.3140550833558099E-3</v>
      </c>
      <c r="T11" s="15">
        <v>7.12752971025648E-4</v>
      </c>
      <c r="U11" s="15">
        <v>0</v>
      </c>
      <c r="V11" s="15">
        <v>1.2000003439211201E-2</v>
      </c>
      <c r="W11" s="15">
        <v>0.13034003735556601</v>
      </c>
      <c r="X11" s="15">
        <v>807.33046048291703</v>
      </c>
      <c r="Y11" s="15">
        <v>540.73363945781603</v>
      </c>
      <c r="Z11" s="15">
        <v>0</v>
      </c>
      <c r="AA11" s="15">
        <v>3.1601166115674501E-4</v>
      </c>
      <c r="AB11" s="15">
        <v>2.29134166892984E-3</v>
      </c>
      <c r="AC11" s="15">
        <v>0</v>
      </c>
      <c r="AD11" s="15">
        <v>0.12690110564929799</v>
      </c>
      <c r="AE11" s="15">
        <v>8.4995797963475603E-2</v>
      </c>
      <c r="AF11" s="15">
        <v>0</v>
      </c>
      <c r="AG11" s="15">
        <v>6.8036444074208498E-3</v>
      </c>
      <c r="AH11" s="15">
        <v>4.9331957796242103E-2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7.7454312556685398E-3</v>
      </c>
      <c r="AO11" s="15">
        <v>5.6160678738820503E-2</v>
      </c>
      <c r="AP11" s="15">
        <v>0</v>
      </c>
      <c r="AQ11" s="15">
        <v>0</v>
      </c>
      <c r="AR11" s="15">
        <v>0</v>
      </c>
      <c r="AS11" s="15">
        <v>0</v>
      </c>
      <c r="AT11" s="15">
        <v>0</v>
      </c>
      <c r="AU11" s="15">
        <v>6.8269225800185407E-2</v>
      </c>
      <c r="AV11" s="15">
        <v>2.08895418073892</v>
      </c>
      <c r="AW11" s="15">
        <v>0</v>
      </c>
      <c r="AX11" s="15">
        <v>7.6272578793964603E-3</v>
      </c>
      <c r="AY11" s="15">
        <v>5.1085833052085397E-3</v>
      </c>
      <c r="AZ11" s="15">
        <v>0</v>
      </c>
    </row>
    <row r="12" spans="1:52" x14ac:dyDescent="0.25">
      <c r="A12" s="15" t="s">
        <v>57</v>
      </c>
      <c r="B12" s="15">
        <v>2028</v>
      </c>
      <c r="C12" s="15" t="s">
        <v>62</v>
      </c>
      <c r="D12" s="15" t="s">
        <v>58</v>
      </c>
      <c r="E12" s="15" t="s">
        <v>58</v>
      </c>
      <c r="F12" s="15" t="s">
        <v>59</v>
      </c>
      <c r="G12" s="15">
        <v>25986.925654908999</v>
      </c>
      <c r="H12" s="15">
        <v>3081639.7345880498</v>
      </c>
      <c r="I12" s="15">
        <v>299885.519107525</v>
      </c>
      <c r="K12" s="15">
        <v>1.1578066045908699</v>
      </c>
      <c r="L12" s="15">
        <v>2.8554972311937301</v>
      </c>
      <c r="M12" s="15">
        <v>2.1310839798271499</v>
      </c>
      <c r="N12" s="15">
        <v>7.1442418462702899E-3</v>
      </c>
      <c r="O12" s="15">
        <v>6.8191959300341104E-4</v>
      </c>
      <c r="P12" s="15">
        <v>0</v>
      </c>
      <c r="Q12" s="15">
        <v>3.0000008598028201E-3</v>
      </c>
      <c r="R12" s="15">
        <v>5.5860016009528501E-2</v>
      </c>
      <c r="S12" s="15">
        <v>7.4672727604549703E-3</v>
      </c>
      <c r="T12" s="15">
        <v>7.1275297102564702E-4</v>
      </c>
      <c r="U12" s="15">
        <v>0</v>
      </c>
      <c r="V12" s="15">
        <v>1.2000003439211201E-2</v>
      </c>
      <c r="W12" s="15">
        <v>0.13034003735556601</v>
      </c>
      <c r="X12" s="15">
        <v>797.32048856963695</v>
      </c>
      <c r="Y12" s="15">
        <v>572.16652740122095</v>
      </c>
      <c r="Z12" s="15">
        <v>0</v>
      </c>
      <c r="AA12" s="15">
        <v>3.3836720536806799E-4</v>
      </c>
      <c r="AB12" s="15">
        <v>2.29134166892984E-3</v>
      </c>
      <c r="AC12" s="15">
        <v>0</v>
      </c>
      <c r="AD12" s="15">
        <v>0.12532767746159601</v>
      </c>
      <c r="AE12" s="15">
        <v>8.9936610219441507E-2</v>
      </c>
      <c r="AF12" s="15">
        <v>0</v>
      </c>
      <c r="AG12" s="15">
        <v>7.28495314391326E-3</v>
      </c>
      <c r="AH12" s="15">
        <v>4.9331957796241999E-2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8.2933646143238705E-3</v>
      </c>
      <c r="AO12" s="15">
        <v>5.6160678738820399E-2</v>
      </c>
      <c r="AP12" s="15">
        <v>0</v>
      </c>
      <c r="AQ12" s="15">
        <v>0</v>
      </c>
      <c r="AR12" s="15">
        <v>0</v>
      </c>
      <c r="AS12" s="15">
        <v>0</v>
      </c>
      <c r="AT12" s="15">
        <v>0</v>
      </c>
      <c r="AU12" s="15">
        <v>7.3056339918031898E-2</v>
      </c>
      <c r="AV12" s="15">
        <v>2.08895418073892</v>
      </c>
      <c r="AW12" s="15">
        <v>0</v>
      </c>
      <c r="AX12" s="15">
        <v>7.5326886281601897E-3</v>
      </c>
      <c r="AY12" s="15">
        <v>5.4055456446390499E-3</v>
      </c>
      <c r="AZ12" s="15">
        <v>0</v>
      </c>
    </row>
    <row r="13" spans="1:52" x14ac:dyDescent="0.25">
      <c r="A13" s="15" t="s">
        <v>57</v>
      </c>
      <c r="B13" s="15">
        <v>2028</v>
      </c>
      <c r="C13" s="15" t="s">
        <v>63</v>
      </c>
      <c r="D13" s="15" t="s">
        <v>58</v>
      </c>
      <c r="E13" s="15" t="s">
        <v>58</v>
      </c>
      <c r="F13" s="15" t="s">
        <v>59</v>
      </c>
      <c r="G13" s="15">
        <v>87941.857748281007</v>
      </c>
      <c r="H13" s="15">
        <v>4192447.2413642402</v>
      </c>
      <c r="I13" s="15">
        <v>1014836.8457406</v>
      </c>
      <c r="K13" s="15">
        <v>1.1305370362911999</v>
      </c>
      <c r="L13" s="15">
        <v>2.8554972311937301</v>
      </c>
      <c r="M13" s="15">
        <v>2.1356521265253599</v>
      </c>
      <c r="N13" s="15">
        <v>6.9915184223787999E-3</v>
      </c>
      <c r="O13" s="15">
        <v>6.8191959300341104E-4</v>
      </c>
      <c r="P13" s="15">
        <v>0</v>
      </c>
      <c r="Q13" s="15">
        <v>3.0000008598028102E-3</v>
      </c>
      <c r="R13" s="15">
        <v>5.5860016009528501E-2</v>
      </c>
      <c r="S13" s="15">
        <v>7.30764386103525E-3</v>
      </c>
      <c r="T13" s="15">
        <v>7.1275297102564702E-4</v>
      </c>
      <c r="U13" s="15">
        <v>0</v>
      </c>
      <c r="V13" s="15">
        <v>1.2000003439211201E-2</v>
      </c>
      <c r="W13" s="15">
        <v>0.13034003735556601</v>
      </c>
      <c r="X13" s="15">
        <v>843.92405305516002</v>
      </c>
      <c r="Y13" s="15">
        <v>568.59508034323596</v>
      </c>
      <c r="Z13" s="15">
        <v>0</v>
      </c>
      <c r="AA13" s="15">
        <v>3.3490405579204998E-4</v>
      </c>
      <c r="AB13" s="15">
        <v>2.29134166892984E-3</v>
      </c>
      <c r="AC13" s="15">
        <v>0</v>
      </c>
      <c r="AD13" s="15">
        <v>0.132653108805873</v>
      </c>
      <c r="AE13" s="15">
        <v>8.9375228477254903E-2</v>
      </c>
      <c r="AF13" s="15">
        <v>0</v>
      </c>
      <c r="AG13" s="15">
        <v>7.2103924832126604E-3</v>
      </c>
      <c r="AH13" s="15">
        <v>4.9331957796242103E-2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8.2084829777698091E-3</v>
      </c>
      <c r="AO13" s="15">
        <v>5.6160678738820399E-2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7.2274905451791605E-2</v>
      </c>
      <c r="AV13" s="15">
        <v>2.08895418073892</v>
      </c>
      <c r="AW13" s="15">
        <v>0</v>
      </c>
      <c r="AX13" s="15">
        <v>7.9729759972476198E-3</v>
      </c>
      <c r="AY13" s="15">
        <v>5.3718043837214704E-3</v>
      </c>
      <c r="AZ13" s="15">
        <v>0</v>
      </c>
    </row>
    <row r="14" spans="1:52" x14ac:dyDescent="0.25">
      <c r="A14" s="15" t="s">
        <v>57</v>
      </c>
      <c r="B14" s="15">
        <v>2028</v>
      </c>
      <c r="C14" s="15" t="s">
        <v>64</v>
      </c>
      <c r="D14" s="15" t="s">
        <v>58</v>
      </c>
      <c r="E14" s="15" t="s">
        <v>58</v>
      </c>
      <c r="F14" s="15" t="s">
        <v>59</v>
      </c>
      <c r="G14" s="15">
        <v>325.58521356133701</v>
      </c>
      <c r="H14" s="15">
        <v>59018.796951039498</v>
      </c>
      <c r="I14" s="15">
        <v>4753.5441179955196</v>
      </c>
      <c r="K14" s="15">
        <v>0.97971412040597905</v>
      </c>
      <c r="L14" s="15">
        <v>2.8554972311937301</v>
      </c>
      <c r="M14" s="15">
        <v>1.31386874234936</v>
      </c>
      <c r="N14" s="15">
        <v>5.7980853912105203E-3</v>
      </c>
      <c r="O14" s="15">
        <v>6.8191959300341104E-4</v>
      </c>
      <c r="P14" s="15">
        <v>0</v>
      </c>
      <c r="Q14" s="15">
        <v>3.0000008598028201E-3</v>
      </c>
      <c r="R14" s="15">
        <v>5.5860016009528501E-2</v>
      </c>
      <c r="S14" s="15">
        <v>6.0602490839781796E-3</v>
      </c>
      <c r="T14" s="15">
        <v>7.1275297102564702E-4</v>
      </c>
      <c r="U14" s="15">
        <v>0</v>
      </c>
      <c r="V14" s="15">
        <v>1.2000003439211201E-2</v>
      </c>
      <c r="W14" s="15">
        <v>0.13034003735556601</v>
      </c>
      <c r="X14" s="15">
        <v>737.06355751902299</v>
      </c>
      <c r="Y14" s="15">
        <v>539.639707743759</v>
      </c>
      <c r="Z14" s="15">
        <v>0</v>
      </c>
      <c r="AA14" s="15">
        <v>3.10872995226942E-4</v>
      </c>
      <c r="AB14" s="15">
        <v>2.29134166892984E-3</v>
      </c>
      <c r="AC14" s="15">
        <v>0</v>
      </c>
      <c r="AD14" s="15">
        <v>0.115856127027611</v>
      </c>
      <c r="AE14" s="15">
        <v>8.4823847131921995E-2</v>
      </c>
      <c r="AF14" s="15">
        <v>0</v>
      </c>
      <c r="AG14" s="15">
        <v>6.6930103390863797E-3</v>
      </c>
      <c r="AH14" s="15">
        <v>4.9331957796241999E-2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7.6194827904776004E-3</v>
      </c>
      <c r="AO14" s="15">
        <v>5.6160678738820399E-2</v>
      </c>
      <c r="AP14" s="15">
        <v>0</v>
      </c>
      <c r="AQ14" s="15">
        <v>0</v>
      </c>
      <c r="AR14" s="15">
        <v>0</v>
      </c>
      <c r="AS14" s="15">
        <v>0</v>
      </c>
      <c r="AT14" s="15">
        <v>0</v>
      </c>
      <c r="AU14" s="15">
        <v>6.71344526742437E-2</v>
      </c>
      <c r="AV14" s="15">
        <v>2.08895418073892</v>
      </c>
      <c r="AW14" s="15">
        <v>0</v>
      </c>
      <c r="AX14" s="15">
        <v>6.9634110217273396E-3</v>
      </c>
      <c r="AY14" s="15">
        <v>5.0982483807953402E-3</v>
      </c>
      <c r="AZ14" s="15">
        <v>0</v>
      </c>
    </row>
    <row r="15" spans="1:52" x14ac:dyDescent="0.25">
      <c r="A15" s="15" t="s">
        <v>57</v>
      </c>
      <c r="B15" s="15">
        <v>2028</v>
      </c>
      <c r="C15" s="15" t="s">
        <v>65</v>
      </c>
      <c r="D15" s="15" t="s">
        <v>58</v>
      </c>
      <c r="E15" s="15" t="s">
        <v>58</v>
      </c>
      <c r="F15" s="15" t="s">
        <v>59</v>
      </c>
      <c r="G15" s="15">
        <v>175.49815157249199</v>
      </c>
      <c r="H15" s="15">
        <v>8202.1023438853899</v>
      </c>
      <c r="I15" s="15">
        <v>2562.2730129583902</v>
      </c>
      <c r="K15" s="15">
        <v>1.0127750052230999</v>
      </c>
      <c r="L15" s="15">
        <v>2.8554972311937301</v>
      </c>
      <c r="M15" s="15">
        <v>1.3141598431469901</v>
      </c>
      <c r="N15" s="15">
        <v>6.0606319825447803E-3</v>
      </c>
      <c r="O15" s="15">
        <v>6.8191959300341104E-4</v>
      </c>
      <c r="P15" s="15">
        <v>0</v>
      </c>
      <c r="Q15" s="15">
        <v>3.0000008598028201E-3</v>
      </c>
      <c r="R15" s="15">
        <v>5.5860016009528501E-2</v>
      </c>
      <c r="S15" s="15">
        <v>6.3346668671393396E-3</v>
      </c>
      <c r="T15" s="15">
        <v>7.1275297102564702E-4</v>
      </c>
      <c r="U15" s="15">
        <v>0</v>
      </c>
      <c r="V15" s="15">
        <v>1.2000003439211201E-2</v>
      </c>
      <c r="W15" s="15">
        <v>0.13034003735556601</v>
      </c>
      <c r="X15" s="15">
        <v>807.94760859964697</v>
      </c>
      <c r="Y15" s="15">
        <v>541.35012645815095</v>
      </c>
      <c r="Z15" s="15">
        <v>0</v>
      </c>
      <c r="AA15" s="15">
        <v>3.1633430169169001E-4</v>
      </c>
      <c r="AB15" s="15">
        <v>2.29134166892984E-3</v>
      </c>
      <c r="AC15" s="15">
        <v>0</v>
      </c>
      <c r="AD15" s="15">
        <v>0.12699811273895401</v>
      </c>
      <c r="AE15" s="15">
        <v>8.5092701134841298E-2</v>
      </c>
      <c r="AF15" s="15">
        <v>0</v>
      </c>
      <c r="AG15" s="15">
        <v>6.8105907696631596E-3</v>
      </c>
      <c r="AH15" s="15">
        <v>4.9331957796241999E-2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7.7533391603153701E-3</v>
      </c>
      <c r="AO15" s="15">
        <v>5.6160678738820399E-2</v>
      </c>
      <c r="AP15" s="15">
        <v>0</v>
      </c>
      <c r="AQ15" s="15">
        <v>0</v>
      </c>
      <c r="AR15" s="15">
        <v>0</v>
      </c>
      <c r="AS15" s="15">
        <v>0</v>
      </c>
      <c r="AT15" s="15">
        <v>0</v>
      </c>
      <c r="AU15" s="15">
        <v>6.8326124186343304E-2</v>
      </c>
      <c r="AV15" s="15">
        <v>2.08895418073892</v>
      </c>
      <c r="AW15" s="15">
        <v>0</v>
      </c>
      <c r="AX15" s="15">
        <v>7.6330883887931597E-3</v>
      </c>
      <c r="AY15" s="15">
        <v>5.1144075687053498E-3</v>
      </c>
      <c r="AZ15" s="15">
        <v>0</v>
      </c>
    </row>
    <row r="16" spans="1:52" x14ac:dyDescent="0.25">
      <c r="A16" s="15" t="s">
        <v>57</v>
      </c>
      <c r="B16" s="15">
        <v>2028</v>
      </c>
      <c r="C16" s="15" t="s">
        <v>66</v>
      </c>
      <c r="D16" s="15" t="s">
        <v>58</v>
      </c>
      <c r="E16" s="15" t="s">
        <v>58</v>
      </c>
      <c r="F16" s="15" t="s">
        <v>59</v>
      </c>
      <c r="G16" s="15">
        <v>10254.7564294901</v>
      </c>
      <c r="H16" s="15">
        <v>1980271.93968316</v>
      </c>
      <c r="I16" s="15">
        <v>149719.443870555</v>
      </c>
      <c r="K16" s="15">
        <v>2.1752941514522299</v>
      </c>
      <c r="L16" s="15">
        <v>123.3005963224</v>
      </c>
      <c r="M16" s="15">
        <v>2.2295516758627101</v>
      </c>
      <c r="N16" s="15">
        <v>1.9097959069866902E-2</v>
      </c>
      <c r="O16" s="15">
        <v>4.2485239114148997E-2</v>
      </c>
      <c r="P16" s="15">
        <v>0</v>
      </c>
      <c r="Q16" s="15">
        <v>9.0000025794084604E-3</v>
      </c>
      <c r="R16" s="15">
        <v>2.6460007583460801E-2</v>
      </c>
      <c r="S16" s="15">
        <v>1.9961484033068098E-2</v>
      </c>
      <c r="T16" s="15">
        <v>4.4406233101434399E-2</v>
      </c>
      <c r="U16" s="15">
        <v>0</v>
      </c>
      <c r="V16" s="15">
        <v>3.60000103176338E-2</v>
      </c>
      <c r="W16" s="15">
        <v>6.1740017694742001E-2</v>
      </c>
      <c r="X16" s="15">
        <v>1105.00891557297</v>
      </c>
      <c r="Y16" s="15">
        <v>23559.507171624198</v>
      </c>
      <c r="Z16" s="15">
        <v>0</v>
      </c>
      <c r="AA16" s="15">
        <v>8.1599607399958905E-4</v>
      </c>
      <c r="AB16" s="15">
        <v>0.48464279888552297</v>
      </c>
      <c r="AC16" s="15">
        <v>0</v>
      </c>
      <c r="AD16" s="15">
        <v>0.173692013372891</v>
      </c>
      <c r="AE16" s="15">
        <v>3.7032264419248202</v>
      </c>
      <c r="AF16" s="15">
        <v>0</v>
      </c>
      <c r="AG16" s="15">
        <v>1.7568171709305799E-2</v>
      </c>
      <c r="AH16" s="15">
        <v>10.4342265603887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2.00000261791742E-2</v>
      </c>
      <c r="AO16" s="15">
        <v>11.8785726722303</v>
      </c>
      <c r="AP16" s="15">
        <v>0</v>
      </c>
      <c r="AQ16" s="15">
        <v>0</v>
      </c>
      <c r="AR16" s="15">
        <v>0</v>
      </c>
      <c r="AS16" s="15">
        <v>0</v>
      </c>
      <c r="AT16" s="15">
        <v>0</v>
      </c>
      <c r="AU16" s="15">
        <v>0.187032344832775</v>
      </c>
      <c r="AV16" s="15">
        <v>154.17425027612001</v>
      </c>
      <c r="AW16" s="15">
        <v>0</v>
      </c>
      <c r="AX16" s="15">
        <v>1.04395763205389E-2</v>
      </c>
      <c r="AY16" s="15">
        <v>0.222578541879841</v>
      </c>
      <c r="AZ16" s="15">
        <v>0</v>
      </c>
    </row>
    <row r="17" spans="1:52" x14ac:dyDescent="0.25">
      <c r="A17" s="15" t="s">
        <v>57</v>
      </c>
      <c r="B17" s="15">
        <v>2028</v>
      </c>
      <c r="C17" s="15" t="s">
        <v>67</v>
      </c>
      <c r="D17" s="15" t="s">
        <v>58</v>
      </c>
      <c r="E17" s="15" t="s">
        <v>58</v>
      </c>
      <c r="F17" s="15" t="s">
        <v>59</v>
      </c>
      <c r="G17" s="15">
        <v>13202.5106136168</v>
      </c>
      <c r="H17" s="15">
        <v>2413932.12134432</v>
      </c>
      <c r="I17" s="15">
        <v>192756.654958806</v>
      </c>
      <c r="K17" s="15">
        <v>1.90116396000927</v>
      </c>
      <c r="L17" s="15">
        <v>153.03265501007101</v>
      </c>
      <c r="M17" s="15">
        <v>2.2314169533001702</v>
      </c>
      <c r="N17" s="15">
        <v>1.5929294131173201E-2</v>
      </c>
      <c r="O17" s="15">
        <v>5.2729906701957999E-2</v>
      </c>
      <c r="P17" s="15">
        <v>0</v>
      </c>
      <c r="Q17" s="15">
        <v>9.0000025794084604E-3</v>
      </c>
      <c r="R17" s="15">
        <v>2.6460007583460801E-2</v>
      </c>
      <c r="S17" s="15">
        <v>1.6649546126589101E-2</v>
      </c>
      <c r="T17" s="15">
        <v>5.5114119097524998E-2</v>
      </c>
      <c r="U17" s="15">
        <v>0</v>
      </c>
      <c r="V17" s="15">
        <v>3.60000103176338E-2</v>
      </c>
      <c r="W17" s="15">
        <v>6.1740017694742001E-2</v>
      </c>
      <c r="X17" s="15">
        <v>1023.15627810611</v>
      </c>
      <c r="Y17" s="15">
        <v>27401.348317035801</v>
      </c>
      <c r="Z17" s="15">
        <v>0</v>
      </c>
      <c r="AA17" s="15">
        <v>7.4697133997757899E-4</v>
      </c>
      <c r="AB17" s="15">
        <v>0.60150701989337996</v>
      </c>
      <c r="AC17" s="15">
        <v>0</v>
      </c>
      <c r="AD17" s="15">
        <v>0.16082591862819201</v>
      </c>
      <c r="AE17" s="15">
        <v>4.3071103691955397</v>
      </c>
      <c r="AF17" s="15">
        <v>0</v>
      </c>
      <c r="AG17" s="15">
        <v>1.6082088113898201E-2</v>
      </c>
      <c r="AH17" s="15">
        <v>12.950281191971801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1.8308233128400998E-2</v>
      </c>
      <c r="AO17" s="15">
        <v>14.7429093449667</v>
      </c>
      <c r="AP17" s="15">
        <v>0</v>
      </c>
      <c r="AQ17" s="15">
        <v>0</v>
      </c>
      <c r="AR17" s="15">
        <v>0</v>
      </c>
      <c r="AS17" s="15">
        <v>0</v>
      </c>
      <c r="AT17" s="15">
        <v>0</v>
      </c>
      <c r="AU17" s="15">
        <v>0.171210351139438</v>
      </c>
      <c r="AV17" s="15">
        <v>191.35101984624899</v>
      </c>
      <c r="AW17" s="15">
        <v>0</v>
      </c>
      <c r="AX17" s="15">
        <v>9.6662731880212092E-3</v>
      </c>
      <c r="AY17" s="15">
        <v>0.258874352061712</v>
      </c>
      <c r="AZ17" s="15">
        <v>0</v>
      </c>
    </row>
    <row r="18" spans="1:52" x14ac:dyDescent="0.25">
      <c r="A18" s="15" t="s">
        <v>57</v>
      </c>
      <c r="B18" s="15">
        <v>2028</v>
      </c>
      <c r="C18" s="15" t="s">
        <v>68</v>
      </c>
      <c r="D18" s="15" t="s">
        <v>58</v>
      </c>
      <c r="E18" s="15" t="s">
        <v>58</v>
      </c>
      <c r="F18" s="15" t="s">
        <v>59</v>
      </c>
      <c r="G18" s="15">
        <v>4094.6380574326599</v>
      </c>
      <c r="H18" s="15">
        <v>778077.03608779702</v>
      </c>
      <c r="I18" s="15">
        <v>59781.7156385169</v>
      </c>
      <c r="K18" s="15">
        <v>2.1819493080384702</v>
      </c>
      <c r="L18" s="15">
        <v>153.03265501007101</v>
      </c>
      <c r="M18" s="15">
        <v>2.2294778844447798</v>
      </c>
      <c r="N18" s="15">
        <v>1.9171256011375801E-2</v>
      </c>
      <c r="O18" s="15">
        <v>5.2729906701957999E-2</v>
      </c>
      <c r="P18" s="15">
        <v>0</v>
      </c>
      <c r="Q18" s="15">
        <v>9.0000025794084604E-3</v>
      </c>
      <c r="R18" s="15">
        <v>2.6460007583460801E-2</v>
      </c>
      <c r="S18" s="15">
        <v>2.0038095137021601E-2</v>
      </c>
      <c r="T18" s="15">
        <v>5.5114119097524998E-2</v>
      </c>
      <c r="U18" s="15">
        <v>0</v>
      </c>
      <c r="V18" s="15">
        <v>3.60000103176338E-2</v>
      </c>
      <c r="W18" s="15">
        <v>6.1740017694742001E-2</v>
      </c>
      <c r="X18" s="15">
        <v>1108.06171121386</v>
      </c>
      <c r="Y18" s="15">
        <v>29301.3475701432</v>
      </c>
      <c r="Z18" s="15">
        <v>0</v>
      </c>
      <c r="AA18" s="15">
        <v>8.1760005859473804E-4</v>
      </c>
      <c r="AB18" s="15">
        <v>0.60150701989337996</v>
      </c>
      <c r="AC18" s="15">
        <v>0</v>
      </c>
      <c r="AD18" s="15">
        <v>0.17417187033495701</v>
      </c>
      <c r="AE18" s="15">
        <v>4.60576379273654</v>
      </c>
      <c r="AF18" s="15">
        <v>0</v>
      </c>
      <c r="AG18" s="15">
        <v>1.7602705057791899E-2</v>
      </c>
      <c r="AH18" s="15">
        <v>12.950281191971801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2.0039339767702599E-2</v>
      </c>
      <c r="AO18" s="15">
        <v>14.7429093449666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0.187400931306517</v>
      </c>
      <c r="AV18" s="15">
        <v>191.35101984624899</v>
      </c>
      <c r="AW18" s="15">
        <v>0</v>
      </c>
      <c r="AX18" s="15">
        <v>1.0468417620038801E-2</v>
      </c>
      <c r="AY18" s="15">
        <v>0.27682460289882499</v>
      </c>
      <c r="AZ18" s="15">
        <v>0</v>
      </c>
    </row>
    <row r="19" spans="1:52" x14ac:dyDescent="0.25">
      <c r="A19" s="15" t="s">
        <v>57</v>
      </c>
      <c r="B19" s="15">
        <v>2028</v>
      </c>
      <c r="C19" s="15" t="s">
        <v>69</v>
      </c>
      <c r="D19" s="15" t="s">
        <v>58</v>
      </c>
      <c r="E19" s="15" t="s">
        <v>58</v>
      </c>
      <c r="F19" s="15" t="s">
        <v>59</v>
      </c>
      <c r="G19" s="15">
        <v>15250.098998969999</v>
      </c>
      <c r="H19" s="15">
        <v>2451359.9177751299</v>
      </c>
      <c r="I19" s="15">
        <v>115900.752392172</v>
      </c>
      <c r="K19" s="15">
        <v>3.2018335871160302</v>
      </c>
      <c r="L19" s="15">
        <v>38.629655563971603</v>
      </c>
      <c r="M19" s="15">
        <v>1.7710674858098201</v>
      </c>
      <c r="N19" s="15">
        <v>2.2063539891594399E-2</v>
      </c>
      <c r="O19" s="15">
        <v>1.33104802611112E-2</v>
      </c>
      <c r="P19" s="15">
        <v>0</v>
      </c>
      <c r="Q19" s="15">
        <v>9.0000025794084604E-3</v>
      </c>
      <c r="R19" s="15">
        <v>2.6460007583460801E-2</v>
      </c>
      <c r="S19" s="15">
        <v>2.3061155259983999E-2</v>
      </c>
      <c r="T19" s="15">
        <v>1.39123211141372E-2</v>
      </c>
      <c r="U19" s="15">
        <v>0</v>
      </c>
      <c r="V19" s="15">
        <v>3.60000103176338E-2</v>
      </c>
      <c r="W19" s="15">
        <v>6.1740017694742001E-2</v>
      </c>
      <c r="X19" s="15">
        <v>1413.52648426365</v>
      </c>
      <c r="Y19" s="15">
        <v>7928.8710696309399</v>
      </c>
      <c r="Z19" s="15">
        <v>0</v>
      </c>
      <c r="AA19" s="15">
        <v>1.12463816005446E-3</v>
      </c>
      <c r="AB19" s="15">
        <v>0.15183693307982599</v>
      </c>
      <c r="AC19" s="15">
        <v>0</v>
      </c>
      <c r="AD19" s="15">
        <v>0.22218667881095899</v>
      </c>
      <c r="AE19" s="15">
        <v>1.2463081161152201</v>
      </c>
      <c r="AF19" s="15">
        <v>0</v>
      </c>
      <c r="AG19" s="15">
        <v>2.42131511856815E-2</v>
      </c>
      <c r="AH19" s="15">
        <v>3.2690075322128398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2.7564829488626898E-2</v>
      </c>
      <c r="AO19" s="15">
        <v>3.7215162343582202</v>
      </c>
      <c r="AP19" s="15">
        <v>0</v>
      </c>
      <c r="AQ19" s="15">
        <v>0</v>
      </c>
      <c r="AR19" s="15">
        <v>0</v>
      </c>
      <c r="AS19" s="15">
        <v>0</v>
      </c>
      <c r="AT19" s="15">
        <v>0</v>
      </c>
      <c r="AU19" s="15">
        <v>0.29579932175750101</v>
      </c>
      <c r="AV19" s="15">
        <v>48.302265865993299</v>
      </c>
      <c r="AW19" s="15">
        <v>0</v>
      </c>
      <c r="AX19" s="15">
        <v>1.33542973324535E-2</v>
      </c>
      <c r="AY19" s="15">
        <v>7.4908042370142897E-2</v>
      </c>
      <c r="AZ19" s="15">
        <v>0</v>
      </c>
    </row>
    <row r="20" spans="1:52" x14ac:dyDescent="0.25">
      <c r="A20" s="15" t="s">
        <v>57</v>
      </c>
      <c r="B20" s="15">
        <v>2028</v>
      </c>
      <c r="C20" s="15" t="s">
        <v>70</v>
      </c>
      <c r="D20" s="15" t="s">
        <v>58</v>
      </c>
      <c r="E20" s="15" t="s">
        <v>58</v>
      </c>
      <c r="F20" s="15" t="s">
        <v>59</v>
      </c>
      <c r="G20" s="15">
        <v>25155.200846521999</v>
      </c>
      <c r="H20" s="15">
        <v>2960533.2794979098</v>
      </c>
      <c r="I20" s="15">
        <v>319471.05075082998</v>
      </c>
      <c r="K20" s="15">
        <v>2.3235628994549899</v>
      </c>
      <c r="L20" s="15">
        <v>22.2115967843189</v>
      </c>
      <c r="M20" s="15">
        <v>1.86368898219666</v>
      </c>
      <c r="N20" s="15">
        <v>2.0157792567537299E-2</v>
      </c>
      <c r="O20" s="15">
        <v>7.6533693155984798E-3</v>
      </c>
      <c r="P20" s="15">
        <v>0</v>
      </c>
      <c r="Q20" s="15">
        <v>9.0000025794084604E-3</v>
      </c>
      <c r="R20" s="15">
        <v>2.6460007583460801E-2</v>
      </c>
      <c r="S20" s="15">
        <v>2.1069238498561599E-2</v>
      </c>
      <c r="T20" s="15">
        <v>7.9994207147264899E-3</v>
      </c>
      <c r="U20" s="15">
        <v>0</v>
      </c>
      <c r="V20" s="15">
        <v>3.60000103176338E-2</v>
      </c>
      <c r="W20" s="15">
        <v>6.1740017694742001E-2</v>
      </c>
      <c r="X20" s="15">
        <v>1184.7282029335199</v>
      </c>
      <c r="Y20" s="15">
        <v>4427.59037156672</v>
      </c>
      <c r="Z20" s="15">
        <v>0</v>
      </c>
      <c r="AA20" s="15">
        <v>8.39845141105992E-4</v>
      </c>
      <c r="AB20" s="15">
        <v>8.7304447458810594E-2</v>
      </c>
      <c r="AC20" s="15">
        <v>0</v>
      </c>
      <c r="AD20" s="15">
        <v>0.18622277518953001</v>
      </c>
      <c r="AE20" s="15">
        <v>0.69595554858404995</v>
      </c>
      <c r="AF20" s="15">
        <v>0</v>
      </c>
      <c r="AG20" s="15">
        <v>1.8081635584172799E-2</v>
      </c>
      <c r="AH20" s="15">
        <v>1.8796408130061999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2.0584565715178402E-2</v>
      </c>
      <c r="AO20" s="15">
        <v>2.13982798492659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0.19251492334414899</v>
      </c>
      <c r="AV20" s="15">
        <v>27.773233737684201</v>
      </c>
      <c r="AW20" s="15">
        <v>0</v>
      </c>
      <c r="AX20" s="15">
        <v>1.1192724619064599E-2</v>
      </c>
      <c r="AY20" s="15">
        <v>4.1829678429415297E-2</v>
      </c>
      <c r="AZ20" s="15">
        <v>0</v>
      </c>
    </row>
    <row r="25" spans="1:52" x14ac:dyDescent="0.25">
      <c r="A25" s="15" t="s">
        <v>6</v>
      </c>
      <c r="B25" s="15" t="s">
        <v>7</v>
      </c>
      <c r="C25" s="15" t="s">
        <v>8</v>
      </c>
      <c r="D25" s="15" t="s">
        <v>9</v>
      </c>
      <c r="E25" s="15" t="s">
        <v>10</v>
      </c>
      <c r="F25" s="15" t="s">
        <v>11</v>
      </c>
      <c r="G25" s="15" t="s">
        <v>12</v>
      </c>
      <c r="H25" s="15" t="s">
        <v>13</v>
      </c>
      <c r="I25" s="15" t="s">
        <v>14</v>
      </c>
      <c r="J25" s="12" t="s">
        <v>129</v>
      </c>
      <c r="K25" s="15" t="s">
        <v>32</v>
      </c>
      <c r="L25" s="15" t="s">
        <v>33</v>
      </c>
      <c r="M25" s="15" t="s">
        <v>34</v>
      </c>
      <c r="N25" s="15" t="s">
        <v>131</v>
      </c>
      <c r="O25" s="15" t="s">
        <v>132</v>
      </c>
      <c r="P25" s="15" t="s">
        <v>133</v>
      </c>
      <c r="Q25" s="15" t="s">
        <v>134</v>
      </c>
      <c r="R25" s="15" t="s">
        <v>135</v>
      </c>
      <c r="S25" s="15" t="s">
        <v>41</v>
      </c>
      <c r="T25" s="15" t="s">
        <v>42</v>
      </c>
      <c r="U25" s="15" t="s">
        <v>43</v>
      </c>
      <c r="V25" s="15" t="s">
        <v>44</v>
      </c>
      <c r="W25" s="15" t="s">
        <v>45</v>
      </c>
      <c r="X25" s="15" t="s">
        <v>35</v>
      </c>
      <c r="Y25" s="15" t="s">
        <v>36</v>
      </c>
      <c r="Z25" s="15" t="s">
        <v>37</v>
      </c>
      <c r="AA25" s="15" t="s">
        <v>38</v>
      </c>
      <c r="AB25" s="15" t="s">
        <v>39</v>
      </c>
      <c r="AC25" s="15" t="s">
        <v>40</v>
      </c>
      <c r="AD25" s="15" t="s">
        <v>54</v>
      </c>
      <c r="AE25" s="15" t="s">
        <v>55</v>
      </c>
      <c r="AF25" s="15" t="s">
        <v>56</v>
      </c>
      <c r="AG25" s="15" t="s">
        <v>15</v>
      </c>
      <c r="AH25" s="15" t="s">
        <v>16</v>
      </c>
      <c r="AI25" s="15" t="s">
        <v>17</v>
      </c>
      <c r="AJ25" s="15" t="s">
        <v>18</v>
      </c>
      <c r="AK25" s="15" t="s">
        <v>19</v>
      </c>
      <c r="AL25" s="15" t="s">
        <v>20</v>
      </c>
      <c r="AM25" s="15" t="s">
        <v>21</v>
      </c>
      <c r="AN25" s="15" t="s">
        <v>22</v>
      </c>
      <c r="AO25" s="15" t="s">
        <v>23</v>
      </c>
      <c r="AP25" s="15" t="s">
        <v>24</v>
      </c>
      <c r="AQ25" s="15" t="s">
        <v>25</v>
      </c>
      <c r="AR25" s="15" t="s">
        <v>26</v>
      </c>
      <c r="AS25" s="15" t="s">
        <v>27</v>
      </c>
      <c r="AT25" s="15" t="s">
        <v>28</v>
      </c>
      <c r="AU25" s="15" t="s">
        <v>29</v>
      </c>
      <c r="AV25" s="15" t="s">
        <v>30</v>
      </c>
      <c r="AW25" s="15" t="s">
        <v>31</v>
      </c>
      <c r="AX25" s="15" t="s">
        <v>51</v>
      </c>
      <c r="AY25" s="15" t="s">
        <v>52</v>
      </c>
      <c r="AZ25" s="15" t="s">
        <v>53</v>
      </c>
    </row>
    <row r="26" spans="1:52" x14ac:dyDescent="0.25">
      <c r="A26" s="7" t="s">
        <v>57</v>
      </c>
      <c r="B26" s="7">
        <v>2028</v>
      </c>
      <c r="C26" s="7" t="s">
        <v>61</v>
      </c>
      <c r="D26" s="7" t="s">
        <v>58</v>
      </c>
      <c r="E26" s="7" t="s">
        <v>58</v>
      </c>
      <c r="F26" s="7" t="s">
        <v>59</v>
      </c>
      <c r="G26" s="7">
        <v>304.32215246665999</v>
      </c>
      <c r="H26" s="7">
        <v>14298.018079441201</v>
      </c>
      <c r="I26" s="7">
        <v>4443.1034260132501</v>
      </c>
      <c r="J26" s="7">
        <f>I26/G26</f>
        <v>14.600000000000048</v>
      </c>
      <c r="K26" s="7">
        <v>1.01062225938473</v>
      </c>
      <c r="L26" s="7">
        <v>2.8554972311937399</v>
      </c>
      <c r="M26" s="7">
        <v>1.3142603921901801</v>
      </c>
      <c r="N26" s="7">
        <v>6.0409118554037898E-3</v>
      </c>
      <c r="O26" s="7">
        <v>6.8191959300341104E-4</v>
      </c>
      <c r="P26" s="7">
        <v>0</v>
      </c>
      <c r="Q26" s="7">
        <v>3.0000008598028201E-3</v>
      </c>
      <c r="R26" s="7">
        <v>5.5860016009528501E-2</v>
      </c>
      <c r="S26" s="7">
        <v>6.3140550833558099E-3</v>
      </c>
      <c r="T26" s="7">
        <v>7.12752971025648E-4</v>
      </c>
      <c r="U26" s="7">
        <v>0</v>
      </c>
      <c r="V26" s="7">
        <v>1.2000003439211201E-2</v>
      </c>
      <c r="W26" s="7">
        <v>0.13034003735556601</v>
      </c>
      <c r="X26" s="7">
        <v>807.33046048291703</v>
      </c>
      <c r="Y26" s="7">
        <v>540.73363945781603</v>
      </c>
      <c r="Z26" s="7">
        <v>0</v>
      </c>
      <c r="AA26" s="7">
        <v>3.1601166115674501E-4</v>
      </c>
      <c r="AB26" s="7">
        <v>2.29134166892984E-3</v>
      </c>
      <c r="AC26" s="7">
        <v>0</v>
      </c>
      <c r="AD26" s="7">
        <v>0.12690110564929799</v>
      </c>
      <c r="AE26" s="7">
        <v>8.4995797963475603E-2</v>
      </c>
      <c r="AF26" s="7">
        <v>0</v>
      </c>
      <c r="AG26" s="7">
        <v>6.8036444074208498E-3</v>
      </c>
      <c r="AH26" s="7">
        <v>4.9331957796242103E-2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7.7454312556685398E-3</v>
      </c>
      <c r="AO26" s="7">
        <v>5.6160678738820503E-2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6.8269225800185407E-2</v>
      </c>
      <c r="AV26" s="7">
        <v>2.08895418073892</v>
      </c>
      <c r="AW26" s="7">
        <v>0</v>
      </c>
      <c r="AX26" s="7">
        <v>7.6272578793964603E-3</v>
      </c>
      <c r="AY26" s="7">
        <v>5.1085833052085397E-3</v>
      </c>
      <c r="AZ26" s="7">
        <v>0</v>
      </c>
    </row>
    <row r="27" spans="1:52" x14ac:dyDescent="0.25">
      <c r="A27" s="7" t="s">
        <v>57</v>
      </c>
      <c r="B27" s="7">
        <v>2028</v>
      </c>
      <c r="C27" s="7" t="s">
        <v>63</v>
      </c>
      <c r="D27" s="7" t="s">
        <v>58</v>
      </c>
      <c r="E27" s="7" t="s">
        <v>58</v>
      </c>
      <c r="F27" s="7" t="s">
        <v>59</v>
      </c>
      <c r="G27" s="7">
        <v>87941.857748281007</v>
      </c>
      <c r="H27" s="7">
        <v>4192447.2413642402</v>
      </c>
      <c r="I27" s="7">
        <v>1014836.8457406</v>
      </c>
      <c r="J27" s="7">
        <f t="shared" ref="J27:J36" si="0">I27/G27</f>
        <v>11.539861355276372</v>
      </c>
      <c r="K27" s="7">
        <v>1.1305370362911999</v>
      </c>
      <c r="L27" s="7">
        <v>2.8554972311937301</v>
      </c>
      <c r="M27" s="7">
        <v>2.1356521265253599</v>
      </c>
      <c r="N27" s="7">
        <v>6.9915184223787999E-3</v>
      </c>
      <c r="O27" s="7">
        <v>6.8191959300341104E-4</v>
      </c>
      <c r="P27" s="7">
        <v>0</v>
      </c>
      <c r="Q27" s="7">
        <v>3.0000008598028102E-3</v>
      </c>
      <c r="R27" s="7">
        <v>5.5860016009528501E-2</v>
      </c>
      <c r="S27" s="7">
        <v>7.30764386103525E-3</v>
      </c>
      <c r="T27" s="7">
        <v>7.1275297102564702E-4</v>
      </c>
      <c r="U27" s="7">
        <v>0</v>
      </c>
      <c r="V27" s="7">
        <v>1.2000003439211201E-2</v>
      </c>
      <c r="W27" s="7">
        <v>0.13034003735556601</v>
      </c>
      <c r="X27" s="7">
        <v>843.92405305516002</v>
      </c>
      <c r="Y27" s="7">
        <v>568.59508034323596</v>
      </c>
      <c r="Z27" s="7">
        <v>0</v>
      </c>
      <c r="AA27" s="7">
        <v>3.3490405579204998E-4</v>
      </c>
      <c r="AB27" s="7">
        <v>2.29134166892984E-3</v>
      </c>
      <c r="AC27" s="7">
        <v>0</v>
      </c>
      <c r="AD27" s="7">
        <v>0.132653108805873</v>
      </c>
      <c r="AE27" s="7">
        <v>8.9375228477254903E-2</v>
      </c>
      <c r="AF27" s="7">
        <v>0</v>
      </c>
      <c r="AG27" s="7">
        <v>7.2103924832126604E-3</v>
      </c>
      <c r="AH27" s="7">
        <v>4.9331957796242103E-2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8.2084829777698091E-3</v>
      </c>
      <c r="AO27" s="7">
        <v>5.6160678738820399E-2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7.2274905451791605E-2</v>
      </c>
      <c r="AV27" s="7">
        <v>2.08895418073892</v>
      </c>
      <c r="AW27" s="7">
        <v>0</v>
      </c>
      <c r="AX27" s="7">
        <v>7.9729759972476198E-3</v>
      </c>
      <c r="AY27" s="7">
        <v>5.3718043837214704E-3</v>
      </c>
      <c r="AZ27" s="7">
        <v>0</v>
      </c>
    </row>
    <row r="28" spans="1:52" x14ac:dyDescent="0.25">
      <c r="A28" s="137" t="s">
        <v>57</v>
      </c>
      <c r="B28" s="137">
        <v>2028</v>
      </c>
      <c r="C28" s="137" t="s">
        <v>65</v>
      </c>
      <c r="D28" s="137" t="s">
        <v>58</v>
      </c>
      <c r="E28" s="137" t="s">
        <v>58</v>
      </c>
      <c r="F28" s="137" t="s">
        <v>59</v>
      </c>
      <c r="G28" s="137">
        <v>175.49815157249199</v>
      </c>
      <c r="H28" s="137">
        <v>8202.1023438853899</v>
      </c>
      <c r="I28" s="137">
        <v>2562.2730129583902</v>
      </c>
      <c r="J28" s="137">
        <f t="shared" si="0"/>
        <v>14.600000000000041</v>
      </c>
      <c r="K28" s="137">
        <v>1.0127750052230999</v>
      </c>
      <c r="L28" s="137">
        <v>2.8554972311937301</v>
      </c>
      <c r="M28" s="137">
        <v>1.3141598431469901</v>
      </c>
      <c r="N28" s="137">
        <v>6.0606319825447803E-3</v>
      </c>
      <c r="O28" s="137">
        <v>6.8191959300341104E-4</v>
      </c>
      <c r="P28" s="137">
        <v>0</v>
      </c>
      <c r="Q28" s="137">
        <v>3.0000008598028201E-3</v>
      </c>
      <c r="R28" s="137">
        <v>5.5860016009528501E-2</v>
      </c>
      <c r="S28" s="137">
        <v>6.3346668671393396E-3</v>
      </c>
      <c r="T28" s="137">
        <v>7.1275297102564702E-4</v>
      </c>
      <c r="U28" s="137">
        <v>0</v>
      </c>
      <c r="V28" s="137">
        <v>1.2000003439211201E-2</v>
      </c>
      <c r="W28" s="137">
        <v>0.13034003735556601</v>
      </c>
      <c r="X28" s="137">
        <v>807.94760859964697</v>
      </c>
      <c r="Y28" s="137">
        <v>541.35012645815095</v>
      </c>
      <c r="Z28" s="137">
        <v>0</v>
      </c>
      <c r="AA28" s="137">
        <v>3.1633430169169001E-4</v>
      </c>
      <c r="AB28" s="137">
        <v>2.29134166892984E-3</v>
      </c>
      <c r="AC28" s="137">
        <v>0</v>
      </c>
      <c r="AD28" s="137">
        <v>0.12699811273895401</v>
      </c>
      <c r="AE28" s="137">
        <v>8.5092701134841298E-2</v>
      </c>
      <c r="AF28" s="137">
        <v>0</v>
      </c>
      <c r="AG28" s="137">
        <v>6.8105907696631596E-3</v>
      </c>
      <c r="AH28" s="137">
        <v>4.9331957796241999E-2</v>
      </c>
      <c r="AI28" s="137">
        <v>0</v>
      </c>
      <c r="AJ28" s="137">
        <v>0</v>
      </c>
      <c r="AK28" s="137">
        <v>0</v>
      </c>
      <c r="AL28" s="137">
        <v>0</v>
      </c>
      <c r="AM28" s="137">
        <v>0</v>
      </c>
      <c r="AN28" s="137">
        <v>7.7533391603153701E-3</v>
      </c>
      <c r="AO28" s="137">
        <v>5.6160678738820399E-2</v>
      </c>
      <c r="AP28" s="137">
        <v>0</v>
      </c>
      <c r="AQ28" s="137">
        <v>0</v>
      </c>
      <c r="AR28" s="137">
        <v>0</v>
      </c>
      <c r="AS28" s="137">
        <v>0</v>
      </c>
      <c r="AT28" s="137">
        <v>0</v>
      </c>
      <c r="AU28" s="137">
        <v>6.8326124186343304E-2</v>
      </c>
      <c r="AV28" s="137">
        <v>2.08895418073892</v>
      </c>
      <c r="AW28" s="137">
        <v>0</v>
      </c>
      <c r="AX28" s="137">
        <v>7.6330883887931597E-3</v>
      </c>
      <c r="AY28" s="137">
        <v>5.1144075687053498E-3</v>
      </c>
      <c r="AZ28" s="137">
        <v>0</v>
      </c>
    </row>
    <row r="29" spans="1:52" x14ac:dyDescent="0.25">
      <c r="A29" s="138" t="s">
        <v>57</v>
      </c>
      <c r="B29" s="138">
        <v>2028</v>
      </c>
      <c r="C29" s="138" t="s">
        <v>60</v>
      </c>
      <c r="D29" s="138" t="s">
        <v>58</v>
      </c>
      <c r="E29" s="138" t="s">
        <v>58</v>
      </c>
      <c r="F29" s="138" t="s">
        <v>59</v>
      </c>
      <c r="G29" s="138">
        <v>567.52713874281994</v>
      </c>
      <c r="H29" s="138">
        <v>102747.910580927</v>
      </c>
      <c r="I29" s="138">
        <v>8285.8962256451705</v>
      </c>
      <c r="J29" s="138">
        <f t="shared" si="0"/>
        <v>14.6</v>
      </c>
      <c r="K29" s="138">
        <v>0.97938114520782005</v>
      </c>
      <c r="L29" s="138">
        <v>2.8554972311937399</v>
      </c>
      <c r="M29" s="138">
        <v>1.31376433037268</v>
      </c>
      <c r="N29" s="138">
        <v>5.8105230286333498E-3</v>
      </c>
      <c r="O29" s="138">
        <v>6.8191959300341104E-4</v>
      </c>
      <c r="P29" s="138">
        <v>0</v>
      </c>
      <c r="Q29" s="138">
        <v>3.0000008598028201E-3</v>
      </c>
      <c r="R29" s="138">
        <v>5.5860016009528501E-2</v>
      </c>
      <c r="S29" s="138">
        <v>6.0732490961740802E-3</v>
      </c>
      <c r="T29" s="138">
        <v>7.12752971025648E-4</v>
      </c>
      <c r="U29" s="138">
        <v>0</v>
      </c>
      <c r="V29" s="138">
        <v>1.2000003439211201E-2</v>
      </c>
      <c r="W29" s="138">
        <v>0.13034003735556601</v>
      </c>
      <c r="X29" s="138">
        <v>737.03123651308999</v>
      </c>
      <c r="Y29" s="138">
        <v>539.84555641785698</v>
      </c>
      <c r="Z29" s="138">
        <v>0</v>
      </c>
      <c r="AA29" s="138">
        <v>3.1087644820690602E-4</v>
      </c>
      <c r="AB29" s="138">
        <v>2.29134166892984E-3</v>
      </c>
      <c r="AC29" s="138">
        <v>0</v>
      </c>
      <c r="AD29" s="138">
        <v>0.11585104661557501</v>
      </c>
      <c r="AE29" s="138">
        <v>8.48562036768786E-2</v>
      </c>
      <c r="AF29" s="138">
        <v>0</v>
      </c>
      <c r="AG29" s="138">
        <v>6.6930846807981299E-3</v>
      </c>
      <c r="AH29" s="138">
        <v>4.9331957796242103E-2</v>
      </c>
      <c r="AI29" s="138">
        <v>0</v>
      </c>
      <c r="AJ29" s="138">
        <v>0</v>
      </c>
      <c r="AK29" s="138">
        <v>0</v>
      </c>
      <c r="AL29" s="138">
        <v>0</v>
      </c>
      <c r="AM29" s="138">
        <v>0</v>
      </c>
      <c r="AN29" s="138">
        <v>7.6195674228574399E-3</v>
      </c>
      <c r="AO29" s="138">
        <v>5.6160678738820399E-2</v>
      </c>
      <c r="AP29" s="138">
        <v>0</v>
      </c>
      <c r="AQ29" s="138">
        <v>0</v>
      </c>
      <c r="AR29" s="138">
        <v>0</v>
      </c>
      <c r="AS29" s="138">
        <v>0</v>
      </c>
      <c r="AT29" s="138">
        <v>0</v>
      </c>
      <c r="AU29" s="138">
        <v>6.7079202986043196E-2</v>
      </c>
      <c r="AV29" s="138">
        <v>2.08895418073892</v>
      </c>
      <c r="AW29" s="138">
        <v>0</v>
      </c>
      <c r="AX29" s="138">
        <v>6.96310566888952E-3</v>
      </c>
      <c r="AY29" s="138">
        <v>5.1001931369990703E-3</v>
      </c>
      <c r="AZ29" s="138">
        <v>0</v>
      </c>
    </row>
    <row r="30" spans="1:52" x14ac:dyDescent="0.25">
      <c r="A30" s="7" t="s">
        <v>57</v>
      </c>
      <c r="B30" s="7">
        <v>2028</v>
      </c>
      <c r="C30" s="7" t="s">
        <v>62</v>
      </c>
      <c r="D30" s="7" t="s">
        <v>58</v>
      </c>
      <c r="E30" s="7" t="s">
        <v>58</v>
      </c>
      <c r="F30" s="7" t="s">
        <v>59</v>
      </c>
      <c r="G30" s="7">
        <v>25986.925654908999</v>
      </c>
      <c r="H30" s="7">
        <v>3081639.7345880498</v>
      </c>
      <c r="I30" s="7">
        <v>299885.519107525</v>
      </c>
      <c r="J30" s="7">
        <f t="shared" si="0"/>
        <v>11.539861355276392</v>
      </c>
      <c r="K30" s="7">
        <v>1.1578066045908699</v>
      </c>
      <c r="L30" s="7">
        <v>2.8554972311937301</v>
      </c>
      <c r="M30" s="7">
        <v>2.1310839798271499</v>
      </c>
      <c r="N30" s="7">
        <v>7.1442418462702899E-3</v>
      </c>
      <c r="O30" s="7">
        <v>6.8191959300341104E-4</v>
      </c>
      <c r="P30" s="7">
        <v>0</v>
      </c>
      <c r="Q30" s="7">
        <v>3.0000008598028201E-3</v>
      </c>
      <c r="R30" s="7">
        <v>5.5860016009528501E-2</v>
      </c>
      <c r="S30" s="7">
        <v>7.4672727604549703E-3</v>
      </c>
      <c r="T30" s="7">
        <v>7.1275297102564702E-4</v>
      </c>
      <c r="U30" s="7">
        <v>0</v>
      </c>
      <c r="V30" s="7">
        <v>1.2000003439211201E-2</v>
      </c>
      <c r="W30" s="7">
        <v>0.13034003735556601</v>
      </c>
      <c r="X30" s="7">
        <v>797.32048856963695</v>
      </c>
      <c r="Y30" s="7">
        <v>572.16652740122095</v>
      </c>
      <c r="Z30" s="7">
        <v>0</v>
      </c>
      <c r="AA30" s="7">
        <v>3.3836720536806799E-4</v>
      </c>
      <c r="AB30" s="7">
        <v>2.29134166892984E-3</v>
      </c>
      <c r="AC30" s="7">
        <v>0</v>
      </c>
      <c r="AD30" s="7">
        <v>0.12532767746159601</v>
      </c>
      <c r="AE30" s="7">
        <v>8.9936610219441507E-2</v>
      </c>
      <c r="AF30" s="7">
        <v>0</v>
      </c>
      <c r="AG30" s="7">
        <v>7.28495314391326E-3</v>
      </c>
      <c r="AH30" s="7">
        <v>4.9331957796241999E-2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8.2933646143238705E-3</v>
      </c>
      <c r="AO30" s="7">
        <v>5.6160678738820399E-2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7.3056339918031898E-2</v>
      </c>
      <c r="AV30" s="7">
        <v>2.08895418073892</v>
      </c>
      <c r="AW30" s="7">
        <v>0</v>
      </c>
      <c r="AX30" s="7">
        <v>7.5326886281601897E-3</v>
      </c>
      <c r="AY30" s="7">
        <v>5.4055456446390499E-3</v>
      </c>
      <c r="AZ30" s="7">
        <v>0</v>
      </c>
    </row>
    <row r="31" spans="1:52" x14ac:dyDescent="0.25">
      <c r="A31" s="137" t="s">
        <v>57</v>
      </c>
      <c r="B31" s="137">
        <v>2028</v>
      </c>
      <c r="C31" s="137" t="s">
        <v>64</v>
      </c>
      <c r="D31" s="137" t="s">
        <v>58</v>
      </c>
      <c r="E31" s="137" t="s">
        <v>58</v>
      </c>
      <c r="F31" s="137" t="s">
        <v>59</v>
      </c>
      <c r="G31" s="137">
        <v>325.58521356133701</v>
      </c>
      <c r="H31" s="137">
        <v>59018.796951039498</v>
      </c>
      <c r="I31" s="137">
        <v>4753.5441179955196</v>
      </c>
      <c r="J31" s="137">
        <f t="shared" si="0"/>
        <v>14.599999999999998</v>
      </c>
      <c r="K31" s="137">
        <v>0.97971412040597905</v>
      </c>
      <c r="L31" s="137">
        <v>2.8554972311937301</v>
      </c>
      <c r="M31" s="137">
        <v>1.31386874234936</v>
      </c>
      <c r="N31" s="137">
        <v>5.7980853912105203E-3</v>
      </c>
      <c r="O31" s="137">
        <v>6.8191959300341104E-4</v>
      </c>
      <c r="P31" s="137">
        <v>0</v>
      </c>
      <c r="Q31" s="137">
        <v>3.0000008598028201E-3</v>
      </c>
      <c r="R31" s="137">
        <v>5.5860016009528501E-2</v>
      </c>
      <c r="S31" s="137">
        <v>6.0602490839781796E-3</v>
      </c>
      <c r="T31" s="137">
        <v>7.1275297102564702E-4</v>
      </c>
      <c r="U31" s="137">
        <v>0</v>
      </c>
      <c r="V31" s="137">
        <v>1.2000003439211201E-2</v>
      </c>
      <c r="W31" s="137">
        <v>0.13034003735556601</v>
      </c>
      <c r="X31" s="137">
        <v>737.06355751902299</v>
      </c>
      <c r="Y31" s="137">
        <v>539.639707743759</v>
      </c>
      <c r="Z31" s="137">
        <v>0</v>
      </c>
      <c r="AA31" s="137">
        <v>3.10872995226942E-4</v>
      </c>
      <c r="AB31" s="137">
        <v>2.29134166892984E-3</v>
      </c>
      <c r="AC31" s="137">
        <v>0</v>
      </c>
      <c r="AD31" s="137">
        <v>0.115856127027611</v>
      </c>
      <c r="AE31" s="137">
        <v>8.4823847131921995E-2</v>
      </c>
      <c r="AF31" s="137">
        <v>0</v>
      </c>
      <c r="AG31" s="137">
        <v>6.6930103390863797E-3</v>
      </c>
      <c r="AH31" s="137">
        <v>4.9331957796241999E-2</v>
      </c>
      <c r="AI31" s="137">
        <v>0</v>
      </c>
      <c r="AJ31" s="137">
        <v>0</v>
      </c>
      <c r="AK31" s="137">
        <v>0</v>
      </c>
      <c r="AL31" s="137">
        <v>0</v>
      </c>
      <c r="AM31" s="137">
        <v>0</v>
      </c>
      <c r="AN31" s="137">
        <v>7.6194827904776004E-3</v>
      </c>
      <c r="AO31" s="137">
        <v>5.6160678738820399E-2</v>
      </c>
      <c r="AP31" s="137">
        <v>0</v>
      </c>
      <c r="AQ31" s="137">
        <v>0</v>
      </c>
      <c r="AR31" s="137">
        <v>0</v>
      </c>
      <c r="AS31" s="137">
        <v>0</v>
      </c>
      <c r="AT31" s="137">
        <v>0</v>
      </c>
      <c r="AU31" s="137">
        <v>6.71344526742437E-2</v>
      </c>
      <c r="AV31" s="137">
        <v>2.08895418073892</v>
      </c>
      <c r="AW31" s="137">
        <v>0</v>
      </c>
      <c r="AX31" s="137">
        <v>6.9634110217273396E-3</v>
      </c>
      <c r="AY31" s="137">
        <v>5.0982483807953402E-3</v>
      </c>
      <c r="AZ31" s="137">
        <v>0</v>
      </c>
    </row>
    <row r="32" spans="1:52" x14ac:dyDescent="0.25">
      <c r="A32" s="15" t="s">
        <v>57</v>
      </c>
      <c r="B32" s="15">
        <v>2028</v>
      </c>
      <c r="C32" s="15" t="s">
        <v>66</v>
      </c>
      <c r="D32" s="15" t="s">
        <v>58</v>
      </c>
      <c r="E32" s="15" t="s">
        <v>58</v>
      </c>
      <c r="F32" s="15" t="s">
        <v>59</v>
      </c>
      <c r="G32" s="15">
        <v>10254.7564294901</v>
      </c>
      <c r="H32" s="15">
        <v>1980271.93968316</v>
      </c>
      <c r="I32" s="15">
        <v>149719.443870555</v>
      </c>
      <c r="J32" s="15">
        <f t="shared" si="0"/>
        <v>14.599999999999955</v>
      </c>
      <c r="K32" s="15">
        <v>2.1752941514522299</v>
      </c>
      <c r="L32" s="15">
        <v>123.3005963224</v>
      </c>
      <c r="M32" s="15">
        <v>2.2295516758627101</v>
      </c>
      <c r="N32" s="15">
        <v>1.9097959069866902E-2</v>
      </c>
      <c r="O32" s="15">
        <v>4.2485239114148997E-2</v>
      </c>
      <c r="P32" s="15">
        <v>0</v>
      </c>
      <c r="Q32" s="15">
        <v>9.0000025794084604E-3</v>
      </c>
      <c r="R32" s="15">
        <v>2.6460007583460801E-2</v>
      </c>
      <c r="S32" s="15">
        <v>1.9961484033068098E-2</v>
      </c>
      <c r="T32" s="15">
        <v>4.4406233101434399E-2</v>
      </c>
      <c r="U32" s="15">
        <v>0</v>
      </c>
      <c r="V32" s="15">
        <v>3.60000103176338E-2</v>
      </c>
      <c r="W32" s="15">
        <v>6.1740017694742001E-2</v>
      </c>
      <c r="X32" s="15">
        <v>1105.00891557297</v>
      </c>
      <c r="Y32" s="15">
        <v>23559.507171624198</v>
      </c>
      <c r="Z32" s="15">
        <v>0</v>
      </c>
      <c r="AA32" s="15">
        <v>8.1599607399958905E-4</v>
      </c>
      <c r="AB32" s="15">
        <v>0.48464279888552297</v>
      </c>
      <c r="AC32" s="15">
        <v>0</v>
      </c>
      <c r="AD32" s="15">
        <v>0.173692013372891</v>
      </c>
      <c r="AE32" s="15">
        <v>3.7032264419248202</v>
      </c>
      <c r="AF32" s="15">
        <v>0</v>
      </c>
      <c r="AG32" s="15">
        <v>1.7568171709305799E-2</v>
      </c>
      <c r="AH32" s="15">
        <v>10.4342265603887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2.00000261791742E-2</v>
      </c>
      <c r="AO32" s="15">
        <v>11.8785726722303</v>
      </c>
      <c r="AP32" s="15">
        <v>0</v>
      </c>
      <c r="AQ32" s="15">
        <v>0</v>
      </c>
      <c r="AR32" s="15">
        <v>0</v>
      </c>
      <c r="AS32" s="15">
        <v>0</v>
      </c>
      <c r="AT32" s="15">
        <v>0</v>
      </c>
      <c r="AU32" s="15">
        <v>0.187032344832775</v>
      </c>
      <c r="AV32" s="15">
        <v>154.17425027612001</v>
      </c>
      <c r="AW32" s="15">
        <v>0</v>
      </c>
      <c r="AX32" s="15">
        <v>1.04395763205389E-2</v>
      </c>
      <c r="AY32" s="15">
        <v>0.222578541879841</v>
      </c>
      <c r="AZ32" s="15">
        <v>0</v>
      </c>
    </row>
    <row r="33" spans="1:52" x14ac:dyDescent="0.25">
      <c r="A33" s="15" t="s">
        <v>57</v>
      </c>
      <c r="B33" s="15">
        <v>2028</v>
      </c>
      <c r="C33" s="15" t="s">
        <v>67</v>
      </c>
      <c r="D33" s="15" t="s">
        <v>58</v>
      </c>
      <c r="E33" s="15" t="s">
        <v>58</v>
      </c>
      <c r="F33" s="15" t="s">
        <v>59</v>
      </c>
      <c r="G33" s="15">
        <v>13202.5106136168</v>
      </c>
      <c r="H33" s="15">
        <v>2413932.12134432</v>
      </c>
      <c r="I33" s="15">
        <v>192756.654958806</v>
      </c>
      <c r="J33" s="15">
        <f t="shared" si="0"/>
        <v>14.600000000000055</v>
      </c>
      <c r="K33" s="15">
        <v>1.90116396000927</v>
      </c>
      <c r="L33" s="15">
        <v>153.03265501007101</v>
      </c>
      <c r="M33" s="15">
        <v>2.2314169533001702</v>
      </c>
      <c r="N33" s="15">
        <v>1.5929294131173201E-2</v>
      </c>
      <c r="O33" s="15">
        <v>5.2729906701957999E-2</v>
      </c>
      <c r="P33" s="15">
        <v>0</v>
      </c>
      <c r="Q33" s="15">
        <v>9.0000025794084604E-3</v>
      </c>
      <c r="R33" s="15">
        <v>2.6460007583460801E-2</v>
      </c>
      <c r="S33" s="15">
        <v>1.6649546126589101E-2</v>
      </c>
      <c r="T33" s="15">
        <v>5.5114119097524998E-2</v>
      </c>
      <c r="U33" s="15">
        <v>0</v>
      </c>
      <c r="V33" s="15">
        <v>3.60000103176338E-2</v>
      </c>
      <c r="W33" s="15">
        <v>6.1740017694742001E-2</v>
      </c>
      <c r="X33" s="15">
        <v>1023.15627810611</v>
      </c>
      <c r="Y33" s="15">
        <v>27401.348317035801</v>
      </c>
      <c r="Z33" s="15">
        <v>0</v>
      </c>
      <c r="AA33" s="15">
        <v>7.4697133997757899E-4</v>
      </c>
      <c r="AB33" s="15">
        <v>0.60150701989337996</v>
      </c>
      <c r="AC33" s="15">
        <v>0</v>
      </c>
      <c r="AD33" s="15">
        <v>0.16082591862819201</v>
      </c>
      <c r="AE33" s="15">
        <v>4.3071103691955397</v>
      </c>
      <c r="AF33" s="15">
        <v>0</v>
      </c>
      <c r="AG33" s="15">
        <v>1.6082088113898201E-2</v>
      </c>
      <c r="AH33" s="15">
        <v>12.950281191971801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1.8308233128400998E-2</v>
      </c>
      <c r="AO33" s="15">
        <v>14.7429093449667</v>
      </c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0.171210351139438</v>
      </c>
      <c r="AV33" s="15">
        <v>191.35101984624899</v>
      </c>
      <c r="AW33" s="15">
        <v>0</v>
      </c>
      <c r="AX33" s="15">
        <v>9.6662731880212092E-3</v>
      </c>
      <c r="AY33" s="15">
        <v>0.258874352061712</v>
      </c>
      <c r="AZ33" s="15">
        <v>0</v>
      </c>
    </row>
    <row r="34" spans="1:52" x14ac:dyDescent="0.25">
      <c r="A34" s="15" t="s">
        <v>57</v>
      </c>
      <c r="B34" s="15">
        <v>2028</v>
      </c>
      <c r="C34" s="15" t="s">
        <v>68</v>
      </c>
      <c r="D34" s="15" t="s">
        <v>58</v>
      </c>
      <c r="E34" s="15" t="s">
        <v>58</v>
      </c>
      <c r="F34" s="15" t="s">
        <v>59</v>
      </c>
      <c r="G34" s="15">
        <v>4094.6380574326599</v>
      </c>
      <c r="H34" s="15">
        <v>778077.03608779702</v>
      </c>
      <c r="I34" s="15">
        <v>59781.7156385169</v>
      </c>
      <c r="J34" s="15">
        <f t="shared" si="0"/>
        <v>14.600000000000016</v>
      </c>
      <c r="K34" s="15">
        <v>2.1819493080384702</v>
      </c>
      <c r="L34" s="15">
        <v>153.03265501007101</v>
      </c>
      <c r="M34" s="15">
        <v>2.2294778844447798</v>
      </c>
      <c r="N34" s="15">
        <v>1.9171256011375801E-2</v>
      </c>
      <c r="O34" s="15">
        <v>5.2729906701957999E-2</v>
      </c>
      <c r="P34" s="15">
        <v>0</v>
      </c>
      <c r="Q34" s="15">
        <v>9.0000025794084604E-3</v>
      </c>
      <c r="R34" s="15">
        <v>2.6460007583460801E-2</v>
      </c>
      <c r="S34" s="15">
        <v>2.0038095137021601E-2</v>
      </c>
      <c r="T34" s="15">
        <v>5.5114119097524998E-2</v>
      </c>
      <c r="U34" s="15">
        <v>0</v>
      </c>
      <c r="V34" s="15">
        <v>3.60000103176338E-2</v>
      </c>
      <c r="W34" s="15">
        <v>6.1740017694742001E-2</v>
      </c>
      <c r="X34" s="15">
        <v>1108.06171121386</v>
      </c>
      <c r="Y34" s="15">
        <v>29301.3475701432</v>
      </c>
      <c r="Z34" s="15">
        <v>0</v>
      </c>
      <c r="AA34" s="15">
        <v>8.1760005859473804E-4</v>
      </c>
      <c r="AB34" s="15">
        <v>0.60150701989337996</v>
      </c>
      <c r="AC34" s="15">
        <v>0</v>
      </c>
      <c r="AD34" s="15">
        <v>0.17417187033495701</v>
      </c>
      <c r="AE34" s="15">
        <v>4.60576379273654</v>
      </c>
      <c r="AF34" s="15">
        <v>0</v>
      </c>
      <c r="AG34" s="15">
        <v>1.7602705057791899E-2</v>
      </c>
      <c r="AH34" s="15">
        <v>12.950281191971801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2.0039339767702599E-2</v>
      </c>
      <c r="AO34" s="15">
        <v>14.7429093449666</v>
      </c>
      <c r="AP34" s="15">
        <v>0</v>
      </c>
      <c r="AQ34" s="15">
        <v>0</v>
      </c>
      <c r="AR34" s="15">
        <v>0</v>
      </c>
      <c r="AS34" s="15">
        <v>0</v>
      </c>
      <c r="AT34" s="15">
        <v>0</v>
      </c>
      <c r="AU34" s="15">
        <v>0.187400931306517</v>
      </c>
      <c r="AV34" s="15">
        <v>191.35101984624899</v>
      </c>
      <c r="AW34" s="15">
        <v>0</v>
      </c>
      <c r="AX34" s="15">
        <v>1.0468417620038801E-2</v>
      </c>
      <c r="AY34" s="15">
        <v>0.27682460289882499</v>
      </c>
      <c r="AZ34" s="15">
        <v>0</v>
      </c>
    </row>
    <row r="35" spans="1:52" x14ac:dyDescent="0.25">
      <c r="A35" s="15" t="s">
        <v>57</v>
      </c>
      <c r="B35" s="15">
        <v>2028</v>
      </c>
      <c r="C35" s="15" t="s">
        <v>69</v>
      </c>
      <c r="D35" s="15" t="s">
        <v>58</v>
      </c>
      <c r="E35" s="15" t="s">
        <v>58</v>
      </c>
      <c r="F35" s="15" t="s">
        <v>59</v>
      </c>
      <c r="G35" s="15">
        <v>15250.098998969999</v>
      </c>
      <c r="H35" s="15">
        <v>2451359.9177751299</v>
      </c>
      <c r="I35" s="15">
        <v>115900.752392172</v>
      </c>
      <c r="J35" s="15">
        <f t="shared" si="0"/>
        <v>7.6000000000000005</v>
      </c>
      <c r="K35" s="15">
        <v>3.2018335871160302</v>
      </c>
      <c r="L35" s="15">
        <v>38.629655563971603</v>
      </c>
      <c r="M35" s="15">
        <v>1.7710674858098201</v>
      </c>
      <c r="N35" s="15">
        <v>2.2063539891594399E-2</v>
      </c>
      <c r="O35" s="15">
        <v>1.33104802611112E-2</v>
      </c>
      <c r="P35" s="15">
        <v>0</v>
      </c>
      <c r="Q35" s="15">
        <v>9.0000025794084604E-3</v>
      </c>
      <c r="R35" s="15">
        <v>2.6460007583460801E-2</v>
      </c>
      <c r="S35" s="15">
        <v>2.3061155259983999E-2</v>
      </c>
      <c r="T35" s="15">
        <v>1.39123211141372E-2</v>
      </c>
      <c r="U35" s="15">
        <v>0</v>
      </c>
      <c r="V35" s="15">
        <v>3.60000103176338E-2</v>
      </c>
      <c r="W35" s="15">
        <v>6.1740017694742001E-2</v>
      </c>
      <c r="X35" s="15">
        <v>1413.52648426365</v>
      </c>
      <c r="Y35" s="15">
        <v>7928.8710696309399</v>
      </c>
      <c r="Z35" s="15">
        <v>0</v>
      </c>
      <c r="AA35" s="15">
        <v>1.12463816005446E-3</v>
      </c>
      <c r="AB35" s="15">
        <v>0.15183693307982599</v>
      </c>
      <c r="AC35" s="15">
        <v>0</v>
      </c>
      <c r="AD35" s="15">
        <v>0.22218667881095899</v>
      </c>
      <c r="AE35" s="15">
        <v>1.2463081161152201</v>
      </c>
      <c r="AF35" s="15">
        <v>0</v>
      </c>
      <c r="AG35" s="15">
        <v>2.42131511856815E-2</v>
      </c>
      <c r="AH35" s="15">
        <v>3.2690075322128398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2.7564829488626898E-2</v>
      </c>
      <c r="AO35" s="15">
        <v>3.7215162343582202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0.29579932175750101</v>
      </c>
      <c r="AV35" s="15">
        <v>48.302265865993299</v>
      </c>
      <c r="AW35" s="15">
        <v>0</v>
      </c>
      <c r="AX35" s="15">
        <v>1.33542973324535E-2</v>
      </c>
      <c r="AY35" s="15">
        <v>7.4908042370142897E-2</v>
      </c>
      <c r="AZ35" s="15">
        <v>0</v>
      </c>
    </row>
    <row r="36" spans="1:52" x14ac:dyDescent="0.25">
      <c r="A36" s="15" t="s">
        <v>57</v>
      </c>
      <c r="B36" s="15">
        <v>2028</v>
      </c>
      <c r="C36" s="15" t="s">
        <v>70</v>
      </c>
      <c r="D36" s="15" t="s">
        <v>58</v>
      </c>
      <c r="E36" s="15" t="s">
        <v>58</v>
      </c>
      <c r="F36" s="15" t="s">
        <v>59</v>
      </c>
      <c r="G36" s="15">
        <v>25155.200846521999</v>
      </c>
      <c r="H36" s="15">
        <v>2960533.2794979098</v>
      </c>
      <c r="I36" s="15">
        <v>319471.05075082998</v>
      </c>
      <c r="J36" s="15">
        <f t="shared" si="0"/>
        <v>12.700000000000024</v>
      </c>
      <c r="K36" s="15">
        <v>2.3235628994549899</v>
      </c>
      <c r="L36" s="15">
        <v>22.2115967843189</v>
      </c>
      <c r="M36" s="15">
        <v>1.86368898219666</v>
      </c>
      <c r="N36" s="15">
        <v>2.0157792567537299E-2</v>
      </c>
      <c r="O36" s="15">
        <v>7.6533693155984798E-3</v>
      </c>
      <c r="P36" s="15">
        <v>0</v>
      </c>
      <c r="Q36" s="15">
        <v>9.0000025794084604E-3</v>
      </c>
      <c r="R36" s="15">
        <v>2.6460007583460801E-2</v>
      </c>
      <c r="S36" s="15">
        <v>2.1069238498561599E-2</v>
      </c>
      <c r="T36" s="15">
        <v>7.9994207147264899E-3</v>
      </c>
      <c r="U36" s="15">
        <v>0</v>
      </c>
      <c r="V36" s="15">
        <v>3.60000103176338E-2</v>
      </c>
      <c r="W36" s="15">
        <v>6.1740017694742001E-2</v>
      </c>
      <c r="X36" s="15">
        <v>1184.7282029335199</v>
      </c>
      <c r="Y36" s="15">
        <v>4427.59037156672</v>
      </c>
      <c r="Z36" s="15">
        <v>0</v>
      </c>
      <c r="AA36" s="15">
        <v>8.39845141105992E-4</v>
      </c>
      <c r="AB36" s="15">
        <v>8.7304447458810594E-2</v>
      </c>
      <c r="AC36" s="15">
        <v>0</v>
      </c>
      <c r="AD36" s="15">
        <v>0.18622277518953001</v>
      </c>
      <c r="AE36" s="15">
        <v>0.69595554858404995</v>
      </c>
      <c r="AF36" s="15">
        <v>0</v>
      </c>
      <c r="AG36" s="15">
        <v>1.8081635584172799E-2</v>
      </c>
      <c r="AH36" s="15">
        <v>1.8796408130061999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2.0584565715178402E-2</v>
      </c>
      <c r="AO36" s="15">
        <v>2.13982798492659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15">
        <v>0.19251492334414899</v>
      </c>
      <c r="AV36" s="15">
        <v>27.773233737684201</v>
      </c>
      <c r="AW36" s="15">
        <v>0</v>
      </c>
      <c r="AX36" s="15">
        <v>1.1192724619064599E-2</v>
      </c>
      <c r="AY36" s="15">
        <v>4.1829678429415297E-2</v>
      </c>
      <c r="AZ36" s="15">
        <v>0</v>
      </c>
    </row>
    <row r="40" spans="1:52" x14ac:dyDescent="0.25">
      <c r="C40" s="12" t="s">
        <v>97</v>
      </c>
      <c r="D40" s="12" t="s">
        <v>32</v>
      </c>
      <c r="E40" s="12" t="s">
        <v>33</v>
      </c>
      <c r="F40" s="12" t="s">
        <v>34</v>
      </c>
      <c r="G40" s="12" t="s">
        <v>41</v>
      </c>
      <c r="H40" s="12" t="s">
        <v>42</v>
      </c>
      <c r="I40" s="12" t="s">
        <v>43</v>
      </c>
      <c r="J40" s="12" t="s">
        <v>121</v>
      </c>
      <c r="K40" s="12" t="s">
        <v>124</v>
      </c>
      <c r="L40" s="12" t="s">
        <v>125</v>
      </c>
    </row>
    <row r="41" spans="1:52" x14ac:dyDescent="0.25">
      <c r="C41" s="12" t="s">
        <v>104</v>
      </c>
      <c r="D41" s="12">
        <f>SUMPRODUCT(H26:H28,K26:K28)/SUM(H26:H28)</f>
        <v>1.129901099552453</v>
      </c>
      <c r="E41" s="12">
        <f>SUMPRODUCT(G26:G28,L26:L28)/SUM(G26:G28)</f>
        <v>2.8554972311937301</v>
      </c>
      <c r="F41" s="12">
        <f>SUMPRODUCT(I26:I28,M26:M28)/SUM(I26:I28)</f>
        <v>2.1300207131700737</v>
      </c>
      <c r="G41" s="12">
        <f>SUMPRODUCT(H26:H28,S26:S28)/SUM(H26:H28)</f>
        <v>7.3023800213512452E-3</v>
      </c>
      <c r="H41" s="12">
        <f>SUMPRODUCT(G26:G28,T26:T28)/SUM(G26:G28)</f>
        <v>7.1275297102564702E-4</v>
      </c>
      <c r="I41" s="12">
        <f>SUMPRODUCT(I26:I28,U26:U28)/SUM(I26:I28)</f>
        <v>0</v>
      </c>
      <c r="J41" s="130">
        <f>AVERAGE(J26:J28)</f>
        <v>13.579953785092153</v>
      </c>
      <c r="K41" s="12">
        <f>SUM(G26:G28)</f>
        <v>88421.67805232016</v>
      </c>
      <c r="L41" s="12"/>
    </row>
    <row r="42" spans="1:52" x14ac:dyDescent="0.25">
      <c r="C42" s="12" t="s">
        <v>105</v>
      </c>
      <c r="D42" s="12">
        <f>SUMPRODUCT(H29:H36,K29:K36)/SUM(H29:H36)</f>
        <v>2.100794454659606</v>
      </c>
      <c r="E42" s="12">
        <f>SUMPRODUCT(G29:G36,L29:L36)/SUM(G29:G36)</f>
        <v>54.15641716457295</v>
      </c>
      <c r="F42" s="12">
        <f>SUMPRODUCT(I29:I36,M29:M36)/SUM(I29:I36)</f>
        <v>2.0460436815584844</v>
      </c>
      <c r="G42" s="12">
        <f>SUMPRODUCT(H29:H36,S29:S36)/SUM(H29:H36)</f>
        <v>1.7227288507052685E-2</v>
      </c>
      <c r="H42" s="12">
        <f>SUMPRODUCT(G29:G36,T29:T36)/SUM(G29:G36)</f>
        <v>1.9414760435409108E-2</v>
      </c>
      <c r="I42" s="12">
        <f>SUMPRODUCT(I29:I36,U29:U36)/SUM(I29:I36)</f>
        <v>0</v>
      </c>
      <c r="J42" s="130">
        <f>AVERAGE(J29:J36)</f>
        <v>13.104982669409551</v>
      </c>
      <c r="K42" s="12">
        <f>SUM(G29:G36)</f>
        <v>94837.242953244713</v>
      </c>
      <c r="L42" s="12"/>
    </row>
    <row r="43" spans="1:52" x14ac:dyDescent="0.25">
      <c r="C43" s="12" t="s">
        <v>113</v>
      </c>
      <c r="D43" s="12">
        <f>SUMPRODUCT(H29:H31,K29:K31)/SUM(H29:H31)</f>
        <v>1.148913594163903</v>
      </c>
      <c r="E43" s="12">
        <f>SUMPRODUCT(G29:G31,L29:L31)/SUM(G29:G31)</f>
        <v>2.8554972311937306</v>
      </c>
      <c r="F43" s="12">
        <f>SUMPRODUCT(I29:I31,M29:M31)/SUM(I29:I31)</f>
        <v>2.0970282288812991</v>
      </c>
      <c r="G43" s="12">
        <f>SUMPRODUCT(H29:H31,S29:S31)/SUM(H29:H31)</f>
        <v>7.3975084963978826E-3</v>
      </c>
      <c r="H43" s="12">
        <f>SUMPRODUCT(G29:G31,T29:T31)/SUM(G29:G31)</f>
        <v>7.1275297102564702E-4</v>
      </c>
      <c r="I43" s="12">
        <f>SUMPRODUCT(I29:I31,U29:U31)/SUM(I29:I31)</f>
        <v>0</v>
      </c>
      <c r="J43" s="130">
        <f>AVERAGE(J29:J31)</f>
        <v>13.57995378509213</v>
      </c>
      <c r="K43" s="12">
        <f>SUM(G29:G31)</f>
        <v>26880.038007213156</v>
      </c>
      <c r="L43" s="12"/>
    </row>
    <row r="44" spans="1:52" x14ac:dyDescent="0.25">
      <c r="C44" s="12" t="s">
        <v>112</v>
      </c>
      <c r="D44" s="12">
        <f>SUMPRODUCT(H32:H36,K32:K36)/SUM(H32:H36)</f>
        <v>2.3924881124916961</v>
      </c>
      <c r="E44" s="12">
        <f>SUMPRODUCT(G32:G36,L32:L36)/SUM(G32:G36)</f>
        <v>74.448168108558164</v>
      </c>
      <c r="F44" s="12">
        <f>SUMPRODUCT(I32:I36,M32:M36)/SUM(I32:I36)</f>
        <v>2.0269966743034957</v>
      </c>
      <c r="G44" s="12">
        <f>SUMPRODUCT(H32:H36,S32:S36)/SUM(H32:H36)</f>
        <v>2.0239518929985538E-2</v>
      </c>
      <c r="H44" s="12">
        <f>SUMPRODUCT(G32:G36,T32:T36)/SUM(G32:G36)</f>
        <v>2.6812219937356559E-2</v>
      </c>
      <c r="I44" s="12">
        <f>SUMPRODUCT(I32:I36,U32:U36)/SUM(I32:I36)</f>
        <v>0</v>
      </c>
      <c r="J44" s="130">
        <f>AVERAGE(J32:J36)</f>
        <v>12.820000000000011</v>
      </c>
      <c r="K44" s="12">
        <f>SUM(G32:G36)</f>
        <v>67957.204946031561</v>
      </c>
      <c r="L44" s="130">
        <f>302000/K44</f>
        <v>4.4439732363894935</v>
      </c>
    </row>
    <row r="45" spans="1:52" x14ac:dyDescent="0.25">
      <c r="C45" s="12" t="s">
        <v>123</v>
      </c>
      <c r="D45" s="129">
        <f>SUMPRODUCT(H26:H31,K26:K31)/SUM(H26:H31)</f>
        <v>1.1381690430055031</v>
      </c>
      <c r="E45" s="12">
        <f>SUMPRODUCT(G26:G31,L26:L31)/SUM(G26:G31)</f>
        <v>2.8554972311937301</v>
      </c>
      <c r="F45" s="12">
        <f>SUMPRODUCT(I26:I31,M26:M31)/SUM(I26:I31)</f>
        <v>2.1222859022230107</v>
      </c>
      <c r="G45" s="12">
        <f>SUMPRODUCT(H26:H31,S26:S31)/SUM(H26:H31)</f>
        <v>7.3437484408319167E-3</v>
      </c>
      <c r="H45" s="12">
        <f>SUMPRODUCT(G26:G31,T26:T31)/SUM(G26:G31)</f>
        <v>7.1275297102564702E-4</v>
      </c>
      <c r="I45" s="12">
        <f>SUMPRODUCT(I26:I31,U26:U31)/SUM(I26:I31)</f>
        <v>0</v>
      </c>
      <c r="J45" s="130">
        <f>AVERAGE(J26:J31)</f>
        <v>13.579953785092142</v>
      </c>
      <c r="K45" s="12">
        <f>SUM(G26:G31)</f>
        <v>115301.71605953333</v>
      </c>
      <c r="L45" s="130">
        <f>544000/K45</f>
        <v>4.7180564053280731</v>
      </c>
    </row>
    <row r="47" spans="1:52" x14ac:dyDescent="0.25"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52" x14ac:dyDescent="0.25"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3:12" x14ac:dyDescent="0.25"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3:12" x14ac:dyDescent="0.25"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3:12" x14ac:dyDescent="0.25"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3:12" x14ac:dyDescent="0.25">
      <c r="C52" s="12"/>
      <c r="D52" s="129"/>
      <c r="E52" s="12"/>
      <c r="F52" s="12"/>
      <c r="G52" s="129"/>
      <c r="H52" s="12"/>
      <c r="I52" s="12"/>
      <c r="J52" s="129"/>
      <c r="K52" s="12"/>
      <c r="L52" s="12"/>
    </row>
  </sheetData>
  <pageMargins left="0.7" right="0.7" top="0.75" bottom="0.75" header="0.3" footer="0.3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C8FDF-855D-48E0-879A-AB228EDFDA1C}">
  <sheetPr>
    <tabColor theme="4" tint="0.79998168889431442"/>
  </sheetPr>
  <dimension ref="A1:P16"/>
  <sheetViews>
    <sheetView workbookViewId="0">
      <selection activeCell="G17" sqref="G17"/>
    </sheetView>
  </sheetViews>
  <sheetFormatPr defaultRowHeight="15" x14ac:dyDescent="0.25"/>
  <cols>
    <col min="2" max="2" width="11.42578125" customWidth="1"/>
    <col min="3" max="3" width="10.5703125" bestFit="1" customWidth="1"/>
    <col min="4" max="4" width="10.42578125" bestFit="1" customWidth="1"/>
    <col min="5" max="5" width="12.140625" bestFit="1" customWidth="1"/>
    <col min="6" max="6" width="11.140625" bestFit="1" customWidth="1"/>
    <col min="7" max="7" width="11.5703125" bestFit="1" customWidth="1"/>
    <col min="8" max="8" width="12" bestFit="1" customWidth="1"/>
  </cols>
  <sheetData>
    <row r="1" spans="1:16" ht="15.75" thickBot="1" x14ac:dyDescent="0.3">
      <c r="B1" s="192" t="s">
        <v>119</v>
      </c>
      <c r="C1" s="192"/>
      <c r="D1" s="192"/>
      <c r="E1" s="192"/>
      <c r="F1" s="192"/>
      <c r="G1" s="192"/>
      <c r="H1" s="6"/>
      <c r="I1" s="6"/>
      <c r="J1" s="6"/>
      <c r="K1" s="6"/>
      <c r="L1" s="6"/>
      <c r="M1" s="6"/>
      <c r="N1" s="6"/>
      <c r="O1" s="6"/>
      <c r="P1" s="6"/>
    </row>
    <row r="2" spans="1:16" x14ac:dyDescent="0.25">
      <c r="A2" s="7" t="str">
        <f>'2019'!C40</f>
        <v>Class</v>
      </c>
      <c r="B2" s="8" t="str">
        <f>'2019'!D40</f>
        <v>NOx_RUNEX</v>
      </c>
      <c r="C2" s="38" t="str">
        <f>'2023'!E40</f>
        <v>NOx_IDLEX</v>
      </c>
      <c r="D2" s="38" t="str">
        <f>'2023'!F40</f>
        <v>NOx_STREX</v>
      </c>
      <c r="E2" s="8" t="str">
        <f>'2019'!G40</f>
        <v>PM10_RUNEX</v>
      </c>
      <c r="F2" s="8" t="str">
        <f>'2023'!H40</f>
        <v>PM10_IDLEX</v>
      </c>
      <c r="G2" s="8" t="str">
        <f>'2023'!I40</f>
        <v>PM10_STREX</v>
      </c>
      <c r="H2" s="7"/>
      <c r="I2" s="7"/>
      <c r="J2" s="7"/>
      <c r="K2" s="7"/>
      <c r="L2" s="7"/>
      <c r="M2" s="7"/>
      <c r="N2" s="7"/>
      <c r="O2" s="7"/>
      <c r="P2" s="7"/>
    </row>
    <row r="3" spans="1:16" x14ac:dyDescent="0.25">
      <c r="A3" s="7" t="str">
        <f>'2019'!C41</f>
        <v>Class 4-6</v>
      </c>
      <c r="B3" s="18">
        <f>'2028'!D41</f>
        <v>1.129901099552453</v>
      </c>
      <c r="C3" s="40">
        <f>'2028'!E41</f>
        <v>2.8554972311937301</v>
      </c>
      <c r="D3" s="40">
        <f>'2028'!F41</f>
        <v>2.1300207131700737</v>
      </c>
      <c r="E3" s="40">
        <f>'2028'!G41</f>
        <v>7.3023800213512452E-3</v>
      </c>
      <c r="F3" s="60">
        <f>'2028'!H41</f>
        <v>7.1275297102564702E-4</v>
      </c>
      <c r="G3" s="8">
        <f>'2028'!I41</f>
        <v>0</v>
      </c>
      <c r="H3" s="8"/>
      <c r="I3" s="8"/>
      <c r="J3" s="8"/>
      <c r="K3" s="8"/>
      <c r="L3" s="8"/>
      <c r="M3" s="8"/>
      <c r="N3" s="8"/>
      <c r="O3" s="8"/>
      <c r="P3" s="8"/>
    </row>
    <row r="4" spans="1:16" x14ac:dyDescent="0.25">
      <c r="A4" s="7" t="str">
        <f>'2019'!C42</f>
        <v>Class 7-8</v>
      </c>
      <c r="B4" s="18">
        <f>'2028'!D42</f>
        <v>2.100794454659606</v>
      </c>
      <c r="C4" s="40">
        <f>'2028'!E42</f>
        <v>54.15641716457295</v>
      </c>
      <c r="D4" s="40">
        <f>'2028'!F42</f>
        <v>2.0460436815584844</v>
      </c>
      <c r="E4" s="40">
        <f>'2028'!G42</f>
        <v>1.7227288507052685E-2</v>
      </c>
      <c r="F4" s="60">
        <f>'2028'!H42</f>
        <v>1.9414760435409108E-2</v>
      </c>
      <c r="G4" s="8">
        <f>'2028'!I42</f>
        <v>0</v>
      </c>
      <c r="H4" s="8"/>
      <c r="I4" s="8"/>
      <c r="J4" s="8"/>
      <c r="K4" s="8"/>
      <c r="L4" s="8"/>
      <c r="M4" s="8"/>
      <c r="N4" s="8"/>
      <c r="O4" s="8"/>
      <c r="P4" s="8"/>
    </row>
    <row r="5" spans="1:16" x14ac:dyDescent="0.25">
      <c r="A5" s="7" t="s">
        <v>113</v>
      </c>
      <c r="B5" s="18">
        <f>'2028'!D43</f>
        <v>1.148913594163903</v>
      </c>
      <c r="C5" s="40">
        <f>'2028'!E43</f>
        <v>2.8554972311937306</v>
      </c>
      <c r="D5" s="40">
        <f>'2028'!F43</f>
        <v>2.0970282288812991</v>
      </c>
      <c r="E5" s="40">
        <f>'2028'!G43</f>
        <v>7.3975084963978826E-3</v>
      </c>
      <c r="F5" s="60">
        <f>'2028'!H43</f>
        <v>7.1275297102564702E-4</v>
      </c>
      <c r="G5" s="8">
        <f>'2028'!I43</f>
        <v>0</v>
      </c>
      <c r="H5" s="8"/>
      <c r="I5" s="8"/>
      <c r="J5" s="8"/>
      <c r="K5" s="8"/>
      <c r="L5" s="8"/>
      <c r="M5" s="8"/>
      <c r="N5" s="8"/>
      <c r="O5" s="8"/>
      <c r="P5" s="8"/>
    </row>
    <row r="6" spans="1:16" x14ac:dyDescent="0.25">
      <c r="A6" s="7" t="s">
        <v>112</v>
      </c>
      <c r="B6" s="18">
        <f>'2028'!D44</f>
        <v>2.3924881124916961</v>
      </c>
      <c r="C6" s="40">
        <f>'2028'!E44</f>
        <v>74.448168108558164</v>
      </c>
      <c r="D6" s="40">
        <f>'2028'!F44</f>
        <v>2.0269966743034957</v>
      </c>
      <c r="E6" s="40">
        <f>'2028'!G44</f>
        <v>2.0239518929985538E-2</v>
      </c>
      <c r="F6" s="60">
        <f>'2028'!H44</f>
        <v>2.6812219937356559E-2</v>
      </c>
      <c r="G6" s="8">
        <f>'2028'!I44</f>
        <v>0</v>
      </c>
      <c r="H6" s="8"/>
      <c r="I6" s="8"/>
      <c r="J6" s="8"/>
      <c r="K6" s="8"/>
      <c r="L6" s="8"/>
      <c r="M6" s="8"/>
      <c r="N6" s="8"/>
      <c r="O6" s="8"/>
      <c r="P6" s="8"/>
    </row>
    <row r="7" spans="1:16" x14ac:dyDescent="0.25">
      <c r="A7" s="7" t="s">
        <v>123</v>
      </c>
      <c r="B7" s="18">
        <f>'2028'!D45</f>
        <v>1.1381690430055031</v>
      </c>
      <c r="C7" s="40">
        <f>'2028'!E45</f>
        <v>2.8554972311937301</v>
      </c>
      <c r="D7" s="40">
        <f>'2028'!F45</f>
        <v>2.1222859022230107</v>
      </c>
      <c r="E7" s="40">
        <f>'2028'!G45</f>
        <v>7.3437484408319167E-3</v>
      </c>
      <c r="F7" s="60">
        <f>'2028'!H45</f>
        <v>7.1275297102564702E-4</v>
      </c>
      <c r="G7" s="8">
        <f>'2028'!I45</f>
        <v>0</v>
      </c>
      <c r="H7" s="8"/>
      <c r="I7" s="8"/>
      <c r="J7" s="8"/>
      <c r="K7" s="8"/>
      <c r="L7" s="8"/>
      <c r="M7" s="8"/>
      <c r="N7" s="8"/>
      <c r="O7" s="8"/>
      <c r="P7" s="8"/>
    </row>
    <row r="8" spans="1:16" x14ac:dyDescent="0.25">
      <c r="A8" s="15"/>
      <c r="B8" s="15"/>
      <c r="C8" s="7"/>
      <c r="D8" s="7"/>
      <c r="E8" s="7"/>
      <c r="F8" s="7"/>
      <c r="G8" s="7"/>
      <c r="H8" s="7"/>
      <c r="I8" s="7"/>
      <c r="J8" s="6"/>
      <c r="K8" s="6"/>
      <c r="L8" s="6"/>
      <c r="M8" s="6"/>
      <c r="N8" s="6"/>
      <c r="O8" s="6"/>
      <c r="P8" s="6"/>
    </row>
    <row r="9" spans="1:16" x14ac:dyDescent="0.25">
      <c r="A9" s="7"/>
      <c r="B9" s="8"/>
      <c r="C9" s="7"/>
      <c r="D9" s="7"/>
      <c r="E9" s="7"/>
      <c r="F9" s="7"/>
      <c r="G9" s="7"/>
      <c r="H9" s="7"/>
      <c r="I9" s="7"/>
    </row>
    <row r="10" spans="1:16" x14ac:dyDescent="0.25">
      <c r="A10" s="17"/>
      <c r="B10" s="23" t="s">
        <v>103</v>
      </c>
      <c r="F10" s="7"/>
      <c r="G10" s="7"/>
      <c r="H10" s="7"/>
      <c r="I10" s="7"/>
    </row>
    <row r="11" spans="1:16" x14ac:dyDescent="0.25">
      <c r="A11" s="17"/>
      <c r="B11" s="9" t="s">
        <v>122</v>
      </c>
      <c r="F11" s="7"/>
      <c r="G11" s="7"/>
      <c r="H11" s="7"/>
      <c r="I11" s="7"/>
    </row>
    <row r="12" spans="1:16" x14ac:dyDescent="0.25">
      <c r="A12" s="19"/>
      <c r="D12" s="7"/>
      <c r="E12" s="7"/>
      <c r="F12" s="7"/>
      <c r="G12" s="7"/>
      <c r="H12" s="7"/>
      <c r="I12" s="7"/>
    </row>
    <row r="13" spans="1:16" x14ac:dyDescent="0.25">
      <c r="A13" s="20" t="s">
        <v>97</v>
      </c>
      <c r="B13" s="120" t="s">
        <v>115</v>
      </c>
      <c r="C13" s="8" t="s">
        <v>116</v>
      </c>
      <c r="D13" s="161" t="s">
        <v>117</v>
      </c>
      <c r="E13" s="120" t="s">
        <v>118</v>
      </c>
      <c r="F13" s="8"/>
      <c r="G13" s="8"/>
      <c r="H13" s="8"/>
    </row>
    <row r="14" spans="1:16" x14ac:dyDescent="0.25">
      <c r="A14" s="47" t="s">
        <v>112</v>
      </c>
      <c r="B14" s="48">
        <f>(Trips!$C$4*B6)+(D6+(C6/'2028'!$L$44))</f>
        <v>114.23988632964236</v>
      </c>
      <c r="C14" s="162">
        <f>(Trips!C4*E6)+(G6+(F6/'2028'!$L$44))</f>
        <v>0.81359019446318126</v>
      </c>
      <c r="D14" s="48">
        <f>B14/453.592</f>
        <v>0.25185604316134846</v>
      </c>
      <c r="E14" s="159">
        <f>C14/453.592</f>
        <v>1.7936608107355979E-3</v>
      </c>
      <c r="F14" s="18"/>
      <c r="G14" s="18"/>
      <c r="H14" s="18"/>
    </row>
    <row r="15" spans="1:16" x14ac:dyDescent="0.25">
      <c r="A15" s="47" t="s">
        <v>123</v>
      </c>
      <c r="B15" s="48">
        <f>(Trips!$C$3*B7)+(D7+(C7/'2028'!$L$45))</f>
        <v>18.889513759518586</v>
      </c>
      <c r="C15" s="48">
        <f>(Trips!C3*E7)+(G7+(F7/'2028'!$L$45))</f>
        <v>0.10443229705225032</v>
      </c>
      <c r="D15" s="48">
        <f>B15/453.592</f>
        <v>4.1644283319632151E-2</v>
      </c>
      <c r="E15" s="119">
        <f>C15/453.592</f>
        <v>2.3023399233727739E-4</v>
      </c>
      <c r="F15" s="18"/>
      <c r="G15" s="18"/>
      <c r="H15" s="60"/>
    </row>
    <row r="16" spans="1:16" x14ac:dyDescent="0.25">
      <c r="F16" s="7"/>
      <c r="G16" s="7"/>
      <c r="H16" s="7"/>
    </row>
  </sheetData>
  <mergeCells count="1">
    <mergeCell ref="B1:G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EF2F2-3296-4D64-B857-ABD2B934310A}">
  <dimension ref="A1:AZ52"/>
  <sheetViews>
    <sheetView workbookViewId="0">
      <selection activeCell="G26" sqref="G26"/>
    </sheetView>
  </sheetViews>
  <sheetFormatPr defaultColWidth="8.7109375" defaultRowHeight="15" x14ac:dyDescent="0.25"/>
  <cols>
    <col min="1" max="2" width="8.7109375" style="15"/>
    <col min="3" max="3" width="14.5703125" style="15" bestFit="1" customWidth="1"/>
    <col min="4" max="6" width="11.85546875" style="15" bestFit="1" customWidth="1"/>
    <col min="7" max="7" width="12.140625" style="15" bestFit="1" customWidth="1"/>
    <col min="8" max="9" width="11.85546875" style="15" bestFit="1" customWidth="1"/>
    <col min="10" max="10" width="14.5703125" style="15" bestFit="1" customWidth="1"/>
    <col min="11" max="11" width="18.42578125" style="15" bestFit="1" customWidth="1"/>
    <col min="12" max="12" width="13.42578125" style="15" bestFit="1" customWidth="1"/>
    <col min="13" max="16384" width="8.7109375" style="15"/>
  </cols>
  <sheetData>
    <row r="1" spans="1:52" x14ac:dyDescent="0.25">
      <c r="A1" s="15" t="s">
        <v>0</v>
      </c>
    </row>
    <row r="2" spans="1:52" x14ac:dyDescent="0.25">
      <c r="A2" s="15" t="s">
        <v>1</v>
      </c>
    </row>
    <row r="3" spans="1:52" x14ac:dyDescent="0.25">
      <c r="A3" s="15" t="s">
        <v>2</v>
      </c>
    </row>
    <row r="4" spans="1:52" x14ac:dyDescent="0.25">
      <c r="A4" s="15" t="s">
        <v>143</v>
      </c>
    </row>
    <row r="5" spans="1:52" x14ac:dyDescent="0.25">
      <c r="A5" s="15" t="s">
        <v>3</v>
      </c>
    </row>
    <row r="6" spans="1:52" x14ac:dyDescent="0.25">
      <c r="A6" s="15" t="s">
        <v>4</v>
      </c>
    </row>
    <row r="7" spans="1:52" x14ac:dyDescent="0.25">
      <c r="A7" s="15" t="s">
        <v>140</v>
      </c>
    </row>
    <row r="9" spans="1:52" x14ac:dyDescent="0.25">
      <c r="A9" s="15" t="s">
        <v>6</v>
      </c>
      <c r="B9" s="15" t="s">
        <v>7</v>
      </c>
      <c r="C9" s="15" t="s">
        <v>8</v>
      </c>
      <c r="D9" s="15" t="s">
        <v>9</v>
      </c>
      <c r="E9" s="15" t="s">
        <v>10</v>
      </c>
      <c r="F9" s="15" t="s">
        <v>11</v>
      </c>
      <c r="G9" s="15" t="s">
        <v>12</v>
      </c>
      <c r="H9" s="15" t="s">
        <v>13</v>
      </c>
      <c r="I9" s="15" t="s">
        <v>14</v>
      </c>
      <c r="K9" s="15" t="s">
        <v>32</v>
      </c>
      <c r="L9" s="15" t="s">
        <v>33</v>
      </c>
      <c r="M9" s="15" t="s">
        <v>34</v>
      </c>
      <c r="N9" s="15" t="s">
        <v>131</v>
      </c>
      <c r="O9" s="15" t="s">
        <v>132</v>
      </c>
      <c r="P9" s="15" t="s">
        <v>133</v>
      </c>
      <c r="Q9" s="15" t="s">
        <v>134</v>
      </c>
      <c r="R9" s="15" t="s">
        <v>135</v>
      </c>
      <c r="S9" s="15" t="s">
        <v>41</v>
      </c>
      <c r="T9" s="15" t="s">
        <v>42</v>
      </c>
      <c r="U9" s="15" t="s">
        <v>43</v>
      </c>
      <c r="V9" s="15" t="s">
        <v>44</v>
      </c>
      <c r="W9" s="15" t="s">
        <v>45</v>
      </c>
      <c r="X9" s="15" t="s">
        <v>35</v>
      </c>
      <c r="Y9" s="15" t="s">
        <v>36</v>
      </c>
      <c r="Z9" s="15" t="s">
        <v>37</v>
      </c>
      <c r="AA9" s="15" t="s">
        <v>38</v>
      </c>
      <c r="AB9" s="15" t="s">
        <v>39</v>
      </c>
      <c r="AC9" s="15" t="s">
        <v>40</v>
      </c>
      <c r="AD9" s="15" t="s">
        <v>54</v>
      </c>
      <c r="AE9" s="15" t="s">
        <v>55</v>
      </c>
      <c r="AF9" s="15" t="s">
        <v>56</v>
      </c>
      <c r="AG9" s="15" t="s">
        <v>15</v>
      </c>
      <c r="AH9" s="15" t="s">
        <v>16</v>
      </c>
      <c r="AI9" s="15" t="s">
        <v>17</v>
      </c>
      <c r="AJ9" s="15" t="s">
        <v>18</v>
      </c>
      <c r="AK9" s="15" t="s">
        <v>19</v>
      </c>
      <c r="AL9" s="15" t="s">
        <v>20</v>
      </c>
      <c r="AM9" s="15" t="s">
        <v>21</v>
      </c>
      <c r="AN9" s="15" t="s">
        <v>22</v>
      </c>
      <c r="AO9" s="15" t="s">
        <v>23</v>
      </c>
      <c r="AP9" s="15" t="s">
        <v>24</v>
      </c>
      <c r="AQ9" s="15" t="s">
        <v>25</v>
      </c>
      <c r="AR9" s="15" t="s">
        <v>26</v>
      </c>
      <c r="AS9" s="15" t="s">
        <v>27</v>
      </c>
      <c r="AT9" s="15" t="s">
        <v>28</v>
      </c>
      <c r="AU9" s="15" t="s">
        <v>29</v>
      </c>
      <c r="AV9" s="15" t="s">
        <v>30</v>
      </c>
      <c r="AW9" s="15" t="s">
        <v>31</v>
      </c>
      <c r="AX9" s="15" t="s">
        <v>51</v>
      </c>
      <c r="AY9" s="15" t="s">
        <v>52</v>
      </c>
      <c r="AZ9" s="15" t="s">
        <v>53</v>
      </c>
    </row>
    <row r="10" spans="1:52" x14ac:dyDescent="0.25">
      <c r="A10" s="15" t="s">
        <v>57</v>
      </c>
      <c r="B10" s="15">
        <v>2029</v>
      </c>
      <c r="C10" s="15" t="s">
        <v>60</v>
      </c>
      <c r="D10" s="15" t="s">
        <v>58</v>
      </c>
      <c r="E10" s="15" t="s">
        <v>58</v>
      </c>
      <c r="F10" s="15" t="s">
        <v>59</v>
      </c>
      <c r="G10" s="15">
        <v>580.17647959586702</v>
      </c>
      <c r="H10" s="15">
        <v>104015.798065204</v>
      </c>
      <c r="I10" s="15">
        <v>8470.5766020996598</v>
      </c>
      <c r="K10" s="15">
        <v>0.97912587140387597</v>
      </c>
      <c r="L10" s="15">
        <v>2.8554972311937399</v>
      </c>
      <c r="M10" s="15">
        <v>1.31406518089381</v>
      </c>
      <c r="N10" s="15">
        <v>5.81270400694752E-3</v>
      </c>
      <c r="O10" s="15">
        <v>6.8191959300341104E-4</v>
      </c>
      <c r="P10" s="15">
        <v>0</v>
      </c>
      <c r="Q10" s="15">
        <v>3.0000008598028201E-3</v>
      </c>
      <c r="R10" s="15">
        <v>5.5860016009528501E-2</v>
      </c>
      <c r="S10" s="15">
        <v>6.0755286886496696E-3</v>
      </c>
      <c r="T10" s="15">
        <v>7.12752971025648E-4</v>
      </c>
      <c r="U10" s="15">
        <v>0</v>
      </c>
      <c r="V10" s="15">
        <v>1.20000034392113E-2</v>
      </c>
      <c r="W10" s="15">
        <v>0.13034003735556601</v>
      </c>
      <c r="X10" s="15">
        <v>720.75316247624005</v>
      </c>
      <c r="Y10" s="15">
        <v>531.07203128521701</v>
      </c>
      <c r="Z10" s="15">
        <v>0</v>
      </c>
      <c r="AA10" s="15">
        <v>3.1090753004440103E-4</v>
      </c>
      <c r="AB10" s="15">
        <v>2.29134166892984E-3</v>
      </c>
      <c r="AC10" s="15">
        <v>0</v>
      </c>
      <c r="AD10" s="15">
        <v>0.11329236006251001</v>
      </c>
      <c r="AE10" s="15">
        <v>8.3477127704558701E-2</v>
      </c>
      <c r="AF10" s="15">
        <v>0</v>
      </c>
      <c r="AG10" s="15">
        <v>6.6937538642360701E-3</v>
      </c>
      <c r="AH10" s="15">
        <v>4.9331957796242103E-2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7.6203292372624297E-3</v>
      </c>
      <c r="AO10" s="15">
        <v>5.6160678738820399E-2</v>
      </c>
      <c r="AP10" s="15">
        <v>0</v>
      </c>
      <c r="AQ10" s="15">
        <v>0</v>
      </c>
      <c r="AR10" s="15">
        <v>0</v>
      </c>
      <c r="AS10" s="15">
        <v>0</v>
      </c>
      <c r="AT10" s="15">
        <v>0</v>
      </c>
      <c r="AU10" s="15">
        <v>6.7084553447042006E-2</v>
      </c>
      <c r="AV10" s="15">
        <v>2.08895418073892</v>
      </c>
      <c r="AW10" s="15">
        <v>0</v>
      </c>
      <c r="AX10" s="15">
        <v>6.80931849680052E-3</v>
      </c>
      <c r="AY10" s="15">
        <v>5.0173052218595998E-3</v>
      </c>
      <c r="AZ10" s="15">
        <v>0</v>
      </c>
    </row>
    <row r="11" spans="1:52" x14ac:dyDescent="0.25">
      <c r="A11" s="15" t="s">
        <v>57</v>
      </c>
      <c r="B11" s="15">
        <v>2029</v>
      </c>
      <c r="C11" s="15" t="s">
        <v>61</v>
      </c>
      <c r="D11" s="15" t="s">
        <v>58</v>
      </c>
      <c r="E11" s="15" t="s">
        <v>58</v>
      </c>
      <c r="F11" s="15" t="s">
        <v>59</v>
      </c>
      <c r="G11" s="15">
        <v>311.83025525729198</v>
      </c>
      <c r="H11" s="15">
        <v>14477.630386552701</v>
      </c>
      <c r="I11" s="15">
        <v>4552.7217267564602</v>
      </c>
      <c r="K11" s="15">
        <v>1.0105051017669999</v>
      </c>
      <c r="L11" s="15">
        <v>2.8554972311937301</v>
      </c>
      <c r="M11" s="15">
        <v>1.31462640449952</v>
      </c>
      <c r="N11" s="15">
        <v>6.0452614116099099E-3</v>
      </c>
      <c r="O11" s="15">
        <v>6.8191959300341104E-4</v>
      </c>
      <c r="P11" s="15">
        <v>0</v>
      </c>
      <c r="Q11" s="15">
        <v>3.0000008598028201E-3</v>
      </c>
      <c r="R11" s="15">
        <v>5.5860016009528501E-2</v>
      </c>
      <c r="S11" s="15">
        <v>6.3186013071926898E-3</v>
      </c>
      <c r="T11" s="15">
        <v>7.1275297102564702E-4</v>
      </c>
      <c r="U11" s="15">
        <v>0</v>
      </c>
      <c r="V11" s="15">
        <v>1.2000003439211201E-2</v>
      </c>
      <c r="W11" s="15">
        <v>0.13034003735556601</v>
      </c>
      <c r="X11" s="15">
        <v>792.84464650389998</v>
      </c>
      <c r="Y11" s="15">
        <v>531.86056724606999</v>
      </c>
      <c r="Z11" s="15">
        <v>0</v>
      </c>
      <c r="AA11" s="15">
        <v>3.1609344825488399E-4</v>
      </c>
      <c r="AB11" s="15">
        <v>2.29134166892984E-3</v>
      </c>
      <c r="AC11" s="15">
        <v>0</v>
      </c>
      <c r="AD11" s="15">
        <v>0.124624137418633</v>
      </c>
      <c r="AE11" s="15">
        <v>8.3601074576595005E-2</v>
      </c>
      <c r="AF11" s="15">
        <v>0</v>
      </c>
      <c r="AG11" s="15">
        <v>6.8054052612159799E-3</v>
      </c>
      <c r="AH11" s="15">
        <v>4.9331957796241999E-2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7.7474358536758301E-3</v>
      </c>
      <c r="AO11" s="15">
        <v>5.6160678738820399E-2</v>
      </c>
      <c r="AP11" s="15">
        <v>0</v>
      </c>
      <c r="AQ11" s="15">
        <v>0</v>
      </c>
      <c r="AR11" s="15">
        <v>0</v>
      </c>
      <c r="AS11" s="15">
        <v>0</v>
      </c>
      <c r="AT11" s="15">
        <v>0</v>
      </c>
      <c r="AU11" s="15">
        <v>6.8287357582554498E-2</v>
      </c>
      <c r="AV11" s="15">
        <v>2.0889541807389098</v>
      </c>
      <c r="AW11" s="15">
        <v>0</v>
      </c>
      <c r="AX11" s="15">
        <v>7.4904030916496398E-3</v>
      </c>
      <c r="AY11" s="15">
        <v>5.0247549186256601E-3</v>
      </c>
      <c r="AZ11" s="15">
        <v>0</v>
      </c>
    </row>
    <row r="12" spans="1:52" x14ac:dyDescent="0.25">
      <c r="A12" s="15" t="s">
        <v>57</v>
      </c>
      <c r="B12" s="15">
        <v>2029</v>
      </c>
      <c r="C12" s="15" t="s">
        <v>62</v>
      </c>
      <c r="D12" s="15" t="s">
        <v>58</v>
      </c>
      <c r="E12" s="15" t="s">
        <v>58</v>
      </c>
      <c r="F12" s="15" t="s">
        <v>59</v>
      </c>
      <c r="G12" s="15">
        <v>27250.428098392102</v>
      </c>
      <c r="H12" s="15">
        <v>3134305.5326062902</v>
      </c>
      <c r="I12" s="15">
        <v>314466.16212737298</v>
      </c>
      <c r="K12" s="15">
        <v>1.1697169797832301</v>
      </c>
      <c r="L12" s="15">
        <v>2.8554972311937301</v>
      </c>
      <c r="M12" s="15">
        <v>2.1318476239458102</v>
      </c>
      <c r="N12" s="15">
        <v>7.2447413122715201E-3</v>
      </c>
      <c r="O12" s="15">
        <v>6.8191959300341104E-4</v>
      </c>
      <c r="P12" s="15">
        <v>0</v>
      </c>
      <c r="Q12" s="15">
        <v>3.0000008598028201E-3</v>
      </c>
      <c r="R12" s="15">
        <v>5.5860016009528501E-2</v>
      </c>
      <c r="S12" s="15">
        <v>7.5723163663489997E-3</v>
      </c>
      <c r="T12" s="15">
        <v>7.1275297102564702E-4</v>
      </c>
      <c r="U12" s="15">
        <v>0</v>
      </c>
      <c r="V12" s="15">
        <v>1.2000003439211201E-2</v>
      </c>
      <c r="W12" s="15">
        <v>0.13034003735556601</v>
      </c>
      <c r="X12" s="15">
        <v>786.43864195632602</v>
      </c>
      <c r="Y12" s="15">
        <v>567.85699261345098</v>
      </c>
      <c r="Z12" s="15">
        <v>0</v>
      </c>
      <c r="AA12" s="15">
        <v>3.4047665458603499E-4</v>
      </c>
      <c r="AB12" s="15">
        <v>2.29134166892984E-3</v>
      </c>
      <c r="AC12" s="15">
        <v>0</v>
      </c>
      <c r="AD12" s="15">
        <v>0.12361720271262</v>
      </c>
      <c r="AE12" s="15">
        <v>8.9259211364609597E-2</v>
      </c>
      <c r="AF12" s="15">
        <v>0</v>
      </c>
      <c r="AG12" s="15">
        <v>7.3303690071191297E-3</v>
      </c>
      <c r="AH12" s="15">
        <v>4.9331957796241999E-2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8.3450671174697209E-3</v>
      </c>
      <c r="AO12" s="15">
        <v>5.6160678738820399E-2</v>
      </c>
      <c r="AP12" s="15">
        <v>0</v>
      </c>
      <c r="AQ12" s="15">
        <v>0</v>
      </c>
      <c r="AR12" s="15">
        <v>0</v>
      </c>
      <c r="AS12" s="15">
        <v>0</v>
      </c>
      <c r="AT12" s="15">
        <v>0</v>
      </c>
      <c r="AU12" s="15">
        <v>7.3520667832389003E-2</v>
      </c>
      <c r="AV12" s="15">
        <v>2.0889541807389098</v>
      </c>
      <c r="AW12" s="15">
        <v>0</v>
      </c>
      <c r="AX12" s="15">
        <v>7.42988233707325E-3</v>
      </c>
      <c r="AY12" s="15">
        <v>5.3648312968280097E-3</v>
      </c>
      <c r="AZ12" s="15">
        <v>0</v>
      </c>
    </row>
    <row r="13" spans="1:52" x14ac:dyDescent="0.25">
      <c r="A13" s="15" t="s">
        <v>57</v>
      </c>
      <c r="B13" s="15">
        <v>2029</v>
      </c>
      <c r="C13" s="15" t="s">
        <v>63</v>
      </c>
      <c r="D13" s="15" t="s">
        <v>58</v>
      </c>
      <c r="E13" s="15" t="s">
        <v>58</v>
      </c>
      <c r="F13" s="15" t="s">
        <v>59</v>
      </c>
      <c r="G13" s="15">
        <v>90418.522794781893</v>
      </c>
      <c r="H13" s="15">
        <v>4251297.7671597004</v>
      </c>
      <c r="I13" s="15">
        <v>1043417.21700068</v>
      </c>
      <c r="K13" s="15">
        <v>1.1314792867707999</v>
      </c>
      <c r="L13" s="15">
        <v>2.8554972311937399</v>
      </c>
      <c r="M13" s="15">
        <v>2.13650268414872</v>
      </c>
      <c r="N13" s="15">
        <v>7.0027375862516403E-3</v>
      </c>
      <c r="O13" s="15">
        <v>6.8191959300341104E-4</v>
      </c>
      <c r="P13" s="15">
        <v>0</v>
      </c>
      <c r="Q13" s="15">
        <v>3.0000008598028201E-3</v>
      </c>
      <c r="R13" s="15">
        <v>5.5860016009528501E-2</v>
      </c>
      <c r="S13" s="15">
        <v>7.3193703057141202E-3</v>
      </c>
      <c r="T13" s="15">
        <v>7.12752971025648E-4</v>
      </c>
      <c r="U13" s="15">
        <v>0</v>
      </c>
      <c r="V13" s="15">
        <v>1.2000003439211201E-2</v>
      </c>
      <c r="W13" s="15">
        <v>0.13034003735556601</v>
      </c>
      <c r="X13" s="15">
        <v>830.12229008567499</v>
      </c>
      <c r="Y13" s="15">
        <v>561.43918532743305</v>
      </c>
      <c r="Z13" s="15">
        <v>0</v>
      </c>
      <c r="AA13" s="15">
        <v>3.3520226926548902E-4</v>
      </c>
      <c r="AB13" s="15">
        <v>2.29134166892984E-3</v>
      </c>
      <c r="AC13" s="15">
        <v>0</v>
      </c>
      <c r="AD13" s="15">
        <v>0.130483663867936</v>
      </c>
      <c r="AE13" s="15">
        <v>8.8250421432476203E-2</v>
      </c>
      <c r="AF13" s="15">
        <v>0</v>
      </c>
      <c r="AG13" s="15">
        <v>7.2168129375191799E-3</v>
      </c>
      <c r="AH13" s="15">
        <v>4.9331957796241999E-2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8.2157921762645199E-3</v>
      </c>
      <c r="AO13" s="15">
        <v>5.6160678738820503E-2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7.2354090760558695E-2</v>
      </c>
      <c r="AV13" s="15">
        <v>2.08895418073892</v>
      </c>
      <c r="AW13" s="15">
        <v>0</v>
      </c>
      <c r="AX13" s="15">
        <v>7.8425837842551905E-3</v>
      </c>
      <c r="AY13" s="15">
        <v>5.30419903583114E-3</v>
      </c>
      <c r="AZ13" s="15">
        <v>0</v>
      </c>
    </row>
    <row r="14" spans="1:52" x14ac:dyDescent="0.25">
      <c r="A14" s="15" t="s">
        <v>57</v>
      </c>
      <c r="B14" s="15">
        <v>2029</v>
      </c>
      <c r="C14" s="15" t="s">
        <v>64</v>
      </c>
      <c r="D14" s="15" t="s">
        <v>58</v>
      </c>
      <c r="E14" s="15" t="s">
        <v>58</v>
      </c>
      <c r="F14" s="15" t="s">
        <v>59</v>
      </c>
      <c r="G14" s="15">
        <v>332.37126331414299</v>
      </c>
      <c r="H14" s="15">
        <v>59750.048970897798</v>
      </c>
      <c r="I14" s="15">
        <v>4852.6204443864999</v>
      </c>
      <c r="K14" s="15">
        <v>0.97866190877936299</v>
      </c>
      <c r="L14" s="15">
        <v>2.8554972311937399</v>
      </c>
      <c r="M14" s="15">
        <v>1.3142449849376501</v>
      </c>
      <c r="N14" s="15">
        <v>5.7942435689036604E-3</v>
      </c>
      <c r="O14" s="15">
        <v>6.8191959300341104E-4</v>
      </c>
      <c r="P14" s="15">
        <v>0</v>
      </c>
      <c r="Q14" s="15">
        <v>3.0000008598028102E-3</v>
      </c>
      <c r="R14" s="15">
        <v>5.5860016009528501E-2</v>
      </c>
      <c r="S14" s="15">
        <v>6.0562335515144498E-3</v>
      </c>
      <c r="T14" s="15">
        <v>7.12752971025648E-4</v>
      </c>
      <c r="U14" s="15">
        <v>0</v>
      </c>
      <c r="V14" s="15">
        <v>1.2000003439211201E-2</v>
      </c>
      <c r="W14" s="15">
        <v>0.13034003735556601</v>
      </c>
      <c r="X14" s="15">
        <v>720.54961213956597</v>
      </c>
      <c r="Y14" s="15">
        <v>530.63971931726701</v>
      </c>
      <c r="Z14" s="15">
        <v>0</v>
      </c>
      <c r="AA14" s="15">
        <v>3.1078456183038499E-4</v>
      </c>
      <c r="AB14" s="15">
        <v>2.29134166892984E-3</v>
      </c>
      <c r="AC14" s="15">
        <v>0</v>
      </c>
      <c r="AD14" s="15">
        <v>0.11326036478419001</v>
      </c>
      <c r="AE14" s="15">
        <v>8.3409174283495605E-2</v>
      </c>
      <c r="AF14" s="15">
        <v>0</v>
      </c>
      <c r="AG14" s="15">
        <v>6.6911063923088699E-3</v>
      </c>
      <c r="AH14" s="15">
        <v>4.9331957796242103E-2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7.6173152920022899E-3</v>
      </c>
      <c r="AO14" s="15">
        <v>5.6160678738820503E-2</v>
      </c>
      <c r="AP14" s="15">
        <v>0</v>
      </c>
      <c r="AQ14" s="15">
        <v>0</v>
      </c>
      <c r="AR14" s="15">
        <v>0</v>
      </c>
      <c r="AS14" s="15">
        <v>0</v>
      </c>
      <c r="AT14" s="15">
        <v>0</v>
      </c>
      <c r="AU14" s="15">
        <v>6.7115234527713605E-2</v>
      </c>
      <c r="AV14" s="15">
        <v>2.08895418073892</v>
      </c>
      <c r="AW14" s="15">
        <v>0</v>
      </c>
      <c r="AX14" s="15">
        <v>6.80739545414918E-3</v>
      </c>
      <c r="AY14" s="15">
        <v>5.0132209527463901E-3</v>
      </c>
      <c r="AZ14" s="15">
        <v>0</v>
      </c>
    </row>
    <row r="15" spans="1:52" x14ac:dyDescent="0.25">
      <c r="A15" s="15" t="s">
        <v>57</v>
      </c>
      <c r="B15" s="15">
        <v>2029</v>
      </c>
      <c r="C15" s="15" t="s">
        <v>65</v>
      </c>
      <c r="D15" s="15" t="s">
        <v>58</v>
      </c>
      <c r="E15" s="15" t="s">
        <v>58</v>
      </c>
      <c r="F15" s="15" t="s">
        <v>59</v>
      </c>
      <c r="G15" s="15">
        <v>179.946523102621</v>
      </c>
      <c r="H15" s="15">
        <v>8304.8705092679102</v>
      </c>
      <c r="I15" s="15">
        <v>2627.2192372982599</v>
      </c>
      <c r="K15" s="15">
        <v>1.01245666527691</v>
      </c>
      <c r="L15" s="15">
        <v>2.8554972311937301</v>
      </c>
      <c r="M15" s="15">
        <v>1.3145921851749001</v>
      </c>
      <c r="N15" s="15">
        <v>6.0644582785362999E-3</v>
      </c>
      <c r="O15" s="15">
        <v>6.8191959300341104E-4</v>
      </c>
      <c r="P15" s="15">
        <v>0</v>
      </c>
      <c r="Q15" s="15">
        <v>3.0000008598028201E-3</v>
      </c>
      <c r="R15" s="15">
        <v>5.5860016009528501E-2</v>
      </c>
      <c r="S15" s="15">
        <v>6.3386661712566596E-3</v>
      </c>
      <c r="T15" s="15">
        <v>7.1275297102564702E-4</v>
      </c>
      <c r="U15" s="15">
        <v>0</v>
      </c>
      <c r="V15" s="15">
        <v>1.2000003439211201E-2</v>
      </c>
      <c r="W15" s="15">
        <v>0.13034003735556601</v>
      </c>
      <c r="X15" s="15">
        <v>793.50614378569799</v>
      </c>
      <c r="Y15" s="15">
        <v>532.57494833921203</v>
      </c>
      <c r="Z15" s="15">
        <v>0</v>
      </c>
      <c r="AA15" s="15">
        <v>3.1640102614650701E-4</v>
      </c>
      <c r="AB15" s="15">
        <v>2.29134166892984E-3</v>
      </c>
      <c r="AC15" s="15">
        <v>0</v>
      </c>
      <c r="AD15" s="15">
        <v>0.12472811557944</v>
      </c>
      <c r="AE15" s="15">
        <v>8.3713365336094497E-2</v>
      </c>
      <c r="AF15" s="15">
        <v>0</v>
      </c>
      <c r="AG15" s="15">
        <v>6.8120273288780698E-3</v>
      </c>
      <c r="AH15" s="15">
        <v>4.9331957796241999E-2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7.7549745736288003E-3</v>
      </c>
      <c r="AO15" s="15">
        <v>5.6160678738820399E-2</v>
      </c>
      <c r="AP15" s="15">
        <v>0</v>
      </c>
      <c r="AQ15" s="15">
        <v>0</v>
      </c>
      <c r="AR15" s="15">
        <v>0</v>
      </c>
      <c r="AS15" s="15">
        <v>0</v>
      </c>
      <c r="AT15" s="15">
        <v>0</v>
      </c>
      <c r="AU15" s="15">
        <v>6.8340707852472996E-2</v>
      </c>
      <c r="AV15" s="15">
        <v>2.08895418073892</v>
      </c>
      <c r="AW15" s="15">
        <v>0</v>
      </c>
      <c r="AX15" s="15">
        <v>7.4966525899675699E-3</v>
      </c>
      <c r="AY15" s="15">
        <v>5.0315040369709602E-3</v>
      </c>
      <c r="AZ15" s="15">
        <v>0</v>
      </c>
    </row>
    <row r="16" spans="1:52" x14ac:dyDescent="0.25">
      <c r="A16" s="15" t="s">
        <v>57</v>
      </c>
      <c r="B16" s="15">
        <v>2029</v>
      </c>
      <c r="C16" s="15" t="s">
        <v>66</v>
      </c>
      <c r="D16" s="15" t="s">
        <v>58</v>
      </c>
      <c r="E16" s="15" t="s">
        <v>58</v>
      </c>
      <c r="F16" s="15" t="s">
        <v>59</v>
      </c>
      <c r="G16" s="15">
        <v>10193.5150205788</v>
      </c>
      <c r="H16" s="15">
        <v>2003756.1094861899</v>
      </c>
      <c r="I16" s="15">
        <v>148825.31930045001</v>
      </c>
      <c r="K16" s="15">
        <v>2.15168088810533</v>
      </c>
      <c r="L16" s="15">
        <v>123.3005963224</v>
      </c>
      <c r="M16" s="15">
        <v>2.2303851186689498</v>
      </c>
      <c r="N16" s="15">
        <v>1.88687782991225E-2</v>
      </c>
      <c r="O16" s="15">
        <v>4.2485239114148997E-2</v>
      </c>
      <c r="P16" s="15">
        <v>0</v>
      </c>
      <c r="Q16" s="15">
        <v>9.0000025794084604E-3</v>
      </c>
      <c r="R16" s="15">
        <v>2.6460007583460801E-2</v>
      </c>
      <c r="S16" s="15">
        <v>1.9721940724845202E-2</v>
      </c>
      <c r="T16" s="15">
        <v>4.4406233101434399E-2</v>
      </c>
      <c r="U16" s="15">
        <v>0</v>
      </c>
      <c r="V16" s="15">
        <v>3.60000103176338E-2</v>
      </c>
      <c r="W16" s="15">
        <v>6.1740017694742001E-2</v>
      </c>
      <c r="X16" s="15">
        <v>1069.9279474121699</v>
      </c>
      <c r="Y16" s="15">
        <v>23051.260784653401</v>
      </c>
      <c r="Z16" s="15">
        <v>0</v>
      </c>
      <c r="AA16" s="15">
        <v>8.1095393314584499E-4</v>
      </c>
      <c r="AB16" s="15">
        <v>0.48464279888552297</v>
      </c>
      <c r="AC16" s="15">
        <v>0</v>
      </c>
      <c r="AD16" s="15">
        <v>0.16817777370926101</v>
      </c>
      <c r="AE16" s="15">
        <v>3.6233371876406801</v>
      </c>
      <c r="AF16" s="15">
        <v>0</v>
      </c>
      <c r="AG16" s="15">
        <v>1.7459615799389601E-2</v>
      </c>
      <c r="AH16" s="15">
        <v>10.4342265603887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1.9876443539150301E-2</v>
      </c>
      <c r="AO16" s="15">
        <v>11.8785726722303</v>
      </c>
      <c r="AP16" s="15">
        <v>0</v>
      </c>
      <c r="AQ16" s="15">
        <v>0</v>
      </c>
      <c r="AR16" s="15">
        <v>0</v>
      </c>
      <c r="AS16" s="15">
        <v>0</v>
      </c>
      <c r="AT16" s="15">
        <v>0</v>
      </c>
      <c r="AU16" s="15">
        <v>0.18587625899893701</v>
      </c>
      <c r="AV16" s="15">
        <v>154.17425027612001</v>
      </c>
      <c r="AW16" s="15">
        <v>0</v>
      </c>
      <c r="AX16" s="15">
        <v>1.0108148728099E-2</v>
      </c>
      <c r="AY16" s="15">
        <v>0.217776882027469</v>
      </c>
      <c r="AZ16" s="15">
        <v>0</v>
      </c>
    </row>
    <row r="17" spans="1:52" x14ac:dyDescent="0.25">
      <c r="A17" s="15" t="s">
        <v>57</v>
      </c>
      <c r="B17" s="15">
        <v>2029</v>
      </c>
      <c r="C17" s="15" t="s">
        <v>67</v>
      </c>
      <c r="D17" s="15" t="s">
        <v>58</v>
      </c>
      <c r="E17" s="15" t="s">
        <v>58</v>
      </c>
      <c r="F17" s="15" t="s">
        <v>59</v>
      </c>
      <c r="G17" s="15">
        <v>13500.0947540014</v>
      </c>
      <c r="H17" s="15">
        <v>2442546.2116544801</v>
      </c>
      <c r="I17" s="15">
        <v>197101.38340841999</v>
      </c>
      <c r="K17" s="15">
        <v>1.8967663481791199</v>
      </c>
      <c r="L17" s="15">
        <v>153.03265501007101</v>
      </c>
      <c r="M17" s="15">
        <v>2.2318587308992099</v>
      </c>
      <c r="N17" s="15">
        <v>1.5899908632983E-2</v>
      </c>
      <c r="O17" s="15">
        <v>5.2729906701957999E-2</v>
      </c>
      <c r="P17" s="15">
        <v>0</v>
      </c>
      <c r="Q17" s="15">
        <v>9.0000025794084604E-3</v>
      </c>
      <c r="R17" s="15">
        <v>2.6460007583460801E-2</v>
      </c>
      <c r="S17" s="15">
        <v>1.6618831946566898E-2</v>
      </c>
      <c r="T17" s="15">
        <v>5.5114119097524998E-2</v>
      </c>
      <c r="U17" s="15">
        <v>0</v>
      </c>
      <c r="V17" s="15">
        <v>3.60000103176338E-2</v>
      </c>
      <c r="W17" s="15">
        <v>6.1740017694742001E-2</v>
      </c>
      <c r="X17" s="15">
        <v>998.96985724546403</v>
      </c>
      <c r="Y17" s="15">
        <v>26925.4725013264</v>
      </c>
      <c r="Z17" s="15">
        <v>0</v>
      </c>
      <c r="AA17" s="15">
        <v>7.4630696885836297E-4</v>
      </c>
      <c r="AB17" s="15">
        <v>0.60150701989337996</v>
      </c>
      <c r="AC17" s="15">
        <v>0</v>
      </c>
      <c r="AD17" s="15">
        <v>0.15702415008463899</v>
      </c>
      <c r="AE17" s="15">
        <v>4.23230931792693</v>
      </c>
      <c r="AF17" s="15">
        <v>0</v>
      </c>
      <c r="AG17" s="15">
        <v>1.6067784385886501E-2</v>
      </c>
      <c r="AH17" s="15">
        <v>12.950281191971801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1.8291949422877901E-2</v>
      </c>
      <c r="AO17" s="15">
        <v>14.7429093449666</v>
      </c>
      <c r="AP17" s="15">
        <v>0</v>
      </c>
      <c r="AQ17" s="15">
        <v>0</v>
      </c>
      <c r="AR17" s="15">
        <v>0</v>
      </c>
      <c r="AS17" s="15">
        <v>0</v>
      </c>
      <c r="AT17" s="15">
        <v>0</v>
      </c>
      <c r="AU17" s="15">
        <v>0.17105790321070499</v>
      </c>
      <c r="AV17" s="15">
        <v>191.35101984624899</v>
      </c>
      <c r="AW17" s="15">
        <v>0</v>
      </c>
      <c r="AX17" s="15">
        <v>9.4377718764598207E-3</v>
      </c>
      <c r="AY17" s="15">
        <v>0.25437851331581202</v>
      </c>
      <c r="AZ17" s="15">
        <v>0</v>
      </c>
    </row>
    <row r="18" spans="1:52" x14ac:dyDescent="0.25">
      <c r="A18" s="15" t="s">
        <v>57</v>
      </c>
      <c r="B18" s="15">
        <v>2029</v>
      </c>
      <c r="C18" s="15" t="s">
        <v>68</v>
      </c>
      <c r="D18" s="15" t="s">
        <v>58</v>
      </c>
      <c r="E18" s="15" t="s">
        <v>58</v>
      </c>
      <c r="F18" s="15" t="s">
        <v>59</v>
      </c>
      <c r="G18" s="15">
        <v>4068.1974412751001</v>
      </c>
      <c r="H18" s="15">
        <v>787307.46810829802</v>
      </c>
      <c r="I18" s="15">
        <v>59395.682642616499</v>
      </c>
      <c r="K18" s="15">
        <v>2.1578640217027001</v>
      </c>
      <c r="L18" s="15">
        <v>153.03265501007101</v>
      </c>
      <c r="M18" s="15">
        <v>2.2303130525575199</v>
      </c>
      <c r="N18" s="15">
        <v>1.8936787585230399E-2</v>
      </c>
      <c r="O18" s="15">
        <v>5.2729906701957999E-2</v>
      </c>
      <c r="P18" s="15">
        <v>0</v>
      </c>
      <c r="Q18" s="15">
        <v>9.0000025794084604E-3</v>
      </c>
      <c r="R18" s="15">
        <v>2.6460007583460801E-2</v>
      </c>
      <c r="S18" s="15">
        <v>1.9793025089084201E-2</v>
      </c>
      <c r="T18" s="15">
        <v>5.5114119097524998E-2</v>
      </c>
      <c r="U18" s="15">
        <v>0</v>
      </c>
      <c r="V18" s="15">
        <v>3.60000103176338E-2</v>
      </c>
      <c r="W18" s="15">
        <v>6.1740017694742001E-2</v>
      </c>
      <c r="X18" s="15">
        <v>1072.9910262598901</v>
      </c>
      <c r="Y18" s="15">
        <v>28677.0510850094</v>
      </c>
      <c r="Z18" s="15">
        <v>0</v>
      </c>
      <c r="AA18" s="15">
        <v>8.1244276157432598E-4</v>
      </c>
      <c r="AB18" s="15">
        <v>0.60150701989337996</v>
      </c>
      <c r="AC18" s="15">
        <v>0</v>
      </c>
      <c r="AD18" s="15">
        <v>0.16865924704823601</v>
      </c>
      <c r="AE18" s="15">
        <v>4.5076330791139503</v>
      </c>
      <c r="AF18" s="15">
        <v>0</v>
      </c>
      <c r="AG18" s="15">
        <v>1.7491669867185599E-2</v>
      </c>
      <c r="AH18" s="15">
        <v>12.950281191971801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1.99129346553392E-2</v>
      </c>
      <c r="AO18" s="15">
        <v>14.7429093449667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0.18621850187811301</v>
      </c>
      <c r="AV18" s="15">
        <v>191.35101984624899</v>
      </c>
      <c r="AW18" s="15">
        <v>0</v>
      </c>
      <c r="AX18" s="15">
        <v>1.0137087178238101E-2</v>
      </c>
      <c r="AY18" s="15">
        <v>0.27092655926193798</v>
      </c>
      <c r="AZ18" s="15">
        <v>0</v>
      </c>
    </row>
    <row r="19" spans="1:52" x14ac:dyDescent="0.25">
      <c r="A19" s="15" t="s">
        <v>57</v>
      </c>
      <c r="B19" s="15">
        <v>2029</v>
      </c>
      <c r="C19" s="15" t="s">
        <v>69</v>
      </c>
      <c r="D19" s="15" t="s">
        <v>58</v>
      </c>
      <c r="E19" s="15" t="s">
        <v>58</v>
      </c>
      <c r="F19" s="15" t="s">
        <v>59</v>
      </c>
      <c r="G19" s="15">
        <v>15367.973764316701</v>
      </c>
      <c r="H19" s="15">
        <v>2565871.4776961701</v>
      </c>
      <c r="I19" s="15">
        <v>116796.60060880599</v>
      </c>
      <c r="K19" s="15">
        <v>3.1599589380304498</v>
      </c>
      <c r="L19" s="15">
        <v>38.629655563971603</v>
      </c>
      <c r="M19" s="15">
        <v>1.77311105277834</v>
      </c>
      <c r="N19" s="15">
        <v>2.1825811838938301E-2</v>
      </c>
      <c r="O19" s="15">
        <v>1.33104802611112E-2</v>
      </c>
      <c r="P19" s="15">
        <v>0</v>
      </c>
      <c r="Q19" s="15">
        <v>9.0000025794084604E-3</v>
      </c>
      <c r="R19" s="15">
        <v>2.6460007583460801E-2</v>
      </c>
      <c r="S19" s="15">
        <v>2.28126781996895E-2</v>
      </c>
      <c r="T19" s="15">
        <v>1.39123211141372E-2</v>
      </c>
      <c r="U19" s="15">
        <v>0</v>
      </c>
      <c r="V19" s="15">
        <v>3.60000103176338E-2</v>
      </c>
      <c r="W19" s="15">
        <v>6.1740017694742001E-2</v>
      </c>
      <c r="X19" s="15">
        <v>1387.20724036413</v>
      </c>
      <c r="Y19" s="15">
        <v>7811.1407212412196</v>
      </c>
      <c r="Z19" s="15">
        <v>0</v>
      </c>
      <c r="AA19" s="15">
        <v>1.1176493456895599E-3</v>
      </c>
      <c r="AB19" s="15">
        <v>0.15183693307982599</v>
      </c>
      <c r="AC19" s="15">
        <v>0</v>
      </c>
      <c r="AD19" s="15">
        <v>0.218049660187008</v>
      </c>
      <c r="AE19" s="15">
        <v>1.2278025448399801</v>
      </c>
      <c r="AF19" s="15">
        <v>0</v>
      </c>
      <c r="AG19" s="15">
        <v>2.4062683928890501E-2</v>
      </c>
      <c r="AH19" s="15">
        <v>3.2690075322128398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2.7393533970531798E-2</v>
      </c>
      <c r="AO19" s="15">
        <v>3.7215162343582202</v>
      </c>
      <c r="AP19" s="15">
        <v>0</v>
      </c>
      <c r="AQ19" s="15">
        <v>0</v>
      </c>
      <c r="AR19" s="15">
        <v>0</v>
      </c>
      <c r="AS19" s="15">
        <v>0</v>
      </c>
      <c r="AT19" s="15">
        <v>0</v>
      </c>
      <c r="AU19" s="15">
        <v>0.29397916857395501</v>
      </c>
      <c r="AV19" s="15">
        <v>48.302265865993398</v>
      </c>
      <c r="AW19" s="15">
        <v>0</v>
      </c>
      <c r="AX19" s="15">
        <v>1.31056461663718E-2</v>
      </c>
      <c r="AY19" s="15">
        <v>7.3795784414630403E-2</v>
      </c>
      <c r="AZ19" s="15">
        <v>0</v>
      </c>
    </row>
    <row r="20" spans="1:52" x14ac:dyDescent="0.25">
      <c r="A20" s="15" t="s">
        <v>57</v>
      </c>
      <c r="B20" s="15">
        <v>2029</v>
      </c>
      <c r="C20" s="15" t="s">
        <v>70</v>
      </c>
      <c r="D20" s="15" t="s">
        <v>58</v>
      </c>
      <c r="E20" s="15" t="s">
        <v>58</v>
      </c>
      <c r="F20" s="15" t="s">
        <v>59</v>
      </c>
      <c r="G20" s="15">
        <v>25636.201126445201</v>
      </c>
      <c r="H20" s="15">
        <v>2983486.8545692898</v>
      </c>
      <c r="I20" s="15">
        <v>325579.75430585397</v>
      </c>
      <c r="K20" s="15">
        <v>2.2974759729285701</v>
      </c>
      <c r="L20" s="15">
        <v>22.2115967843189</v>
      </c>
      <c r="M20" s="15">
        <v>1.86484377745243</v>
      </c>
      <c r="N20" s="15">
        <v>1.9948024234289201E-2</v>
      </c>
      <c r="O20" s="15">
        <v>7.6533693155984798E-3</v>
      </c>
      <c r="P20" s="15">
        <v>0</v>
      </c>
      <c r="Q20" s="15">
        <v>9.0000025794084604E-3</v>
      </c>
      <c r="R20" s="15">
        <v>2.6460007583460801E-2</v>
      </c>
      <c r="S20" s="15">
        <v>2.08499853721173E-2</v>
      </c>
      <c r="T20" s="15">
        <v>7.9994207147264899E-3</v>
      </c>
      <c r="U20" s="15">
        <v>0</v>
      </c>
      <c r="V20" s="15">
        <v>3.60000103176338E-2</v>
      </c>
      <c r="W20" s="15">
        <v>6.1740017694742001E-2</v>
      </c>
      <c r="X20" s="15">
        <v>1160.7649786816801</v>
      </c>
      <c r="Y20" s="15">
        <v>4372.0182258159602</v>
      </c>
      <c r="Z20" s="15">
        <v>0</v>
      </c>
      <c r="AA20" s="15">
        <v>8.3517166062741204E-4</v>
      </c>
      <c r="AB20" s="15">
        <v>8.7304447458810594E-2</v>
      </c>
      <c r="AC20" s="15">
        <v>0</v>
      </c>
      <c r="AD20" s="15">
        <v>0.18245609004468599</v>
      </c>
      <c r="AE20" s="15">
        <v>0.68722038115972695</v>
      </c>
      <c r="AF20" s="15">
        <v>0</v>
      </c>
      <c r="AG20" s="15">
        <v>1.7981016831039101E-2</v>
      </c>
      <c r="AH20" s="15">
        <v>1.8796408130061999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2.04700189239648E-2</v>
      </c>
      <c r="AO20" s="15">
        <v>2.13982798492659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0.19144258420059401</v>
      </c>
      <c r="AV20" s="15">
        <v>27.773233737684201</v>
      </c>
      <c r="AW20" s="15">
        <v>0</v>
      </c>
      <c r="AX20" s="15">
        <v>1.09663319583922E-2</v>
      </c>
      <c r="AY20" s="15">
        <v>4.1304660351565402E-2</v>
      </c>
      <c r="AZ20" s="15">
        <v>0</v>
      </c>
    </row>
    <row r="25" spans="1:52" x14ac:dyDescent="0.25">
      <c r="A25" s="15" t="s">
        <v>6</v>
      </c>
      <c r="B25" s="15" t="s">
        <v>7</v>
      </c>
      <c r="C25" s="15" t="s">
        <v>8</v>
      </c>
      <c r="D25" s="15" t="s">
        <v>9</v>
      </c>
      <c r="E25" s="15" t="s">
        <v>10</v>
      </c>
      <c r="F25" s="15" t="s">
        <v>11</v>
      </c>
      <c r="G25" s="15" t="s">
        <v>12</v>
      </c>
      <c r="H25" s="15" t="s">
        <v>13</v>
      </c>
      <c r="I25" s="15" t="s">
        <v>14</v>
      </c>
      <c r="J25" s="12" t="s">
        <v>129</v>
      </c>
      <c r="K25" s="15" t="s">
        <v>32</v>
      </c>
      <c r="L25" s="15" t="s">
        <v>33</v>
      </c>
      <c r="M25" s="15" t="s">
        <v>34</v>
      </c>
      <c r="N25" s="15" t="s">
        <v>131</v>
      </c>
      <c r="O25" s="15" t="s">
        <v>132</v>
      </c>
      <c r="P25" s="15" t="s">
        <v>133</v>
      </c>
      <c r="Q25" s="15" t="s">
        <v>134</v>
      </c>
      <c r="R25" s="15" t="s">
        <v>135</v>
      </c>
      <c r="S25" s="15" t="s">
        <v>41</v>
      </c>
      <c r="T25" s="15" t="s">
        <v>42</v>
      </c>
      <c r="U25" s="15" t="s">
        <v>43</v>
      </c>
      <c r="V25" s="15" t="s">
        <v>44</v>
      </c>
      <c r="W25" s="15" t="s">
        <v>45</v>
      </c>
      <c r="X25" s="15" t="s">
        <v>35</v>
      </c>
      <c r="Y25" s="15" t="s">
        <v>36</v>
      </c>
      <c r="Z25" s="15" t="s">
        <v>37</v>
      </c>
      <c r="AA25" s="15" t="s">
        <v>38</v>
      </c>
      <c r="AB25" s="15" t="s">
        <v>39</v>
      </c>
      <c r="AC25" s="15" t="s">
        <v>40</v>
      </c>
      <c r="AD25" s="15" t="s">
        <v>54</v>
      </c>
      <c r="AE25" s="15" t="s">
        <v>55</v>
      </c>
      <c r="AF25" s="15" t="s">
        <v>56</v>
      </c>
      <c r="AG25" s="15" t="s">
        <v>15</v>
      </c>
      <c r="AH25" s="15" t="s">
        <v>16</v>
      </c>
      <c r="AI25" s="15" t="s">
        <v>17</v>
      </c>
      <c r="AJ25" s="15" t="s">
        <v>18</v>
      </c>
      <c r="AK25" s="15" t="s">
        <v>19</v>
      </c>
      <c r="AL25" s="15" t="s">
        <v>20</v>
      </c>
      <c r="AM25" s="15" t="s">
        <v>21</v>
      </c>
      <c r="AN25" s="15" t="s">
        <v>22</v>
      </c>
      <c r="AO25" s="15" t="s">
        <v>23</v>
      </c>
      <c r="AP25" s="15" t="s">
        <v>24</v>
      </c>
      <c r="AQ25" s="15" t="s">
        <v>25</v>
      </c>
      <c r="AR25" s="15" t="s">
        <v>26</v>
      </c>
      <c r="AS25" s="15" t="s">
        <v>27</v>
      </c>
      <c r="AT25" s="15" t="s">
        <v>28</v>
      </c>
      <c r="AU25" s="15" t="s">
        <v>29</v>
      </c>
      <c r="AV25" s="15" t="s">
        <v>30</v>
      </c>
      <c r="AW25" s="15" t="s">
        <v>31</v>
      </c>
      <c r="AX25" s="15" t="s">
        <v>51</v>
      </c>
      <c r="AY25" s="15" t="s">
        <v>52</v>
      </c>
      <c r="AZ25" s="15" t="s">
        <v>53</v>
      </c>
    </row>
    <row r="26" spans="1:52" x14ac:dyDescent="0.25">
      <c r="A26" s="7" t="s">
        <v>57</v>
      </c>
      <c r="B26" s="7">
        <v>2029</v>
      </c>
      <c r="C26" s="7" t="s">
        <v>61</v>
      </c>
      <c r="D26" s="7" t="s">
        <v>58</v>
      </c>
      <c r="E26" s="7" t="s">
        <v>58</v>
      </c>
      <c r="F26" s="7" t="s">
        <v>59</v>
      </c>
      <c r="G26" s="7">
        <v>311.83025525729198</v>
      </c>
      <c r="H26" s="7">
        <v>14477.630386552701</v>
      </c>
      <c r="I26" s="7">
        <v>4552.7217267564602</v>
      </c>
      <c r="J26" s="7">
        <f>I26/G26</f>
        <v>14.599999999999991</v>
      </c>
      <c r="K26" s="7">
        <v>1.0105051017669999</v>
      </c>
      <c r="L26" s="7">
        <v>2.8554972311937301</v>
      </c>
      <c r="M26" s="7">
        <v>1.31462640449952</v>
      </c>
      <c r="N26" s="7">
        <v>6.0452614116099099E-3</v>
      </c>
      <c r="O26" s="7">
        <v>6.8191959300341104E-4</v>
      </c>
      <c r="P26" s="7">
        <v>0</v>
      </c>
      <c r="Q26" s="7">
        <v>3.0000008598028201E-3</v>
      </c>
      <c r="R26" s="7">
        <v>5.5860016009528501E-2</v>
      </c>
      <c r="S26" s="7">
        <v>6.3186013071926898E-3</v>
      </c>
      <c r="T26" s="7">
        <v>7.1275297102564702E-4</v>
      </c>
      <c r="U26" s="7">
        <v>0</v>
      </c>
      <c r="V26" s="7">
        <v>1.2000003439211201E-2</v>
      </c>
      <c r="W26" s="7">
        <v>0.13034003735556601</v>
      </c>
      <c r="X26" s="7">
        <v>792.84464650389998</v>
      </c>
      <c r="Y26" s="7">
        <v>531.86056724606999</v>
      </c>
      <c r="Z26" s="7">
        <v>0</v>
      </c>
      <c r="AA26" s="7">
        <v>3.1609344825488399E-4</v>
      </c>
      <c r="AB26" s="7">
        <v>2.29134166892984E-3</v>
      </c>
      <c r="AC26" s="7">
        <v>0</v>
      </c>
      <c r="AD26" s="7">
        <v>0.124624137418633</v>
      </c>
      <c r="AE26" s="7">
        <v>8.3601074576595005E-2</v>
      </c>
      <c r="AF26" s="7">
        <v>0</v>
      </c>
      <c r="AG26" s="7">
        <v>6.8054052612159799E-3</v>
      </c>
      <c r="AH26" s="7">
        <v>4.9331957796241999E-2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7.7474358536758301E-3</v>
      </c>
      <c r="AO26" s="7">
        <v>5.6160678738820399E-2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6.8287357582554498E-2</v>
      </c>
      <c r="AV26" s="7">
        <v>2.0889541807389098</v>
      </c>
      <c r="AW26" s="7">
        <v>0</v>
      </c>
      <c r="AX26" s="7">
        <v>7.4904030916496398E-3</v>
      </c>
      <c r="AY26" s="7">
        <v>5.0247549186256601E-3</v>
      </c>
      <c r="AZ26" s="7">
        <v>0</v>
      </c>
    </row>
    <row r="27" spans="1:52" x14ac:dyDescent="0.25">
      <c r="A27" s="7" t="s">
        <v>57</v>
      </c>
      <c r="B27" s="7">
        <v>2029</v>
      </c>
      <c r="C27" s="7" t="s">
        <v>63</v>
      </c>
      <c r="D27" s="7" t="s">
        <v>58</v>
      </c>
      <c r="E27" s="7" t="s">
        <v>58</v>
      </c>
      <c r="F27" s="7" t="s">
        <v>59</v>
      </c>
      <c r="G27" s="7">
        <v>90418.522794781893</v>
      </c>
      <c r="H27" s="7">
        <v>4251297.7671597004</v>
      </c>
      <c r="I27" s="7">
        <v>1043417.21700068</v>
      </c>
      <c r="J27" s="7">
        <f t="shared" ref="J27:J36" si="0">I27/G27</f>
        <v>11.539861355276381</v>
      </c>
      <c r="K27" s="7">
        <v>1.1314792867707999</v>
      </c>
      <c r="L27" s="7">
        <v>2.8554972311937399</v>
      </c>
      <c r="M27" s="7">
        <v>2.13650268414872</v>
      </c>
      <c r="N27" s="7">
        <v>7.0027375862516403E-3</v>
      </c>
      <c r="O27" s="7">
        <v>6.8191959300341104E-4</v>
      </c>
      <c r="P27" s="7">
        <v>0</v>
      </c>
      <c r="Q27" s="7">
        <v>3.0000008598028201E-3</v>
      </c>
      <c r="R27" s="7">
        <v>5.5860016009528501E-2</v>
      </c>
      <c r="S27" s="7">
        <v>7.3193703057141202E-3</v>
      </c>
      <c r="T27" s="7">
        <v>7.12752971025648E-4</v>
      </c>
      <c r="U27" s="7">
        <v>0</v>
      </c>
      <c r="V27" s="7">
        <v>1.2000003439211201E-2</v>
      </c>
      <c r="W27" s="7">
        <v>0.13034003735556601</v>
      </c>
      <c r="X27" s="7">
        <v>830.12229008567499</v>
      </c>
      <c r="Y27" s="7">
        <v>561.43918532743305</v>
      </c>
      <c r="Z27" s="7">
        <v>0</v>
      </c>
      <c r="AA27" s="7">
        <v>3.3520226926548902E-4</v>
      </c>
      <c r="AB27" s="7">
        <v>2.29134166892984E-3</v>
      </c>
      <c r="AC27" s="7">
        <v>0</v>
      </c>
      <c r="AD27" s="7">
        <v>0.130483663867936</v>
      </c>
      <c r="AE27" s="7">
        <v>8.8250421432476203E-2</v>
      </c>
      <c r="AF27" s="7">
        <v>0</v>
      </c>
      <c r="AG27" s="7">
        <v>7.2168129375191799E-3</v>
      </c>
      <c r="AH27" s="7">
        <v>4.9331957796241999E-2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8.2157921762645199E-3</v>
      </c>
      <c r="AO27" s="7">
        <v>5.6160678738820503E-2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7.2354090760558695E-2</v>
      </c>
      <c r="AV27" s="7">
        <v>2.08895418073892</v>
      </c>
      <c r="AW27" s="7">
        <v>0</v>
      </c>
      <c r="AX27" s="7">
        <v>7.8425837842551905E-3</v>
      </c>
      <c r="AY27" s="7">
        <v>5.30419903583114E-3</v>
      </c>
      <c r="AZ27" s="7">
        <v>0</v>
      </c>
    </row>
    <row r="28" spans="1:52" x14ac:dyDescent="0.25">
      <c r="A28" s="137" t="s">
        <v>57</v>
      </c>
      <c r="B28" s="137">
        <v>2029</v>
      </c>
      <c r="C28" s="137" t="s">
        <v>65</v>
      </c>
      <c r="D28" s="137" t="s">
        <v>58</v>
      </c>
      <c r="E28" s="137" t="s">
        <v>58</v>
      </c>
      <c r="F28" s="137" t="s">
        <v>59</v>
      </c>
      <c r="G28" s="137">
        <v>179.946523102621</v>
      </c>
      <c r="H28" s="137">
        <v>8304.8705092679102</v>
      </c>
      <c r="I28" s="137">
        <v>2627.2192372982599</v>
      </c>
      <c r="J28" s="137">
        <f t="shared" si="0"/>
        <v>14.599999999999962</v>
      </c>
      <c r="K28" s="137">
        <v>1.01245666527691</v>
      </c>
      <c r="L28" s="137">
        <v>2.8554972311937301</v>
      </c>
      <c r="M28" s="137">
        <v>1.3145921851749001</v>
      </c>
      <c r="N28" s="137">
        <v>6.0644582785362999E-3</v>
      </c>
      <c r="O28" s="137">
        <v>6.8191959300341104E-4</v>
      </c>
      <c r="P28" s="137">
        <v>0</v>
      </c>
      <c r="Q28" s="137">
        <v>3.0000008598028201E-3</v>
      </c>
      <c r="R28" s="137">
        <v>5.5860016009528501E-2</v>
      </c>
      <c r="S28" s="137">
        <v>6.3386661712566596E-3</v>
      </c>
      <c r="T28" s="137">
        <v>7.1275297102564702E-4</v>
      </c>
      <c r="U28" s="137">
        <v>0</v>
      </c>
      <c r="V28" s="137">
        <v>1.2000003439211201E-2</v>
      </c>
      <c r="W28" s="137">
        <v>0.13034003735556601</v>
      </c>
      <c r="X28" s="137">
        <v>793.50614378569799</v>
      </c>
      <c r="Y28" s="137">
        <v>532.57494833921203</v>
      </c>
      <c r="Z28" s="137">
        <v>0</v>
      </c>
      <c r="AA28" s="137">
        <v>3.1640102614650701E-4</v>
      </c>
      <c r="AB28" s="137">
        <v>2.29134166892984E-3</v>
      </c>
      <c r="AC28" s="137">
        <v>0</v>
      </c>
      <c r="AD28" s="137">
        <v>0.12472811557944</v>
      </c>
      <c r="AE28" s="137">
        <v>8.3713365336094497E-2</v>
      </c>
      <c r="AF28" s="137">
        <v>0</v>
      </c>
      <c r="AG28" s="137">
        <v>6.8120273288780698E-3</v>
      </c>
      <c r="AH28" s="137">
        <v>4.9331957796241999E-2</v>
      </c>
      <c r="AI28" s="137">
        <v>0</v>
      </c>
      <c r="AJ28" s="137">
        <v>0</v>
      </c>
      <c r="AK28" s="137">
        <v>0</v>
      </c>
      <c r="AL28" s="137">
        <v>0</v>
      </c>
      <c r="AM28" s="137">
        <v>0</v>
      </c>
      <c r="AN28" s="137">
        <v>7.7549745736288003E-3</v>
      </c>
      <c r="AO28" s="137">
        <v>5.6160678738820399E-2</v>
      </c>
      <c r="AP28" s="137">
        <v>0</v>
      </c>
      <c r="AQ28" s="137">
        <v>0</v>
      </c>
      <c r="AR28" s="137">
        <v>0</v>
      </c>
      <c r="AS28" s="137">
        <v>0</v>
      </c>
      <c r="AT28" s="137">
        <v>0</v>
      </c>
      <c r="AU28" s="137">
        <v>6.8340707852472996E-2</v>
      </c>
      <c r="AV28" s="137">
        <v>2.08895418073892</v>
      </c>
      <c r="AW28" s="137">
        <v>0</v>
      </c>
      <c r="AX28" s="137">
        <v>7.4966525899675699E-3</v>
      </c>
      <c r="AY28" s="137">
        <v>5.0315040369709602E-3</v>
      </c>
      <c r="AZ28" s="137">
        <v>0</v>
      </c>
    </row>
    <row r="29" spans="1:52" x14ac:dyDescent="0.25">
      <c r="A29" s="138" t="s">
        <v>57</v>
      </c>
      <c r="B29" s="138">
        <v>2029</v>
      </c>
      <c r="C29" s="138" t="s">
        <v>60</v>
      </c>
      <c r="D29" s="138" t="s">
        <v>58</v>
      </c>
      <c r="E29" s="138" t="s">
        <v>58</v>
      </c>
      <c r="F29" s="138" t="s">
        <v>59</v>
      </c>
      <c r="G29" s="138">
        <v>580.17647959586702</v>
      </c>
      <c r="H29" s="138">
        <v>104015.798065204</v>
      </c>
      <c r="I29" s="138">
        <v>8470.5766020996598</v>
      </c>
      <c r="J29" s="138">
        <f t="shared" si="0"/>
        <v>14.600000000000001</v>
      </c>
      <c r="K29" s="138">
        <v>0.97912587140387597</v>
      </c>
      <c r="L29" s="138">
        <v>2.8554972311937399</v>
      </c>
      <c r="M29" s="138">
        <v>1.31406518089381</v>
      </c>
      <c r="N29" s="138">
        <v>5.81270400694752E-3</v>
      </c>
      <c r="O29" s="138">
        <v>6.8191959300341104E-4</v>
      </c>
      <c r="P29" s="138">
        <v>0</v>
      </c>
      <c r="Q29" s="138">
        <v>3.0000008598028201E-3</v>
      </c>
      <c r="R29" s="138">
        <v>5.5860016009528501E-2</v>
      </c>
      <c r="S29" s="138">
        <v>6.0755286886496696E-3</v>
      </c>
      <c r="T29" s="138">
        <v>7.12752971025648E-4</v>
      </c>
      <c r="U29" s="138">
        <v>0</v>
      </c>
      <c r="V29" s="138">
        <v>1.20000034392113E-2</v>
      </c>
      <c r="W29" s="138">
        <v>0.13034003735556601</v>
      </c>
      <c r="X29" s="138">
        <v>720.75316247624005</v>
      </c>
      <c r="Y29" s="138">
        <v>531.07203128521701</v>
      </c>
      <c r="Z29" s="138">
        <v>0</v>
      </c>
      <c r="AA29" s="138">
        <v>3.1090753004440103E-4</v>
      </c>
      <c r="AB29" s="138">
        <v>2.29134166892984E-3</v>
      </c>
      <c r="AC29" s="138">
        <v>0</v>
      </c>
      <c r="AD29" s="138">
        <v>0.11329236006251001</v>
      </c>
      <c r="AE29" s="138">
        <v>8.3477127704558701E-2</v>
      </c>
      <c r="AF29" s="138">
        <v>0</v>
      </c>
      <c r="AG29" s="138">
        <v>6.6937538642360701E-3</v>
      </c>
      <c r="AH29" s="138">
        <v>4.9331957796242103E-2</v>
      </c>
      <c r="AI29" s="138">
        <v>0</v>
      </c>
      <c r="AJ29" s="138">
        <v>0</v>
      </c>
      <c r="AK29" s="138">
        <v>0</v>
      </c>
      <c r="AL29" s="138">
        <v>0</v>
      </c>
      <c r="AM29" s="138">
        <v>0</v>
      </c>
      <c r="AN29" s="138">
        <v>7.6203292372624297E-3</v>
      </c>
      <c r="AO29" s="138">
        <v>5.6160678738820399E-2</v>
      </c>
      <c r="AP29" s="138">
        <v>0</v>
      </c>
      <c r="AQ29" s="138">
        <v>0</v>
      </c>
      <c r="AR29" s="138">
        <v>0</v>
      </c>
      <c r="AS29" s="138">
        <v>0</v>
      </c>
      <c r="AT29" s="138">
        <v>0</v>
      </c>
      <c r="AU29" s="138">
        <v>6.7084553447042006E-2</v>
      </c>
      <c r="AV29" s="138">
        <v>2.08895418073892</v>
      </c>
      <c r="AW29" s="138">
        <v>0</v>
      </c>
      <c r="AX29" s="138">
        <v>6.80931849680052E-3</v>
      </c>
      <c r="AY29" s="138">
        <v>5.0173052218595998E-3</v>
      </c>
      <c r="AZ29" s="138">
        <v>0</v>
      </c>
    </row>
    <row r="30" spans="1:52" x14ac:dyDescent="0.25">
      <c r="A30" s="7" t="s">
        <v>57</v>
      </c>
      <c r="B30" s="7">
        <v>2029</v>
      </c>
      <c r="C30" s="7" t="s">
        <v>62</v>
      </c>
      <c r="D30" s="7" t="s">
        <v>58</v>
      </c>
      <c r="E30" s="7" t="s">
        <v>58</v>
      </c>
      <c r="F30" s="7" t="s">
        <v>59</v>
      </c>
      <c r="G30" s="7">
        <v>27250.428098392102</v>
      </c>
      <c r="H30" s="7">
        <v>3134305.5326062902</v>
      </c>
      <c r="I30" s="7">
        <v>314466.16212737298</v>
      </c>
      <c r="J30" s="7">
        <f t="shared" si="0"/>
        <v>11.539861355276393</v>
      </c>
      <c r="K30" s="7">
        <v>1.1697169797832301</v>
      </c>
      <c r="L30" s="7">
        <v>2.8554972311937301</v>
      </c>
      <c r="M30" s="7">
        <v>2.1318476239458102</v>
      </c>
      <c r="N30" s="7">
        <v>7.2447413122715201E-3</v>
      </c>
      <c r="O30" s="7">
        <v>6.8191959300341104E-4</v>
      </c>
      <c r="P30" s="7">
        <v>0</v>
      </c>
      <c r="Q30" s="7">
        <v>3.0000008598028201E-3</v>
      </c>
      <c r="R30" s="7">
        <v>5.5860016009528501E-2</v>
      </c>
      <c r="S30" s="7">
        <v>7.5723163663489997E-3</v>
      </c>
      <c r="T30" s="7">
        <v>7.1275297102564702E-4</v>
      </c>
      <c r="U30" s="7">
        <v>0</v>
      </c>
      <c r="V30" s="7">
        <v>1.2000003439211201E-2</v>
      </c>
      <c r="W30" s="7">
        <v>0.13034003735556601</v>
      </c>
      <c r="X30" s="7">
        <v>786.43864195632602</v>
      </c>
      <c r="Y30" s="7">
        <v>567.85699261345098</v>
      </c>
      <c r="Z30" s="7">
        <v>0</v>
      </c>
      <c r="AA30" s="7">
        <v>3.4047665458603499E-4</v>
      </c>
      <c r="AB30" s="7">
        <v>2.29134166892984E-3</v>
      </c>
      <c r="AC30" s="7">
        <v>0</v>
      </c>
      <c r="AD30" s="7">
        <v>0.12361720271262</v>
      </c>
      <c r="AE30" s="7">
        <v>8.9259211364609597E-2</v>
      </c>
      <c r="AF30" s="7">
        <v>0</v>
      </c>
      <c r="AG30" s="7">
        <v>7.3303690071191297E-3</v>
      </c>
      <c r="AH30" s="7">
        <v>4.9331957796241999E-2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8.3450671174697209E-3</v>
      </c>
      <c r="AO30" s="7">
        <v>5.6160678738820399E-2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7.3520667832389003E-2</v>
      </c>
      <c r="AV30" s="7">
        <v>2.0889541807389098</v>
      </c>
      <c r="AW30" s="7">
        <v>0</v>
      </c>
      <c r="AX30" s="7">
        <v>7.42988233707325E-3</v>
      </c>
      <c r="AY30" s="7">
        <v>5.3648312968280097E-3</v>
      </c>
      <c r="AZ30" s="7">
        <v>0</v>
      </c>
    </row>
    <row r="31" spans="1:52" x14ac:dyDescent="0.25">
      <c r="A31" s="137" t="s">
        <v>57</v>
      </c>
      <c r="B31" s="137">
        <v>2029</v>
      </c>
      <c r="C31" s="137" t="s">
        <v>64</v>
      </c>
      <c r="D31" s="137" t="s">
        <v>58</v>
      </c>
      <c r="E31" s="137" t="s">
        <v>58</v>
      </c>
      <c r="F31" s="137" t="s">
        <v>59</v>
      </c>
      <c r="G31" s="137">
        <v>332.37126331414299</v>
      </c>
      <c r="H31" s="137">
        <v>59750.048970897798</v>
      </c>
      <c r="I31" s="137">
        <v>4852.6204443864999</v>
      </c>
      <c r="J31" s="137">
        <f t="shared" si="0"/>
        <v>14.600000000000037</v>
      </c>
      <c r="K31" s="137">
        <v>0.97866190877936299</v>
      </c>
      <c r="L31" s="137">
        <v>2.8554972311937399</v>
      </c>
      <c r="M31" s="137">
        <v>1.3142449849376501</v>
      </c>
      <c r="N31" s="137">
        <v>5.7942435689036604E-3</v>
      </c>
      <c r="O31" s="137">
        <v>6.8191959300341104E-4</v>
      </c>
      <c r="P31" s="137">
        <v>0</v>
      </c>
      <c r="Q31" s="137">
        <v>3.0000008598028102E-3</v>
      </c>
      <c r="R31" s="137">
        <v>5.5860016009528501E-2</v>
      </c>
      <c r="S31" s="137">
        <v>6.0562335515144498E-3</v>
      </c>
      <c r="T31" s="137">
        <v>7.12752971025648E-4</v>
      </c>
      <c r="U31" s="137">
        <v>0</v>
      </c>
      <c r="V31" s="137">
        <v>1.2000003439211201E-2</v>
      </c>
      <c r="W31" s="137">
        <v>0.13034003735556601</v>
      </c>
      <c r="X31" s="137">
        <v>720.54961213956597</v>
      </c>
      <c r="Y31" s="137">
        <v>530.63971931726701</v>
      </c>
      <c r="Z31" s="137">
        <v>0</v>
      </c>
      <c r="AA31" s="137">
        <v>3.1078456183038499E-4</v>
      </c>
      <c r="AB31" s="137">
        <v>2.29134166892984E-3</v>
      </c>
      <c r="AC31" s="137">
        <v>0</v>
      </c>
      <c r="AD31" s="137">
        <v>0.11326036478419001</v>
      </c>
      <c r="AE31" s="137">
        <v>8.3409174283495605E-2</v>
      </c>
      <c r="AF31" s="137">
        <v>0</v>
      </c>
      <c r="AG31" s="137">
        <v>6.6911063923088699E-3</v>
      </c>
      <c r="AH31" s="137">
        <v>4.9331957796242103E-2</v>
      </c>
      <c r="AI31" s="137">
        <v>0</v>
      </c>
      <c r="AJ31" s="137">
        <v>0</v>
      </c>
      <c r="AK31" s="137">
        <v>0</v>
      </c>
      <c r="AL31" s="137">
        <v>0</v>
      </c>
      <c r="AM31" s="137">
        <v>0</v>
      </c>
      <c r="AN31" s="137">
        <v>7.6173152920022899E-3</v>
      </c>
      <c r="AO31" s="137">
        <v>5.6160678738820503E-2</v>
      </c>
      <c r="AP31" s="137">
        <v>0</v>
      </c>
      <c r="AQ31" s="137">
        <v>0</v>
      </c>
      <c r="AR31" s="137">
        <v>0</v>
      </c>
      <c r="AS31" s="137">
        <v>0</v>
      </c>
      <c r="AT31" s="137">
        <v>0</v>
      </c>
      <c r="AU31" s="137">
        <v>6.7115234527713605E-2</v>
      </c>
      <c r="AV31" s="137">
        <v>2.08895418073892</v>
      </c>
      <c r="AW31" s="137">
        <v>0</v>
      </c>
      <c r="AX31" s="137">
        <v>6.80739545414918E-3</v>
      </c>
      <c r="AY31" s="137">
        <v>5.0132209527463901E-3</v>
      </c>
      <c r="AZ31" s="137">
        <v>0</v>
      </c>
    </row>
    <row r="32" spans="1:52" x14ac:dyDescent="0.25">
      <c r="A32" s="15" t="s">
        <v>57</v>
      </c>
      <c r="B32" s="15">
        <v>2029</v>
      </c>
      <c r="C32" s="15" t="s">
        <v>66</v>
      </c>
      <c r="D32" s="15" t="s">
        <v>58</v>
      </c>
      <c r="E32" s="15" t="s">
        <v>58</v>
      </c>
      <c r="F32" s="15" t="s">
        <v>59</v>
      </c>
      <c r="G32" s="15">
        <v>10193.5150205788</v>
      </c>
      <c r="H32" s="15">
        <v>2003756.1094861899</v>
      </c>
      <c r="I32" s="15">
        <v>148825.31930045001</v>
      </c>
      <c r="J32" s="15">
        <f t="shared" si="0"/>
        <v>14.599999999999953</v>
      </c>
      <c r="K32" s="15">
        <v>2.15168088810533</v>
      </c>
      <c r="L32" s="15">
        <v>123.3005963224</v>
      </c>
      <c r="M32" s="15">
        <v>2.2303851186689498</v>
      </c>
      <c r="N32" s="15">
        <v>1.88687782991225E-2</v>
      </c>
      <c r="O32" s="15">
        <v>4.2485239114148997E-2</v>
      </c>
      <c r="P32" s="15">
        <v>0</v>
      </c>
      <c r="Q32" s="15">
        <v>9.0000025794084604E-3</v>
      </c>
      <c r="R32" s="15">
        <v>2.6460007583460801E-2</v>
      </c>
      <c r="S32" s="15">
        <v>1.9721940724845202E-2</v>
      </c>
      <c r="T32" s="15">
        <v>4.4406233101434399E-2</v>
      </c>
      <c r="U32" s="15">
        <v>0</v>
      </c>
      <c r="V32" s="15">
        <v>3.60000103176338E-2</v>
      </c>
      <c r="W32" s="15">
        <v>6.1740017694742001E-2</v>
      </c>
      <c r="X32" s="15">
        <v>1069.9279474121699</v>
      </c>
      <c r="Y32" s="15">
        <v>23051.260784653401</v>
      </c>
      <c r="Z32" s="15">
        <v>0</v>
      </c>
      <c r="AA32" s="15">
        <v>8.1095393314584499E-4</v>
      </c>
      <c r="AB32" s="15">
        <v>0.48464279888552297</v>
      </c>
      <c r="AC32" s="15">
        <v>0</v>
      </c>
      <c r="AD32" s="15">
        <v>0.16817777370926101</v>
      </c>
      <c r="AE32" s="15">
        <v>3.6233371876406801</v>
      </c>
      <c r="AF32" s="15">
        <v>0</v>
      </c>
      <c r="AG32" s="15">
        <v>1.7459615799389601E-2</v>
      </c>
      <c r="AH32" s="15">
        <v>10.4342265603887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1.9876443539150301E-2</v>
      </c>
      <c r="AO32" s="15">
        <v>11.8785726722303</v>
      </c>
      <c r="AP32" s="15">
        <v>0</v>
      </c>
      <c r="AQ32" s="15">
        <v>0</v>
      </c>
      <c r="AR32" s="15">
        <v>0</v>
      </c>
      <c r="AS32" s="15">
        <v>0</v>
      </c>
      <c r="AT32" s="15">
        <v>0</v>
      </c>
      <c r="AU32" s="15">
        <v>0.18587625899893701</v>
      </c>
      <c r="AV32" s="15">
        <v>154.17425027612001</v>
      </c>
      <c r="AW32" s="15">
        <v>0</v>
      </c>
      <c r="AX32" s="15">
        <v>1.0108148728099E-2</v>
      </c>
      <c r="AY32" s="15">
        <v>0.217776882027469</v>
      </c>
      <c r="AZ32" s="15">
        <v>0</v>
      </c>
    </row>
    <row r="33" spans="1:52" x14ac:dyDescent="0.25">
      <c r="A33" s="15" t="s">
        <v>57</v>
      </c>
      <c r="B33" s="15">
        <v>2029</v>
      </c>
      <c r="C33" s="15" t="s">
        <v>67</v>
      </c>
      <c r="D33" s="15" t="s">
        <v>58</v>
      </c>
      <c r="E33" s="15" t="s">
        <v>58</v>
      </c>
      <c r="F33" s="15" t="s">
        <v>59</v>
      </c>
      <c r="G33" s="15">
        <v>13500.0947540014</v>
      </c>
      <c r="H33" s="15">
        <v>2442546.2116544801</v>
      </c>
      <c r="I33" s="15">
        <v>197101.38340841999</v>
      </c>
      <c r="J33" s="15">
        <f t="shared" si="0"/>
        <v>14.599999999999966</v>
      </c>
      <c r="K33" s="15">
        <v>1.8967663481791199</v>
      </c>
      <c r="L33" s="15">
        <v>153.03265501007101</v>
      </c>
      <c r="M33" s="15">
        <v>2.2318587308992099</v>
      </c>
      <c r="N33" s="15">
        <v>1.5899908632983E-2</v>
      </c>
      <c r="O33" s="15">
        <v>5.2729906701957999E-2</v>
      </c>
      <c r="P33" s="15">
        <v>0</v>
      </c>
      <c r="Q33" s="15">
        <v>9.0000025794084604E-3</v>
      </c>
      <c r="R33" s="15">
        <v>2.6460007583460801E-2</v>
      </c>
      <c r="S33" s="15">
        <v>1.6618831946566898E-2</v>
      </c>
      <c r="T33" s="15">
        <v>5.5114119097524998E-2</v>
      </c>
      <c r="U33" s="15">
        <v>0</v>
      </c>
      <c r="V33" s="15">
        <v>3.60000103176338E-2</v>
      </c>
      <c r="W33" s="15">
        <v>6.1740017694742001E-2</v>
      </c>
      <c r="X33" s="15">
        <v>998.96985724546403</v>
      </c>
      <c r="Y33" s="15">
        <v>26925.4725013264</v>
      </c>
      <c r="Z33" s="15">
        <v>0</v>
      </c>
      <c r="AA33" s="15">
        <v>7.4630696885836297E-4</v>
      </c>
      <c r="AB33" s="15">
        <v>0.60150701989337996</v>
      </c>
      <c r="AC33" s="15">
        <v>0</v>
      </c>
      <c r="AD33" s="15">
        <v>0.15702415008463899</v>
      </c>
      <c r="AE33" s="15">
        <v>4.23230931792693</v>
      </c>
      <c r="AF33" s="15">
        <v>0</v>
      </c>
      <c r="AG33" s="15">
        <v>1.6067784385886501E-2</v>
      </c>
      <c r="AH33" s="15">
        <v>12.950281191971801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1.8291949422877901E-2</v>
      </c>
      <c r="AO33" s="15">
        <v>14.7429093449666</v>
      </c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0.17105790321070499</v>
      </c>
      <c r="AV33" s="15">
        <v>191.35101984624899</v>
      </c>
      <c r="AW33" s="15">
        <v>0</v>
      </c>
      <c r="AX33" s="15">
        <v>9.4377718764598207E-3</v>
      </c>
      <c r="AY33" s="15">
        <v>0.25437851331581202</v>
      </c>
      <c r="AZ33" s="15">
        <v>0</v>
      </c>
    </row>
    <row r="34" spans="1:52" x14ac:dyDescent="0.25">
      <c r="A34" s="15" t="s">
        <v>57</v>
      </c>
      <c r="B34" s="15">
        <v>2029</v>
      </c>
      <c r="C34" s="15" t="s">
        <v>68</v>
      </c>
      <c r="D34" s="15" t="s">
        <v>58</v>
      </c>
      <c r="E34" s="15" t="s">
        <v>58</v>
      </c>
      <c r="F34" s="15" t="s">
        <v>59</v>
      </c>
      <c r="G34" s="15">
        <v>4068.1974412751001</v>
      </c>
      <c r="H34" s="15">
        <v>787307.46810829802</v>
      </c>
      <c r="I34" s="15">
        <v>59395.682642616499</v>
      </c>
      <c r="J34" s="15">
        <f t="shared" si="0"/>
        <v>14.600000000000009</v>
      </c>
      <c r="K34" s="15">
        <v>2.1578640217027001</v>
      </c>
      <c r="L34" s="15">
        <v>153.03265501007101</v>
      </c>
      <c r="M34" s="15">
        <v>2.2303130525575199</v>
      </c>
      <c r="N34" s="15">
        <v>1.8936787585230399E-2</v>
      </c>
      <c r="O34" s="15">
        <v>5.2729906701957999E-2</v>
      </c>
      <c r="P34" s="15">
        <v>0</v>
      </c>
      <c r="Q34" s="15">
        <v>9.0000025794084604E-3</v>
      </c>
      <c r="R34" s="15">
        <v>2.6460007583460801E-2</v>
      </c>
      <c r="S34" s="15">
        <v>1.9793025089084201E-2</v>
      </c>
      <c r="T34" s="15">
        <v>5.5114119097524998E-2</v>
      </c>
      <c r="U34" s="15">
        <v>0</v>
      </c>
      <c r="V34" s="15">
        <v>3.60000103176338E-2</v>
      </c>
      <c r="W34" s="15">
        <v>6.1740017694742001E-2</v>
      </c>
      <c r="X34" s="15">
        <v>1072.9910262598901</v>
      </c>
      <c r="Y34" s="15">
        <v>28677.0510850094</v>
      </c>
      <c r="Z34" s="15">
        <v>0</v>
      </c>
      <c r="AA34" s="15">
        <v>8.1244276157432598E-4</v>
      </c>
      <c r="AB34" s="15">
        <v>0.60150701989337996</v>
      </c>
      <c r="AC34" s="15">
        <v>0</v>
      </c>
      <c r="AD34" s="15">
        <v>0.16865924704823601</v>
      </c>
      <c r="AE34" s="15">
        <v>4.5076330791139503</v>
      </c>
      <c r="AF34" s="15">
        <v>0</v>
      </c>
      <c r="AG34" s="15">
        <v>1.7491669867185599E-2</v>
      </c>
      <c r="AH34" s="15">
        <v>12.950281191971801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1.99129346553392E-2</v>
      </c>
      <c r="AO34" s="15">
        <v>14.7429093449667</v>
      </c>
      <c r="AP34" s="15">
        <v>0</v>
      </c>
      <c r="AQ34" s="15">
        <v>0</v>
      </c>
      <c r="AR34" s="15">
        <v>0</v>
      </c>
      <c r="AS34" s="15">
        <v>0</v>
      </c>
      <c r="AT34" s="15">
        <v>0</v>
      </c>
      <c r="AU34" s="15">
        <v>0.18621850187811301</v>
      </c>
      <c r="AV34" s="15">
        <v>191.35101984624899</v>
      </c>
      <c r="AW34" s="15">
        <v>0</v>
      </c>
      <c r="AX34" s="15">
        <v>1.0137087178238101E-2</v>
      </c>
      <c r="AY34" s="15">
        <v>0.27092655926193798</v>
      </c>
      <c r="AZ34" s="15">
        <v>0</v>
      </c>
    </row>
    <row r="35" spans="1:52" x14ac:dyDescent="0.25">
      <c r="A35" s="15" t="s">
        <v>57</v>
      </c>
      <c r="B35" s="15">
        <v>2029</v>
      </c>
      <c r="C35" s="15" t="s">
        <v>69</v>
      </c>
      <c r="D35" s="15" t="s">
        <v>58</v>
      </c>
      <c r="E35" s="15" t="s">
        <v>58</v>
      </c>
      <c r="F35" s="15" t="s">
        <v>59</v>
      </c>
      <c r="G35" s="15">
        <v>15367.973764316701</v>
      </c>
      <c r="H35" s="15">
        <v>2565871.4776961701</v>
      </c>
      <c r="I35" s="15">
        <v>116796.60060880599</v>
      </c>
      <c r="J35" s="15">
        <f t="shared" si="0"/>
        <v>7.5999999999999392</v>
      </c>
      <c r="K35" s="15">
        <v>3.1599589380304498</v>
      </c>
      <c r="L35" s="15">
        <v>38.629655563971603</v>
      </c>
      <c r="M35" s="15">
        <v>1.77311105277834</v>
      </c>
      <c r="N35" s="15">
        <v>2.1825811838938301E-2</v>
      </c>
      <c r="O35" s="15">
        <v>1.33104802611112E-2</v>
      </c>
      <c r="P35" s="15">
        <v>0</v>
      </c>
      <c r="Q35" s="15">
        <v>9.0000025794084604E-3</v>
      </c>
      <c r="R35" s="15">
        <v>2.6460007583460801E-2</v>
      </c>
      <c r="S35" s="15">
        <v>2.28126781996895E-2</v>
      </c>
      <c r="T35" s="15">
        <v>1.39123211141372E-2</v>
      </c>
      <c r="U35" s="15">
        <v>0</v>
      </c>
      <c r="V35" s="15">
        <v>3.60000103176338E-2</v>
      </c>
      <c r="W35" s="15">
        <v>6.1740017694742001E-2</v>
      </c>
      <c r="X35" s="15">
        <v>1387.20724036413</v>
      </c>
      <c r="Y35" s="15">
        <v>7811.1407212412196</v>
      </c>
      <c r="Z35" s="15">
        <v>0</v>
      </c>
      <c r="AA35" s="15">
        <v>1.1176493456895599E-3</v>
      </c>
      <c r="AB35" s="15">
        <v>0.15183693307982599</v>
      </c>
      <c r="AC35" s="15">
        <v>0</v>
      </c>
      <c r="AD35" s="15">
        <v>0.218049660187008</v>
      </c>
      <c r="AE35" s="15">
        <v>1.2278025448399801</v>
      </c>
      <c r="AF35" s="15">
        <v>0</v>
      </c>
      <c r="AG35" s="15">
        <v>2.4062683928890501E-2</v>
      </c>
      <c r="AH35" s="15">
        <v>3.2690075322128398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2.7393533970531798E-2</v>
      </c>
      <c r="AO35" s="15">
        <v>3.7215162343582202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0.29397916857395501</v>
      </c>
      <c r="AV35" s="15">
        <v>48.302265865993398</v>
      </c>
      <c r="AW35" s="15">
        <v>0</v>
      </c>
      <c r="AX35" s="15">
        <v>1.31056461663718E-2</v>
      </c>
      <c r="AY35" s="15">
        <v>7.3795784414630403E-2</v>
      </c>
      <c r="AZ35" s="15">
        <v>0</v>
      </c>
    </row>
    <row r="36" spans="1:52" x14ac:dyDescent="0.25">
      <c r="A36" s="15" t="s">
        <v>57</v>
      </c>
      <c r="B36" s="15">
        <v>2029</v>
      </c>
      <c r="C36" s="15" t="s">
        <v>70</v>
      </c>
      <c r="D36" s="15" t="s">
        <v>58</v>
      </c>
      <c r="E36" s="15" t="s">
        <v>58</v>
      </c>
      <c r="F36" s="15" t="s">
        <v>59</v>
      </c>
      <c r="G36" s="15">
        <v>25636.201126445201</v>
      </c>
      <c r="H36" s="15">
        <v>2983486.8545692898</v>
      </c>
      <c r="I36" s="15">
        <v>325579.75430585397</v>
      </c>
      <c r="J36" s="15">
        <f t="shared" si="0"/>
        <v>12.699999999999998</v>
      </c>
      <c r="K36" s="15">
        <v>2.2974759729285701</v>
      </c>
      <c r="L36" s="15">
        <v>22.2115967843189</v>
      </c>
      <c r="M36" s="15">
        <v>1.86484377745243</v>
      </c>
      <c r="N36" s="15">
        <v>1.9948024234289201E-2</v>
      </c>
      <c r="O36" s="15">
        <v>7.6533693155984798E-3</v>
      </c>
      <c r="P36" s="15">
        <v>0</v>
      </c>
      <c r="Q36" s="15">
        <v>9.0000025794084604E-3</v>
      </c>
      <c r="R36" s="15">
        <v>2.6460007583460801E-2</v>
      </c>
      <c r="S36" s="15">
        <v>2.08499853721173E-2</v>
      </c>
      <c r="T36" s="15">
        <v>7.9994207147264899E-3</v>
      </c>
      <c r="U36" s="15">
        <v>0</v>
      </c>
      <c r="V36" s="15">
        <v>3.60000103176338E-2</v>
      </c>
      <c r="W36" s="15">
        <v>6.1740017694742001E-2</v>
      </c>
      <c r="X36" s="15">
        <v>1160.7649786816801</v>
      </c>
      <c r="Y36" s="15">
        <v>4372.0182258159602</v>
      </c>
      <c r="Z36" s="15">
        <v>0</v>
      </c>
      <c r="AA36" s="15">
        <v>8.3517166062741204E-4</v>
      </c>
      <c r="AB36" s="15">
        <v>8.7304447458810594E-2</v>
      </c>
      <c r="AC36" s="15">
        <v>0</v>
      </c>
      <c r="AD36" s="15">
        <v>0.18245609004468599</v>
      </c>
      <c r="AE36" s="15">
        <v>0.68722038115972695</v>
      </c>
      <c r="AF36" s="15">
        <v>0</v>
      </c>
      <c r="AG36" s="15">
        <v>1.7981016831039101E-2</v>
      </c>
      <c r="AH36" s="15">
        <v>1.8796408130061999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2.04700189239648E-2</v>
      </c>
      <c r="AO36" s="15">
        <v>2.13982798492659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15">
        <v>0.19144258420059401</v>
      </c>
      <c r="AV36" s="15">
        <v>27.773233737684201</v>
      </c>
      <c r="AW36" s="15">
        <v>0</v>
      </c>
      <c r="AX36" s="15">
        <v>1.09663319583922E-2</v>
      </c>
      <c r="AY36" s="15">
        <v>4.1304660351565402E-2</v>
      </c>
      <c r="AZ36" s="15">
        <v>0</v>
      </c>
    </row>
    <row r="40" spans="1:52" x14ac:dyDescent="0.25">
      <c r="C40" s="12" t="s">
        <v>97</v>
      </c>
      <c r="D40" s="12" t="s">
        <v>32</v>
      </c>
      <c r="E40" s="12" t="s">
        <v>33</v>
      </c>
      <c r="F40" s="12" t="s">
        <v>34</v>
      </c>
      <c r="G40" s="12" t="s">
        <v>41</v>
      </c>
      <c r="H40" s="12" t="s">
        <v>42</v>
      </c>
      <c r="I40" s="12" t="s">
        <v>43</v>
      </c>
      <c r="J40" s="12" t="s">
        <v>121</v>
      </c>
      <c r="K40" s="12" t="s">
        <v>124</v>
      </c>
      <c r="L40" s="12" t="s">
        <v>125</v>
      </c>
    </row>
    <row r="41" spans="1:52" x14ac:dyDescent="0.25">
      <c r="C41" s="12" t="s">
        <v>104</v>
      </c>
      <c r="D41" s="12">
        <f>SUMPRODUCT(H26:H28,K26:K28)/SUM(H26:H28)</f>
        <v>1.1308382396158227</v>
      </c>
      <c r="E41" s="12">
        <f>SUMPRODUCT(G26:G28,L26:L28)/SUM(G26:G28)</f>
        <v>2.8554972311937399</v>
      </c>
      <c r="F41" s="12">
        <f>SUMPRODUCT(I26:I28,M26:M28)/SUM(I26:I28)</f>
        <v>2.1308857709250653</v>
      </c>
      <c r="G41" s="12">
        <f>SUMPRODUCT(H26:H28,S26:S28)/SUM(H26:H28)</f>
        <v>7.314074807481051E-3</v>
      </c>
      <c r="H41" s="12">
        <f>SUMPRODUCT(G26:G28,T26:T28)/SUM(G26:G28)</f>
        <v>7.12752971025648E-4</v>
      </c>
      <c r="I41" s="12">
        <f>SUMPRODUCT(I26:I28,U26:U28)/SUM(I26:I28)</f>
        <v>0</v>
      </c>
      <c r="J41" s="130">
        <f>AVERAGE(J26:J28)</f>
        <v>13.57995378509211</v>
      </c>
      <c r="K41" s="12">
        <f>SUM(G26:G28)</f>
        <v>90910.299573141805</v>
      </c>
      <c r="L41" s="12"/>
    </row>
    <row r="42" spans="1:52" x14ac:dyDescent="0.25">
      <c r="C42" s="12" t="s">
        <v>105</v>
      </c>
      <c r="D42" s="12">
        <f>SUMPRODUCT(H29:H36,K29:K36)/SUM(H29:H36)</f>
        <v>2.0902145449768565</v>
      </c>
      <c r="E42" s="12">
        <f>SUMPRODUCT(G29:G36,L29:L36)/SUM(G29:G36)</f>
        <v>53.532904762616269</v>
      </c>
      <c r="F42" s="12">
        <f>SUMPRODUCT(I29:I36,M29:M36)/SUM(I29:I36)</f>
        <v>2.0472025816676607</v>
      </c>
      <c r="G42" s="12">
        <f>SUMPRODUCT(H29:H36,S29:S36)/SUM(H29:H36)</f>
        <v>1.7126664730763116E-2</v>
      </c>
      <c r="H42" s="12">
        <f>SUMPRODUCT(G29:G36,T29:T36)/SUM(G29:G36)</f>
        <v>1.9187957663189845E-2</v>
      </c>
      <c r="I42" s="12">
        <f>SUMPRODUCT(I29:I36,U29:U36)/SUM(I29:I36)</f>
        <v>0</v>
      </c>
      <c r="J42" s="130">
        <f>AVERAGE(J29:J36)</f>
        <v>13.104982669409537</v>
      </c>
      <c r="K42" s="12">
        <f>SUM(G29:G36)</f>
        <v>96928.95794791932</v>
      </c>
      <c r="L42" s="12"/>
    </row>
    <row r="43" spans="1:52" x14ac:dyDescent="0.25">
      <c r="C43" s="12" t="s">
        <v>113</v>
      </c>
      <c r="D43" s="12">
        <f>SUMPRODUCT(H29:H31,K29:K31)/SUM(H29:H31)</f>
        <v>1.1602447663303432</v>
      </c>
      <c r="E43" s="12">
        <f>SUMPRODUCT(G29:G31,L29:L31)/SUM(G29:G31)</f>
        <v>2.8554972311937297</v>
      </c>
      <c r="F43" s="12">
        <f>SUMPRODUCT(I29:I31,M29:M31)/SUM(I29:I31)</f>
        <v>2.098611023048766</v>
      </c>
      <c r="G43" s="12">
        <f>SUMPRODUCT(H29:H31,S29:S31)/SUM(H29:H31)</f>
        <v>7.497643759570227E-3</v>
      </c>
      <c r="H43" s="12">
        <f>SUMPRODUCT(G29:G31,T29:T31)/SUM(G29:G31)</f>
        <v>7.1275297102564713E-4</v>
      </c>
      <c r="I43" s="12">
        <f>SUMPRODUCT(I29:I31,U29:U31)/SUM(I29:I31)</f>
        <v>0</v>
      </c>
      <c r="J43" s="130">
        <f>AVERAGE(J29:J31)</f>
        <v>13.579953785092144</v>
      </c>
      <c r="K43" s="12">
        <f>SUM(G29:G31)</f>
        <v>28162.975841302112</v>
      </c>
      <c r="L43" s="12"/>
    </row>
    <row r="44" spans="1:52" x14ac:dyDescent="0.25">
      <c r="C44" s="12" t="s">
        <v>112</v>
      </c>
      <c r="D44" s="12">
        <f>SUMPRODUCT(H32:H36,K32:K36)/SUM(H32:H36)</f>
        <v>2.3746544762019965</v>
      </c>
      <c r="E44" s="12">
        <f>SUMPRODUCT(G32:G36,L32:L36)/SUM(G32:G36)</f>
        <v>74.287739642956552</v>
      </c>
      <c r="F44" s="12">
        <f>SUMPRODUCT(I32:I36,M32:M36)/SUM(I32:I36)</f>
        <v>2.0273238921568693</v>
      </c>
      <c r="G44" s="12">
        <f>SUMPRODUCT(H32:H36,S32:S36)/SUM(H32:H36)</f>
        <v>2.0071790610872602E-2</v>
      </c>
      <c r="H44" s="12">
        <f>SUMPRODUCT(G32:G36,T32:T36)/SUM(G32:G36)</f>
        <v>2.6754442245665734E-2</v>
      </c>
      <c r="I44" s="12">
        <f>SUMPRODUCT(I32:I36,U32:U36)/SUM(I32:I36)</f>
        <v>0</v>
      </c>
      <c r="J44" s="130">
        <f>AVERAGE(J32:J36)</f>
        <v>12.819999999999974</v>
      </c>
      <c r="K44" s="12">
        <f>SUM(G32:G36)</f>
        <v>68765.982106617201</v>
      </c>
      <c r="L44" s="130">
        <f>302000/K44</f>
        <v>4.3917063459047023</v>
      </c>
    </row>
    <row r="45" spans="1:52" x14ac:dyDescent="0.25">
      <c r="C45" s="12" t="s">
        <v>123</v>
      </c>
      <c r="D45" s="129">
        <f>SUMPRODUCT(H26:H31,K26:K31)/SUM(H26:H31)</f>
        <v>1.1436463328295043</v>
      </c>
      <c r="E45" s="12">
        <f>SUMPRODUCT(G26:G31,L26:L31)/SUM(G26:G31)</f>
        <v>2.8554972311937377</v>
      </c>
      <c r="F45" s="12">
        <f>SUMPRODUCT(I26:I31,M26:M31)/SUM(I26:I31)</f>
        <v>2.1232106240832116</v>
      </c>
      <c r="G45" s="12">
        <f>SUMPRODUCT(H26:H31,S26:S31)/SUM(H26:H31)</f>
        <v>7.3940287671010107E-3</v>
      </c>
      <c r="H45" s="12">
        <f>SUMPRODUCT(G26:G31,T26:T31)/SUM(G26:G31)</f>
        <v>7.1275297102564767E-4</v>
      </c>
      <c r="I45" s="12">
        <f>SUMPRODUCT(I26:I31,U26:U31)/SUM(I26:I31)</f>
        <v>0</v>
      </c>
      <c r="J45" s="130">
        <f>AVERAGE(J26:J31)</f>
        <v>13.579953785092128</v>
      </c>
      <c r="K45" s="12">
        <f>SUM(G26:G31)</f>
        <v>119073.27541444392</v>
      </c>
      <c r="L45" s="130">
        <f>544000/K45</f>
        <v>4.5686154017899074</v>
      </c>
    </row>
    <row r="47" spans="1:52" x14ac:dyDescent="0.25"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52" x14ac:dyDescent="0.25"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3:12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3:12" x14ac:dyDescent="0.25"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3:12" x14ac:dyDescent="0.25">
      <c r="C51" s="8"/>
      <c r="D51" s="8"/>
      <c r="E51" s="8"/>
      <c r="F51" s="8"/>
      <c r="G51" s="8"/>
      <c r="H51" s="8"/>
      <c r="I51" s="8"/>
      <c r="J51" s="8"/>
      <c r="K51" s="8"/>
      <c r="L51" s="8"/>
    </row>
    <row r="52" spans="3:12" x14ac:dyDescent="0.25">
      <c r="C52" s="8"/>
      <c r="D52" s="18"/>
      <c r="E52" s="8"/>
      <c r="F52" s="8"/>
      <c r="G52" s="18"/>
      <c r="H52" s="8"/>
      <c r="I52" s="8"/>
      <c r="J52" s="18"/>
      <c r="K52" s="8"/>
      <c r="L52" s="8"/>
    </row>
  </sheetData>
  <pageMargins left="0.7" right="0.7" top="0.75" bottom="0.75" header="0.3" footer="0.3"/>
  <legacy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0D9C7-D128-4BBD-B70F-60ADE83F3FD9}">
  <sheetPr>
    <tabColor theme="4" tint="0.79998168889431442"/>
  </sheetPr>
  <dimension ref="A1:P15"/>
  <sheetViews>
    <sheetView workbookViewId="0">
      <selection activeCell="G27" sqref="G27"/>
    </sheetView>
  </sheetViews>
  <sheetFormatPr defaultRowHeight="15" x14ac:dyDescent="0.25"/>
  <cols>
    <col min="2" max="2" width="12.140625" customWidth="1"/>
    <col min="3" max="3" width="10.5703125" bestFit="1" customWidth="1"/>
    <col min="4" max="4" width="10.42578125" bestFit="1" customWidth="1"/>
    <col min="5" max="5" width="12.140625" bestFit="1" customWidth="1"/>
    <col min="6" max="6" width="11.140625" bestFit="1" customWidth="1"/>
    <col min="7" max="7" width="11.5703125" bestFit="1" customWidth="1"/>
    <col min="8" max="8" width="12" bestFit="1" customWidth="1"/>
  </cols>
  <sheetData>
    <row r="1" spans="1:16" ht="15.75" thickBot="1" x14ac:dyDescent="0.3">
      <c r="B1" s="192" t="s">
        <v>119</v>
      </c>
      <c r="C1" s="192"/>
      <c r="D1" s="192"/>
      <c r="E1" s="192"/>
      <c r="F1" s="192"/>
      <c r="G1" s="192"/>
      <c r="H1" s="6"/>
      <c r="I1" s="6"/>
      <c r="J1" s="6"/>
      <c r="K1" s="6"/>
      <c r="L1" s="6"/>
      <c r="M1" s="6"/>
      <c r="N1" s="6"/>
      <c r="O1" s="6"/>
      <c r="P1" s="6"/>
    </row>
    <row r="2" spans="1:16" x14ac:dyDescent="0.25">
      <c r="A2" s="7" t="str">
        <f>'2019'!C40</f>
        <v>Class</v>
      </c>
      <c r="B2" s="8" t="str">
        <f>'2019'!D40</f>
        <v>NOx_RUNEX</v>
      </c>
      <c r="C2" s="38" t="str">
        <f>'2023'!E40</f>
        <v>NOx_IDLEX</v>
      </c>
      <c r="D2" s="38" t="str">
        <f>'2023'!F40</f>
        <v>NOx_STREX</v>
      </c>
      <c r="E2" s="8" t="str">
        <f>'2019'!G40</f>
        <v>PM10_RUNEX</v>
      </c>
      <c r="F2" s="8" t="str">
        <f>'2023'!H40</f>
        <v>PM10_IDLEX</v>
      </c>
      <c r="G2" s="8" t="str">
        <f>'2023'!I40</f>
        <v>PM10_STREX</v>
      </c>
      <c r="H2" s="7"/>
      <c r="I2" s="7"/>
      <c r="J2" s="7"/>
      <c r="K2" s="7"/>
      <c r="L2" s="7"/>
      <c r="M2" s="7"/>
      <c r="N2" s="7"/>
      <c r="O2" s="7"/>
      <c r="P2" s="7"/>
    </row>
    <row r="3" spans="1:16" x14ac:dyDescent="0.25">
      <c r="A3" s="7" t="str">
        <f>'2019'!C41</f>
        <v>Class 4-6</v>
      </c>
      <c r="B3" s="18">
        <f>'2029'!D41</f>
        <v>1.1308382396158227</v>
      </c>
      <c r="C3" s="40">
        <f>'2029'!E41</f>
        <v>2.8554972311937399</v>
      </c>
      <c r="D3" s="40">
        <f>'2029'!F41</f>
        <v>2.1308857709250653</v>
      </c>
      <c r="E3" s="40">
        <f>'2029'!G41</f>
        <v>7.314074807481051E-3</v>
      </c>
      <c r="F3" s="60">
        <f>'2029'!H41</f>
        <v>7.12752971025648E-4</v>
      </c>
      <c r="G3" s="8">
        <f>'2029'!I41</f>
        <v>0</v>
      </c>
      <c r="H3" s="8"/>
      <c r="I3" s="8"/>
      <c r="J3" s="8"/>
      <c r="K3" s="8"/>
      <c r="L3" s="8"/>
      <c r="M3" s="8"/>
      <c r="N3" s="8"/>
      <c r="O3" s="8"/>
      <c r="P3" s="8"/>
    </row>
    <row r="4" spans="1:16" x14ac:dyDescent="0.25">
      <c r="A4" s="7" t="str">
        <f>'2019'!C42</f>
        <v>Class 7-8</v>
      </c>
      <c r="B4" s="18">
        <f>'2029'!D42</f>
        <v>2.0902145449768565</v>
      </c>
      <c r="C4" s="40">
        <f>'2029'!E42</f>
        <v>53.532904762616269</v>
      </c>
      <c r="D4" s="40">
        <f>'2029'!F42</f>
        <v>2.0472025816676607</v>
      </c>
      <c r="E4" s="40">
        <f>'2029'!G42</f>
        <v>1.7126664730763116E-2</v>
      </c>
      <c r="F4" s="60">
        <f>'2029'!H42</f>
        <v>1.9187957663189845E-2</v>
      </c>
      <c r="G4" s="8">
        <f>'2029'!I42</f>
        <v>0</v>
      </c>
      <c r="H4" s="8"/>
      <c r="I4" s="8"/>
      <c r="J4" s="8"/>
      <c r="K4" s="8"/>
      <c r="L4" s="8"/>
      <c r="M4" s="8"/>
      <c r="N4" s="8"/>
      <c r="O4" s="8"/>
      <c r="P4" s="8"/>
    </row>
    <row r="5" spans="1:16" x14ac:dyDescent="0.25">
      <c r="A5" s="7" t="s">
        <v>113</v>
      </c>
      <c r="B5" s="18">
        <f>'2029'!D43</f>
        <v>1.1602447663303432</v>
      </c>
      <c r="C5" s="40">
        <f>'2029'!E43</f>
        <v>2.8554972311937297</v>
      </c>
      <c r="D5" s="40">
        <f>'2029'!F43</f>
        <v>2.098611023048766</v>
      </c>
      <c r="E5" s="40">
        <f>'2029'!G43</f>
        <v>7.497643759570227E-3</v>
      </c>
      <c r="F5" s="60">
        <f>'2029'!H43</f>
        <v>7.1275297102564713E-4</v>
      </c>
      <c r="G5" s="8">
        <f>'2029'!I43</f>
        <v>0</v>
      </c>
      <c r="H5" s="8"/>
      <c r="I5" s="8"/>
      <c r="J5" s="8"/>
      <c r="K5" s="8"/>
      <c r="L5" s="8"/>
      <c r="M5" s="8"/>
      <c r="N5" s="8"/>
      <c r="O5" s="8"/>
      <c r="P5" s="8"/>
    </row>
    <row r="6" spans="1:16" x14ac:dyDescent="0.25">
      <c r="A6" s="7" t="s">
        <v>112</v>
      </c>
      <c r="B6" s="18">
        <f>'2029'!D44</f>
        <v>2.3746544762019965</v>
      </c>
      <c r="C6" s="40">
        <f>'2029'!E44</f>
        <v>74.287739642956552</v>
      </c>
      <c r="D6" s="40">
        <f>'2029'!F44</f>
        <v>2.0273238921568693</v>
      </c>
      <c r="E6" s="40">
        <f>'2029'!G44</f>
        <v>2.0071790610872602E-2</v>
      </c>
      <c r="F6" s="60">
        <f>'2029'!H44</f>
        <v>2.6754442245665734E-2</v>
      </c>
      <c r="G6" s="8">
        <f>'2029'!I44</f>
        <v>0</v>
      </c>
      <c r="H6" s="8"/>
      <c r="I6" s="8"/>
      <c r="J6" s="8"/>
      <c r="K6" s="8"/>
      <c r="L6" s="8"/>
      <c r="M6" s="8"/>
      <c r="N6" s="8"/>
      <c r="O6" s="8"/>
      <c r="P6" s="8"/>
    </row>
    <row r="7" spans="1:16" x14ac:dyDescent="0.25">
      <c r="A7" s="7" t="s">
        <v>123</v>
      </c>
      <c r="B7" s="18">
        <f>'2029'!D45</f>
        <v>1.1436463328295043</v>
      </c>
      <c r="C7" s="40">
        <f>'2029'!E45</f>
        <v>2.8554972311937377</v>
      </c>
      <c r="D7" s="40">
        <f>'2029'!F45</f>
        <v>2.1232106240832116</v>
      </c>
      <c r="E7" s="40">
        <f>'2029'!G45</f>
        <v>7.3940287671010107E-3</v>
      </c>
      <c r="F7" s="60">
        <f>'2029'!H45</f>
        <v>7.1275297102564767E-4</v>
      </c>
      <c r="G7" s="8">
        <f>'2029'!I45</f>
        <v>0</v>
      </c>
      <c r="H7" s="8"/>
      <c r="I7" s="8"/>
      <c r="J7" s="8"/>
      <c r="K7" s="8"/>
      <c r="L7" s="8"/>
      <c r="M7" s="8"/>
      <c r="N7" s="8"/>
      <c r="O7" s="8"/>
      <c r="P7" s="8"/>
    </row>
    <row r="8" spans="1:16" x14ac:dyDescent="0.25">
      <c r="A8" s="15"/>
      <c r="B8" s="15"/>
      <c r="C8" s="7"/>
      <c r="D8" s="7"/>
      <c r="E8" s="7"/>
      <c r="F8" s="7"/>
      <c r="G8" s="7"/>
      <c r="H8" s="7"/>
      <c r="I8" s="7"/>
    </row>
    <row r="9" spans="1:16" x14ac:dyDescent="0.25">
      <c r="A9" s="7"/>
      <c r="B9" s="8"/>
      <c r="C9" s="7"/>
      <c r="D9" s="7"/>
      <c r="E9" s="7"/>
      <c r="F9" s="7"/>
      <c r="G9" s="7"/>
      <c r="H9" s="7"/>
      <c r="I9" s="7"/>
    </row>
    <row r="10" spans="1:16" x14ac:dyDescent="0.25">
      <c r="A10" s="17"/>
      <c r="B10" s="23" t="s">
        <v>103</v>
      </c>
      <c r="F10" s="7"/>
      <c r="G10" s="7"/>
      <c r="H10" s="7"/>
      <c r="I10" s="7"/>
    </row>
    <row r="11" spans="1:16" x14ac:dyDescent="0.25">
      <c r="A11" s="17"/>
      <c r="B11" s="9" t="s">
        <v>122</v>
      </c>
      <c r="F11" s="7"/>
      <c r="G11" s="7"/>
      <c r="H11" s="7"/>
      <c r="I11" s="7"/>
    </row>
    <row r="12" spans="1:16" x14ac:dyDescent="0.25">
      <c r="A12" s="19"/>
      <c r="D12" s="7"/>
      <c r="E12" s="7"/>
      <c r="F12" s="7"/>
      <c r="G12" s="7"/>
      <c r="H12" s="7"/>
      <c r="I12" s="7"/>
    </row>
    <row r="13" spans="1:16" x14ac:dyDescent="0.25">
      <c r="A13" s="20" t="s">
        <v>97</v>
      </c>
      <c r="B13" s="21" t="s">
        <v>115</v>
      </c>
      <c r="C13" s="21" t="s">
        <v>116</v>
      </c>
      <c r="D13" s="21" t="s">
        <v>117</v>
      </c>
      <c r="E13" s="120" t="s">
        <v>118</v>
      </c>
      <c r="F13" s="8"/>
      <c r="G13" s="8"/>
      <c r="H13" s="8"/>
    </row>
    <row r="14" spans="1:16" x14ac:dyDescent="0.25">
      <c r="A14" s="47" t="s">
        <v>112</v>
      </c>
      <c r="B14" s="48">
        <f>(Trips!$C$4*B6)+(D6+(C6/'2029'!$L$44))</f>
        <v>113.6914989993337</v>
      </c>
      <c r="C14" s="48">
        <f>(Trips!C4*E6)+(G6+(F6/'2029'!$L$44))</f>
        <v>0.80695648344248549</v>
      </c>
      <c r="D14" s="48">
        <f>B14/453.592</f>
        <v>0.25064705506123058</v>
      </c>
      <c r="E14" s="159">
        <f>C14/453.592</f>
        <v>1.7790359694229297E-3</v>
      </c>
      <c r="F14" s="18"/>
      <c r="G14" s="18"/>
      <c r="H14" s="18"/>
    </row>
    <row r="15" spans="1:16" x14ac:dyDescent="0.25">
      <c r="A15" s="47" t="s">
        <v>123</v>
      </c>
      <c r="B15" s="48">
        <f>(Trips!$C$3*B7)+(D7+(C7/'2029'!$L$45))</f>
        <v>18.988013197789954</v>
      </c>
      <c r="C15" s="48">
        <f>(Trips!C3*E7)+(G7+(F7/'2029'!$L$45))</f>
        <v>0.10515121921125604</v>
      </c>
      <c r="D15" s="48">
        <f>B15/453.592</f>
        <v>4.1861437586619595E-2</v>
      </c>
      <c r="E15" s="119">
        <f>C15/453.592</f>
        <v>2.3181894568523266E-4</v>
      </c>
      <c r="F15" s="18"/>
      <c r="G15" s="18"/>
      <c r="H15" s="60"/>
    </row>
  </sheetData>
  <mergeCells count="1">
    <mergeCell ref="B1:G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74146-EA38-4702-9228-6A46C7D80EC1}">
  <dimension ref="A1:AZ52"/>
  <sheetViews>
    <sheetView workbookViewId="0">
      <selection activeCell="G23" sqref="G23"/>
    </sheetView>
  </sheetViews>
  <sheetFormatPr defaultColWidth="8.7109375" defaultRowHeight="15" x14ac:dyDescent="0.25"/>
  <cols>
    <col min="1" max="2" width="8.7109375" style="15"/>
    <col min="3" max="3" width="14.5703125" style="15" bestFit="1" customWidth="1"/>
    <col min="4" max="6" width="11.85546875" style="15" bestFit="1" customWidth="1"/>
    <col min="7" max="7" width="12.140625" style="15" bestFit="1" customWidth="1"/>
    <col min="8" max="9" width="11.85546875" style="15" bestFit="1" customWidth="1"/>
    <col min="10" max="10" width="14.5703125" style="15" bestFit="1" customWidth="1"/>
    <col min="11" max="11" width="11.85546875" style="15" bestFit="1" customWidth="1"/>
    <col min="12" max="12" width="13.42578125" style="15" bestFit="1" customWidth="1"/>
    <col min="13" max="16384" width="8.7109375" style="15"/>
  </cols>
  <sheetData>
    <row r="1" spans="1:52" x14ac:dyDescent="0.25">
      <c r="A1" s="15" t="s">
        <v>0</v>
      </c>
    </row>
    <row r="2" spans="1:52" x14ac:dyDescent="0.25">
      <c r="A2" s="15" t="s">
        <v>1</v>
      </c>
    </row>
    <row r="3" spans="1:52" x14ac:dyDescent="0.25">
      <c r="A3" s="15" t="s">
        <v>2</v>
      </c>
    </row>
    <row r="4" spans="1:52" x14ac:dyDescent="0.25">
      <c r="A4" s="15" t="s">
        <v>144</v>
      </c>
    </row>
    <row r="5" spans="1:52" x14ac:dyDescent="0.25">
      <c r="A5" s="15" t="s">
        <v>3</v>
      </c>
    </row>
    <row r="6" spans="1:52" x14ac:dyDescent="0.25">
      <c r="A6" s="15" t="s">
        <v>4</v>
      </c>
    </row>
    <row r="7" spans="1:52" x14ac:dyDescent="0.25">
      <c r="A7" s="15" t="s">
        <v>140</v>
      </c>
    </row>
    <row r="9" spans="1:52" x14ac:dyDescent="0.25">
      <c r="A9" s="15" t="s">
        <v>6</v>
      </c>
      <c r="B9" s="15" t="s">
        <v>7</v>
      </c>
      <c r="C9" s="15" t="s">
        <v>8</v>
      </c>
      <c r="D9" s="15" t="s">
        <v>9</v>
      </c>
      <c r="E9" s="15" t="s">
        <v>10</v>
      </c>
      <c r="F9" s="15" t="s">
        <v>11</v>
      </c>
      <c r="G9" s="15" t="s">
        <v>12</v>
      </c>
      <c r="H9" s="15" t="s">
        <v>13</v>
      </c>
      <c r="I9" s="15" t="s">
        <v>14</v>
      </c>
      <c r="K9" s="15" t="s">
        <v>32</v>
      </c>
      <c r="L9" s="15" t="s">
        <v>33</v>
      </c>
      <c r="M9" s="15" t="s">
        <v>34</v>
      </c>
      <c r="N9" s="15" t="s">
        <v>131</v>
      </c>
      <c r="O9" s="15" t="s">
        <v>132</v>
      </c>
      <c r="P9" s="15" t="s">
        <v>133</v>
      </c>
      <c r="Q9" s="15" t="s">
        <v>134</v>
      </c>
      <c r="R9" s="15" t="s">
        <v>135</v>
      </c>
      <c r="S9" s="15" t="s">
        <v>41</v>
      </c>
      <c r="T9" s="15" t="s">
        <v>42</v>
      </c>
      <c r="U9" s="15" t="s">
        <v>43</v>
      </c>
      <c r="V9" s="15" t="s">
        <v>44</v>
      </c>
      <c r="W9" s="15" t="s">
        <v>45</v>
      </c>
      <c r="X9" s="15" t="s">
        <v>35</v>
      </c>
      <c r="Y9" s="15" t="s">
        <v>36</v>
      </c>
      <c r="Z9" s="15" t="s">
        <v>37</v>
      </c>
      <c r="AA9" s="15" t="s">
        <v>38</v>
      </c>
      <c r="AB9" s="15" t="s">
        <v>39</v>
      </c>
      <c r="AC9" s="15" t="s">
        <v>40</v>
      </c>
      <c r="AD9" s="15" t="s">
        <v>54</v>
      </c>
      <c r="AE9" s="15" t="s">
        <v>55</v>
      </c>
      <c r="AF9" s="15" t="s">
        <v>56</v>
      </c>
      <c r="AG9" s="15" t="s">
        <v>15</v>
      </c>
      <c r="AH9" s="15" t="s">
        <v>16</v>
      </c>
      <c r="AI9" s="15" t="s">
        <v>17</v>
      </c>
      <c r="AJ9" s="15" t="s">
        <v>18</v>
      </c>
      <c r="AK9" s="15" t="s">
        <v>19</v>
      </c>
      <c r="AL9" s="15" t="s">
        <v>20</v>
      </c>
      <c r="AM9" s="15" t="s">
        <v>21</v>
      </c>
      <c r="AN9" s="15" t="s">
        <v>22</v>
      </c>
      <c r="AO9" s="15" t="s">
        <v>23</v>
      </c>
      <c r="AP9" s="15" t="s">
        <v>24</v>
      </c>
      <c r="AQ9" s="15" t="s">
        <v>25</v>
      </c>
      <c r="AR9" s="15" t="s">
        <v>26</v>
      </c>
      <c r="AS9" s="15" t="s">
        <v>27</v>
      </c>
      <c r="AT9" s="15" t="s">
        <v>28</v>
      </c>
      <c r="AU9" s="15" t="s">
        <v>29</v>
      </c>
      <c r="AV9" s="15" t="s">
        <v>30</v>
      </c>
      <c r="AW9" s="15" t="s">
        <v>31</v>
      </c>
      <c r="AX9" s="15" t="s">
        <v>51</v>
      </c>
      <c r="AY9" s="15" t="s">
        <v>52</v>
      </c>
      <c r="AZ9" s="15" t="s">
        <v>53</v>
      </c>
    </row>
    <row r="10" spans="1:52" x14ac:dyDescent="0.25">
      <c r="A10" s="15" t="s">
        <v>57</v>
      </c>
      <c r="B10" s="15">
        <v>2030</v>
      </c>
      <c r="C10" s="15" t="s">
        <v>60</v>
      </c>
      <c r="D10" s="15" t="s">
        <v>58</v>
      </c>
      <c r="E10" s="15" t="s">
        <v>58</v>
      </c>
      <c r="F10" s="15" t="s">
        <v>59</v>
      </c>
      <c r="G10" s="15">
        <v>592.50269352108296</v>
      </c>
      <c r="H10" s="15">
        <v>105272.07462892</v>
      </c>
      <c r="I10" s="15">
        <v>8650.5393254078208</v>
      </c>
      <c r="K10" s="15">
        <v>0.97908194346487099</v>
      </c>
      <c r="L10" s="15">
        <v>2.8554972311937399</v>
      </c>
      <c r="M10" s="15">
        <v>1.31431737269463</v>
      </c>
      <c r="N10" s="15">
        <v>5.8157261412964002E-3</v>
      </c>
      <c r="O10" s="15">
        <v>6.8191959300341104E-4</v>
      </c>
      <c r="P10" s="15">
        <v>0</v>
      </c>
      <c r="Q10" s="15">
        <v>3.0000008598028201E-3</v>
      </c>
      <c r="R10" s="15">
        <v>5.5860016009528501E-2</v>
      </c>
      <c r="S10" s="15">
        <v>6.0786874705032797E-3</v>
      </c>
      <c r="T10" s="15">
        <v>7.12752971025648E-4</v>
      </c>
      <c r="U10" s="15">
        <v>0</v>
      </c>
      <c r="V10" s="15">
        <v>1.2000003439211201E-2</v>
      </c>
      <c r="W10" s="15">
        <v>0.13034003735556601</v>
      </c>
      <c r="X10" s="15">
        <v>707.11434280004505</v>
      </c>
      <c r="Y10" s="15">
        <v>523.21740023483699</v>
      </c>
      <c r="Z10" s="15">
        <v>0</v>
      </c>
      <c r="AA10" s="15">
        <v>3.1095862570671101E-4</v>
      </c>
      <c r="AB10" s="15">
        <v>2.29134166892984E-3</v>
      </c>
      <c r="AC10" s="15">
        <v>0</v>
      </c>
      <c r="AD10" s="15">
        <v>0.111148527541159</v>
      </c>
      <c r="AE10" s="15">
        <v>8.2242489085616599E-2</v>
      </c>
      <c r="AF10" s="15">
        <v>0</v>
      </c>
      <c r="AG10" s="15">
        <v>6.6948539398340697E-3</v>
      </c>
      <c r="AH10" s="15">
        <v>4.9331957796241999E-2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7.6215815895915801E-3</v>
      </c>
      <c r="AO10" s="15">
        <v>5.6160678738820503E-2</v>
      </c>
      <c r="AP10" s="15">
        <v>0</v>
      </c>
      <c r="AQ10" s="15">
        <v>0</v>
      </c>
      <c r="AR10" s="15">
        <v>0</v>
      </c>
      <c r="AS10" s="15">
        <v>0</v>
      </c>
      <c r="AT10" s="15">
        <v>0</v>
      </c>
      <c r="AU10" s="15">
        <v>6.7094534407548298E-2</v>
      </c>
      <c r="AV10" s="15">
        <v>2.08895418073892</v>
      </c>
      <c r="AW10" s="15">
        <v>0</v>
      </c>
      <c r="AX10" s="15">
        <v>6.6804656912483901E-3</v>
      </c>
      <c r="AY10" s="15">
        <v>4.9430985623797599E-3</v>
      </c>
      <c r="AZ10" s="15">
        <v>0</v>
      </c>
    </row>
    <row r="11" spans="1:52" x14ac:dyDescent="0.25">
      <c r="A11" s="15" t="s">
        <v>57</v>
      </c>
      <c r="B11" s="15">
        <v>2030</v>
      </c>
      <c r="C11" s="15" t="s">
        <v>61</v>
      </c>
      <c r="D11" s="15" t="s">
        <v>58</v>
      </c>
      <c r="E11" s="15" t="s">
        <v>58</v>
      </c>
      <c r="F11" s="15" t="s">
        <v>59</v>
      </c>
      <c r="G11" s="15">
        <v>318.795453248527</v>
      </c>
      <c r="H11" s="15">
        <v>14655.0741824736</v>
      </c>
      <c r="I11" s="15">
        <v>4654.4136174284904</v>
      </c>
      <c r="K11" s="15">
        <v>1.0106250566497601</v>
      </c>
      <c r="L11" s="15">
        <v>2.8554972311937301</v>
      </c>
      <c r="M11" s="15">
        <v>1.31481568861218</v>
      </c>
      <c r="N11" s="15">
        <v>6.0487538651541597E-3</v>
      </c>
      <c r="O11" s="15">
        <v>6.8191959300341104E-4</v>
      </c>
      <c r="P11" s="15">
        <v>0</v>
      </c>
      <c r="Q11" s="15">
        <v>3.0000008598028201E-3</v>
      </c>
      <c r="R11" s="15">
        <v>5.5860016009528501E-2</v>
      </c>
      <c r="S11" s="15">
        <v>6.3222516739886801E-3</v>
      </c>
      <c r="T11" s="15">
        <v>7.1275297102564702E-4</v>
      </c>
      <c r="U11" s="15">
        <v>0</v>
      </c>
      <c r="V11" s="15">
        <v>1.2000003439211201E-2</v>
      </c>
      <c r="W11" s="15">
        <v>0.13034003735556601</v>
      </c>
      <c r="X11" s="15">
        <v>780.23748613745795</v>
      </c>
      <c r="Y11" s="15">
        <v>523.84093468968695</v>
      </c>
      <c r="Z11" s="15">
        <v>0</v>
      </c>
      <c r="AA11" s="15">
        <v>3.1616282585151298E-4</v>
      </c>
      <c r="AB11" s="15">
        <v>2.29134166892984E-3</v>
      </c>
      <c r="AC11" s="15">
        <v>0</v>
      </c>
      <c r="AD11" s="15">
        <v>0.122642467374074</v>
      </c>
      <c r="AE11" s="15">
        <v>8.2340500018690505E-2</v>
      </c>
      <c r="AF11" s="15">
        <v>0</v>
      </c>
      <c r="AG11" s="15">
        <v>6.8068989418465604E-3</v>
      </c>
      <c r="AH11" s="15">
        <v>4.9331957796241999E-2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7.7491362953728601E-3</v>
      </c>
      <c r="AO11" s="15">
        <v>5.6160678738820399E-2</v>
      </c>
      <c r="AP11" s="15">
        <v>0</v>
      </c>
      <c r="AQ11" s="15">
        <v>0</v>
      </c>
      <c r="AR11" s="15">
        <v>0</v>
      </c>
      <c r="AS11" s="15">
        <v>0</v>
      </c>
      <c r="AT11" s="15">
        <v>0</v>
      </c>
      <c r="AU11" s="15">
        <v>6.8302738174854702E-2</v>
      </c>
      <c r="AV11" s="15">
        <v>2.08895418073892</v>
      </c>
      <c r="AW11" s="15">
        <v>0</v>
      </c>
      <c r="AX11" s="15">
        <v>7.3712968917123301E-3</v>
      </c>
      <c r="AY11" s="15">
        <v>4.94898940673237E-3</v>
      </c>
      <c r="AZ11" s="15">
        <v>0</v>
      </c>
    </row>
    <row r="12" spans="1:52" x14ac:dyDescent="0.25">
      <c r="A12" s="15" t="s">
        <v>57</v>
      </c>
      <c r="B12" s="15">
        <v>2030</v>
      </c>
      <c r="C12" s="15" t="s">
        <v>62</v>
      </c>
      <c r="D12" s="15" t="s">
        <v>58</v>
      </c>
      <c r="E12" s="15" t="s">
        <v>58</v>
      </c>
      <c r="F12" s="15" t="s">
        <v>59</v>
      </c>
      <c r="G12" s="15">
        <v>28509.473423113399</v>
      </c>
      <c r="H12" s="15">
        <v>3186203.3593165101</v>
      </c>
      <c r="I12" s="15">
        <v>328995.37061466603</v>
      </c>
      <c r="K12" s="15">
        <v>1.18104168280871</v>
      </c>
      <c r="L12" s="15">
        <v>2.8554972311937399</v>
      </c>
      <c r="M12" s="15">
        <v>2.1325480114669499</v>
      </c>
      <c r="N12" s="15">
        <v>7.3397670499512199E-3</v>
      </c>
      <c r="O12" s="15">
        <v>6.8191959300341104E-4</v>
      </c>
      <c r="P12" s="15">
        <v>0</v>
      </c>
      <c r="Q12" s="15">
        <v>3.0000008598028201E-3</v>
      </c>
      <c r="R12" s="15">
        <v>5.5860016009528501E-2</v>
      </c>
      <c r="S12" s="15">
        <v>7.6716387462161103E-3</v>
      </c>
      <c r="T12" s="15">
        <v>7.12752971025648E-4</v>
      </c>
      <c r="U12" s="15">
        <v>0</v>
      </c>
      <c r="V12" s="15">
        <v>1.2000003439211201E-2</v>
      </c>
      <c r="W12" s="15">
        <v>0.13034003735556601</v>
      </c>
      <c r="X12" s="15">
        <v>777.00201029155198</v>
      </c>
      <c r="Y12" s="15">
        <v>563.98040266983605</v>
      </c>
      <c r="Z12" s="15">
        <v>0</v>
      </c>
      <c r="AA12" s="15">
        <v>3.4247225213981898E-4</v>
      </c>
      <c r="AB12" s="15">
        <v>2.29134166892984E-3</v>
      </c>
      <c r="AC12" s="15">
        <v>0</v>
      </c>
      <c r="AD12" s="15">
        <v>0.122133895627751</v>
      </c>
      <c r="AE12" s="15">
        <v>8.8649865410166798E-2</v>
      </c>
      <c r="AF12" s="15">
        <v>0</v>
      </c>
      <c r="AG12" s="15">
        <v>7.3733336752157697E-3</v>
      </c>
      <c r="AH12" s="15">
        <v>4.9331957796242103E-2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8.3939791215718405E-3</v>
      </c>
      <c r="AO12" s="15">
        <v>5.6160678738820399E-2</v>
      </c>
      <c r="AP12" s="15">
        <v>0</v>
      </c>
      <c r="AQ12" s="15">
        <v>0</v>
      </c>
      <c r="AR12" s="15">
        <v>0</v>
      </c>
      <c r="AS12" s="15">
        <v>0</v>
      </c>
      <c r="AT12" s="15">
        <v>0</v>
      </c>
      <c r="AU12" s="15">
        <v>7.3959824504140695E-2</v>
      </c>
      <c r="AV12" s="15">
        <v>2.08895418073892</v>
      </c>
      <c r="AW12" s="15">
        <v>0</v>
      </c>
      <c r="AX12" s="15">
        <v>7.3407297202166396E-3</v>
      </c>
      <c r="AY12" s="15">
        <v>5.3282071972307497E-3</v>
      </c>
      <c r="AZ12" s="15">
        <v>0</v>
      </c>
    </row>
    <row r="13" spans="1:52" x14ac:dyDescent="0.25">
      <c r="A13" s="15" t="s">
        <v>57</v>
      </c>
      <c r="B13" s="15">
        <v>2030</v>
      </c>
      <c r="C13" s="15" t="s">
        <v>63</v>
      </c>
      <c r="D13" s="15" t="s">
        <v>58</v>
      </c>
      <c r="E13" s="15" t="s">
        <v>58</v>
      </c>
      <c r="F13" s="15" t="s">
        <v>59</v>
      </c>
      <c r="G13" s="15">
        <v>92729.608738878</v>
      </c>
      <c r="H13" s="15">
        <v>4309050.9694996402</v>
      </c>
      <c r="I13" s="15">
        <v>1070086.8283756799</v>
      </c>
      <c r="K13" s="15">
        <v>1.13035370924117</v>
      </c>
      <c r="L13" s="15">
        <v>2.8554972311937399</v>
      </c>
      <c r="M13" s="15">
        <v>2.1372778153668501</v>
      </c>
      <c r="N13" s="15">
        <v>6.9962732730153203E-3</v>
      </c>
      <c r="O13" s="15">
        <v>6.8191959300341104E-4</v>
      </c>
      <c r="P13" s="15">
        <v>0</v>
      </c>
      <c r="Q13" s="15">
        <v>3.0000008598028201E-3</v>
      </c>
      <c r="R13" s="15">
        <v>5.5860016009528501E-2</v>
      </c>
      <c r="S13" s="15">
        <v>7.3126137049182296E-3</v>
      </c>
      <c r="T13" s="15">
        <v>7.12752971025648E-4</v>
      </c>
      <c r="U13" s="15">
        <v>0</v>
      </c>
      <c r="V13" s="15">
        <v>1.2000003439211201E-2</v>
      </c>
      <c r="W13" s="15">
        <v>0.13034003735556601</v>
      </c>
      <c r="X13" s="15">
        <v>816.91295433991002</v>
      </c>
      <c r="Y13" s="15">
        <v>554.43745973013404</v>
      </c>
      <c r="Z13" s="15">
        <v>0</v>
      </c>
      <c r="AA13" s="15">
        <v>3.3513217977775998E-4</v>
      </c>
      <c r="AB13" s="15">
        <v>2.29134166892984E-3</v>
      </c>
      <c r="AC13" s="15">
        <v>0</v>
      </c>
      <c r="AD13" s="15">
        <v>0.12840734023953301</v>
      </c>
      <c r="AE13" s="15">
        <v>8.7149847673350503E-2</v>
      </c>
      <c r="AF13" s="15">
        <v>0</v>
      </c>
      <c r="AG13" s="15">
        <v>7.21530393006844E-3</v>
      </c>
      <c r="AH13" s="15">
        <v>4.9331957796242103E-2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8.2140742861494496E-3</v>
      </c>
      <c r="AO13" s="15">
        <v>5.6160678738820503E-2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7.2352510245542706E-2</v>
      </c>
      <c r="AV13" s="15">
        <v>2.08895418073892</v>
      </c>
      <c r="AW13" s="15">
        <v>0</v>
      </c>
      <c r="AX13" s="15">
        <v>7.7177885299200399E-3</v>
      </c>
      <c r="AY13" s="15">
        <v>5.2380502041625898E-3</v>
      </c>
      <c r="AZ13" s="15">
        <v>0</v>
      </c>
    </row>
    <row r="14" spans="1:52" x14ac:dyDescent="0.25">
      <c r="A14" s="15" t="s">
        <v>57</v>
      </c>
      <c r="B14" s="15">
        <v>2030</v>
      </c>
      <c r="C14" s="15" t="s">
        <v>64</v>
      </c>
      <c r="D14" s="15" t="s">
        <v>58</v>
      </c>
      <c r="E14" s="15" t="s">
        <v>58</v>
      </c>
      <c r="F14" s="15" t="s">
        <v>59</v>
      </c>
      <c r="G14" s="15">
        <v>339.22624130241297</v>
      </c>
      <c r="H14" s="15">
        <v>60473.464594911202</v>
      </c>
      <c r="I14" s="15">
        <v>4952.7031230152197</v>
      </c>
      <c r="K14" s="15">
        <v>0.97847972076783196</v>
      </c>
      <c r="L14" s="15">
        <v>2.8554972311937301</v>
      </c>
      <c r="M14" s="15">
        <v>1.3144783517584</v>
      </c>
      <c r="N14" s="15">
        <v>5.7955383186381803E-3</v>
      </c>
      <c r="O14" s="15">
        <v>6.8191959300341104E-4</v>
      </c>
      <c r="P14" s="15">
        <v>0</v>
      </c>
      <c r="Q14" s="15">
        <v>3.0000008598028201E-3</v>
      </c>
      <c r="R14" s="15">
        <v>5.5860016009528501E-2</v>
      </c>
      <c r="S14" s="15">
        <v>6.0575868440866003E-3</v>
      </c>
      <c r="T14" s="15">
        <v>7.12752971025648E-4</v>
      </c>
      <c r="U14" s="15">
        <v>0</v>
      </c>
      <c r="V14" s="15">
        <v>1.2000003439211201E-2</v>
      </c>
      <c r="W14" s="15">
        <v>0.13034003735556601</v>
      </c>
      <c r="X14" s="15">
        <v>706.81642544110105</v>
      </c>
      <c r="Y14" s="15">
        <v>522.69905202499694</v>
      </c>
      <c r="Z14" s="15">
        <v>0</v>
      </c>
      <c r="AA14" s="15">
        <v>3.1080578638018101E-4</v>
      </c>
      <c r="AB14" s="15">
        <v>2.29134166892984E-3</v>
      </c>
      <c r="AC14" s="15">
        <v>0</v>
      </c>
      <c r="AD14" s="15">
        <v>0.111101699081077</v>
      </c>
      <c r="AE14" s="15">
        <v>8.2161011965453501E-2</v>
      </c>
      <c r="AF14" s="15">
        <v>0</v>
      </c>
      <c r="AG14" s="15">
        <v>6.6915633510457404E-3</v>
      </c>
      <c r="AH14" s="15">
        <v>4.9331957796242103E-2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7.6178355047399398E-3</v>
      </c>
      <c r="AO14" s="15">
        <v>5.6160678738820399E-2</v>
      </c>
      <c r="AP14" s="15">
        <v>0</v>
      </c>
      <c r="AQ14" s="15">
        <v>0</v>
      </c>
      <c r="AR14" s="15">
        <v>0</v>
      </c>
      <c r="AS14" s="15">
        <v>0</v>
      </c>
      <c r="AT14" s="15">
        <v>0</v>
      </c>
      <c r="AU14" s="15">
        <v>6.7119735690116505E-2</v>
      </c>
      <c r="AV14" s="15">
        <v>2.08895418073892</v>
      </c>
      <c r="AW14" s="15">
        <v>0</v>
      </c>
      <c r="AX14" s="15">
        <v>6.6776511157621002E-3</v>
      </c>
      <c r="AY14" s="15">
        <v>4.9382014655138503E-3</v>
      </c>
      <c r="AZ14" s="15">
        <v>0</v>
      </c>
    </row>
    <row r="15" spans="1:52" x14ac:dyDescent="0.25">
      <c r="A15" s="15" t="s">
        <v>57</v>
      </c>
      <c r="B15" s="15">
        <v>2030</v>
      </c>
      <c r="C15" s="15" t="s">
        <v>65</v>
      </c>
      <c r="D15" s="15" t="s">
        <v>58</v>
      </c>
      <c r="E15" s="15" t="s">
        <v>58</v>
      </c>
      <c r="F15" s="15" t="s">
        <v>59</v>
      </c>
      <c r="G15" s="15">
        <v>184.114207755097</v>
      </c>
      <c r="H15" s="15">
        <v>8406.7022517863898</v>
      </c>
      <c r="I15" s="15">
        <v>2688.0674332244098</v>
      </c>
      <c r="K15" s="15">
        <v>1.0127205748346599</v>
      </c>
      <c r="L15" s="15">
        <v>2.8554972311937399</v>
      </c>
      <c r="M15" s="15">
        <v>1.3148005262220299</v>
      </c>
      <c r="N15" s="15">
        <v>6.0694399088692301E-3</v>
      </c>
      <c r="O15" s="15">
        <v>6.8191959300341104E-4</v>
      </c>
      <c r="P15" s="15">
        <v>0</v>
      </c>
      <c r="Q15" s="15">
        <v>3.0000008598028201E-3</v>
      </c>
      <c r="R15" s="15">
        <v>5.5860016009528501E-2</v>
      </c>
      <c r="S15" s="15">
        <v>6.3438730488075898E-3</v>
      </c>
      <c r="T15" s="15">
        <v>7.12752971025648E-4</v>
      </c>
      <c r="U15" s="15">
        <v>0</v>
      </c>
      <c r="V15" s="15">
        <v>1.2000003439211201E-2</v>
      </c>
      <c r="W15" s="15">
        <v>0.13034003735556601</v>
      </c>
      <c r="X15" s="15">
        <v>780.99051715791904</v>
      </c>
      <c r="Y15" s="15">
        <v>524.68234772466894</v>
      </c>
      <c r="Z15" s="15">
        <v>0</v>
      </c>
      <c r="AA15" s="15">
        <v>3.1649885720583303E-4</v>
      </c>
      <c r="AB15" s="15">
        <v>2.29134166892984E-3</v>
      </c>
      <c r="AC15" s="15">
        <v>0</v>
      </c>
      <c r="AD15" s="15">
        <v>0.12276083336391599</v>
      </c>
      <c r="AE15" s="15">
        <v>8.2472758430423204E-2</v>
      </c>
      <c r="AF15" s="15">
        <v>0</v>
      </c>
      <c r="AG15" s="15">
        <v>6.8141336047579503E-3</v>
      </c>
      <c r="AH15" s="15">
        <v>4.9331957796242103E-2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7.7573724083856103E-3</v>
      </c>
      <c r="AO15" s="15">
        <v>5.6160678738820399E-2</v>
      </c>
      <c r="AP15" s="15">
        <v>0</v>
      </c>
      <c r="AQ15" s="15">
        <v>0</v>
      </c>
      <c r="AR15" s="15">
        <v>0</v>
      </c>
      <c r="AS15" s="15">
        <v>0</v>
      </c>
      <c r="AT15" s="15">
        <v>0</v>
      </c>
      <c r="AU15" s="15">
        <v>6.8362009411392005E-2</v>
      </c>
      <c r="AV15" s="15">
        <v>2.08895418073892</v>
      </c>
      <c r="AW15" s="15">
        <v>0</v>
      </c>
      <c r="AX15" s="15">
        <v>7.3784111554065397E-3</v>
      </c>
      <c r="AY15" s="15">
        <v>4.9569386598759396E-3</v>
      </c>
      <c r="AZ15" s="15">
        <v>0</v>
      </c>
    </row>
    <row r="16" spans="1:52" x14ac:dyDescent="0.25">
      <c r="A16" s="15" t="s">
        <v>57</v>
      </c>
      <c r="B16" s="15">
        <v>2030</v>
      </c>
      <c r="C16" s="15" t="s">
        <v>66</v>
      </c>
      <c r="D16" s="15" t="s">
        <v>58</v>
      </c>
      <c r="E16" s="15" t="s">
        <v>58</v>
      </c>
      <c r="F16" s="15" t="s">
        <v>59</v>
      </c>
      <c r="G16" s="15">
        <v>10134.748458182699</v>
      </c>
      <c r="H16" s="15">
        <v>2027238.5679921799</v>
      </c>
      <c r="I16" s="15">
        <v>147967.32748946801</v>
      </c>
      <c r="K16" s="15">
        <v>2.1335066270574399</v>
      </c>
      <c r="L16" s="15">
        <v>123.3005963224</v>
      </c>
      <c r="M16" s="15">
        <v>2.2310729739493098</v>
      </c>
      <c r="N16" s="15">
        <v>1.8692782344079499E-2</v>
      </c>
      <c r="O16" s="15">
        <v>4.2485239114148997E-2</v>
      </c>
      <c r="P16" s="15">
        <v>0</v>
      </c>
      <c r="Q16" s="15">
        <v>9.00000257940845E-3</v>
      </c>
      <c r="R16" s="15">
        <v>2.6460007583460801E-2</v>
      </c>
      <c r="S16" s="15">
        <v>1.9537987013685601E-2</v>
      </c>
      <c r="T16" s="15">
        <v>4.4406233101434503E-2</v>
      </c>
      <c r="U16" s="15">
        <v>0</v>
      </c>
      <c r="V16" s="15">
        <v>3.60000103176338E-2</v>
      </c>
      <c r="W16" s="15">
        <v>6.1740017694742001E-2</v>
      </c>
      <c r="X16" s="15">
        <v>1037.7189137422899</v>
      </c>
      <c r="Y16" s="15">
        <v>22546.569236239899</v>
      </c>
      <c r="Z16" s="15">
        <v>0</v>
      </c>
      <c r="AA16" s="15">
        <v>8.0708187773977297E-4</v>
      </c>
      <c r="AB16" s="15">
        <v>0.48464279888552297</v>
      </c>
      <c r="AC16" s="15">
        <v>0</v>
      </c>
      <c r="AD16" s="15">
        <v>0.163114962153558</v>
      </c>
      <c r="AE16" s="15">
        <v>3.5440067044736998</v>
      </c>
      <c r="AF16" s="15">
        <v>0</v>
      </c>
      <c r="AG16" s="15">
        <v>1.7376251508298801E-2</v>
      </c>
      <c r="AH16" s="15">
        <v>10.4342265603887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1.97815396395408E-2</v>
      </c>
      <c r="AO16" s="15">
        <v>11.8785726722303</v>
      </c>
      <c r="AP16" s="15">
        <v>0</v>
      </c>
      <c r="AQ16" s="15">
        <v>0</v>
      </c>
      <c r="AR16" s="15">
        <v>0</v>
      </c>
      <c r="AS16" s="15">
        <v>0</v>
      </c>
      <c r="AT16" s="15">
        <v>0</v>
      </c>
      <c r="AU16" s="15">
        <v>0.184988453001281</v>
      </c>
      <c r="AV16" s="15">
        <v>154.17425027612001</v>
      </c>
      <c r="AW16" s="15">
        <v>0</v>
      </c>
      <c r="AX16" s="15">
        <v>9.8038537486932094E-3</v>
      </c>
      <c r="AY16" s="15">
        <v>0.213008806527135</v>
      </c>
      <c r="AZ16" s="15">
        <v>0</v>
      </c>
    </row>
    <row r="17" spans="1:52" x14ac:dyDescent="0.25">
      <c r="A17" s="15" t="s">
        <v>57</v>
      </c>
      <c r="B17" s="15">
        <v>2030</v>
      </c>
      <c r="C17" s="15" t="s">
        <v>67</v>
      </c>
      <c r="D17" s="15" t="s">
        <v>58</v>
      </c>
      <c r="E17" s="15" t="s">
        <v>58</v>
      </c>
      <c r="F17" s="15" t="s">
        <v>59</v>
      </c>
      <c r="G17" s="15">
        <v>13788.6495342587</v>
      </c>
      <c r="H17" s="15">
        <v>2471160.3272720398</v>
      </c>
      <c r="I17" s="15">
        <v>201314.28320017699</v>
      </c>
      <c r="K17" s="15">
        <v>1.89416150339705</v>
      </c>
      <c r="L17" s="15">
        <v>153.03265501007101</v>
      </c>
      <c r="M17" s="15">
        <v>2.2322312246829998</v>
      </c>
      <c r="N17" s="15">
        <v>1.58873686666504E-2</v>
      </c>
      <c r="O17" s="15">
        <v>5.2729906701957999E-2</v>
      </c>
      <c r="P17" s="15">
        <v>0</v>
      </c>
      <c r="Q17" s="15">
        <v>9.0000025794084604E-3</v>
      </c>
      <c r="R17" s="15">
        <v>2.6460007583460801E-2</v>
      </c>
      <c r="S17" s="15">
        <v>1.66057249786019E-2</v>
      </c>
      <c r="T17" s="15">
        <v>5.5114119097524998E-2</v>
      </c>
      <c r="U17" s="15">
        <v>0</v>
      </c>
      <c r="V17" s="15">
        <v>3.60000103176338E-2</v>
      </c>
      <c r="W17" s="15">
        <v>6.1740017694742001E-2</v>
      </c>
      <c r="X17" s="15">
        <v>979.20847898972204</v>
      </c>
      <c r="Y17" s="15">
        <v>26509.051015735298</v>
      </c>
      <c r="Z17" s="15">
        <v>0</v>
      </c>
      <c r="AA17" s="15">
        <v>7.4601419353301896E-4</v>
      </c>
      <c r="AB17" s="15">
        <v>0.60150701989337996</v>
      </c>
      <c r="AC17" s="15">
        <v>0</v>
      </c>
      <c r="AD17" s="15">
        <v>0.15391793661623199</v>
      </c>
      <c r="AE17" s="15">
        <v>4.1668536594026397</v>
      </c>
      <c r="AF17" s="15">
        <v>0</v>
      </c>
      <c r="AG17" s="15">
        <v>1.60614810134172E-2</v>
      </c>
      <c r="AH17" s="15">
        <v>12.950281191971801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1.8284773513142401E-2</v>
      </c>
      <c r="AO17" s="15">
        <v>14.7429093449666</v>
      </c>
      <c r="AP17" s="15">
        <v>0</v>
      </c>
      <c r="AQ17" s="15">
        <v>0</v>
      </c>
      <c r="AR17" s="15">
        <v>0</v>
      </c>
      <c r="AS17" s="15">
        <v>0</v>
      </c>
      <c r="AT17" s="15">
        <v>0</v>
      </c>
      <c r="AU17" s="15">
        <v>0.17099066185258099</v>
      </c>
      <c r="AV17" s="15">
        <v>191.35101984624899</v>
      </c>
      <c r="AW17" s="15">
        <v>0</v>
      </c>
      <c r="AX17" s="15">
        <v>9.2510761732917599E-3</v>
      </c>
      <c r="AY17" s="15">
        <v>0.25044436960070399</v>
      </c>
      <c r="AZ17" s="15">
        <v>0</v>
      </c>
    </row>
    <row r="18" spans="1:52" x14ac:dyDescent="0.25">
      <c r="A18" s="15" t="s">
        <v>57</v>
      </c>
      <c r="B18" s="15">
        <v>2030</v>
      </c>
      <c r="C18" s="15" t="s">
        <v>68</v>
      </c>
      <c r="D18" s="15" t="s">
        <v>58</v>
      </c>
      <c r="E18" s="15" t="s">
        <v>58</v>
      </c>
      <c r="F18" s="15" t="s">
        <v>59</v>
      </c>
      <c r="G18" s="15">
        <v>4042.30813369</v>
      </c>
      <c r="H18" s="15">
        <v>796536.55244316405</v>
      </c>
      <c r="I18" s="15">
        <v>59017.698751873999</v>
      </c>
      <c r="K18" s="15">
        <v>2.13914504305535</v>
      </c>
      <c r="L18" s="15">
        <v>153.03265501007101</v>
      </c>
      <c r="M18" s="15">
        <v>2.2310093356770602</v>
      </c>
      <c r="N18" s="15">
        <v>1.8755074840117299E-2</v>
      </c>
      <c r="O18" s="15">
        <v>5.2729906701958103E-2</v>
      </c>
      <c r="P18" s="15">
        <v>0</v>
      </c>
      <c r="Q18" s="15">
        <v>9.0000025794084604E-3</v>
      </c>
      <c r="R18" s="15">
        <v>2.6460007583460898E-2</v>
      </c>
      <c r="S18" s="15">
        <v>1.9603096099975299E-2</v>
      </c>
      <c r="T18" s="15">
        <v>5.5114119097524998E-2</v>
      </c>
      <c r="U18" s="15">
        <v>0</v>
      </c>
      <c r="V18" s="15">
        <v>3.60000103176338E-2</v>
      </c>
      <c r="W18" s="15">
        <v>6.1740017694742098E-2</v>
      </c>
      <c r="X18" s="15">
        <v>1040.6079003109901</v>
      </c>
      <c r="Y18" s="15">
        <v>28053.219363386099</v>
      </c>
      <c r="Z18" s="15">
        <v>0</v>
      </c>
      <c r="AA18" s="15">
        <v>8.0844574100078003E-4</v>
      </c>
      <c r="AB18" s="15">
        <v>0.60150701989337996</v>
      </c>
      <c r="AC18" s="15">
        <v>0</v>
      </c>
      <c r="AD18" s="15">
        <v>0.16356907061065101</v>
      </c>
      <c r="AE18" s="15">
        <v>4.4095754198429997</v>
      </c>
      <c r="AF18" s="15">
        <v>0</v>
      </c>
      <c r="AG18" s="15">
        <v>1.7405615110307301E-2</v>
      </c>
      <c r="AH18" s="15">
        <v>12.950281191971801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1.9814967865232201E-2</v>
      </c>
      <c r="AO18" s="15">
        <v>14.7429093449667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0.185302091367848</v>
      </c>
      <c r="AV18" s="15">
        <v>191.35101984624899</v>
      </c>
      <c r="AW18" s="15">
        <v>0</v>
      </c>
      <c r="AX18" s="15">
        <v>9.8311474613030393E-3</v>
      </c>
      <c r="AY18" s="15">
        <v>0.26503290648024802</v>
      </c>
      <c r="AZ18" s="15">
        <v>0</v>
      </c>
    </row>
    <row r="19" spans="1:52" x14ac:dyDescent="0.25">
      <c r="A19" s="15" t="s">
        <v>57</v>
      </c>
      <c r="B19" s="15">
        <v>2030</v>
      </c>
      <c r="C19" s="15" t="s">
        <v>69</v>
      </c>
      <c r="D19" s="15" t="s">
        <v>58</v>
      </c>
      <c r="E19" s="15" t="s">
        <v>58</v>
      </c>
      <c r="F19" s="15" t="s">
        <v>59</v>
      </c>
      <c r="G19" s="15">
        <v>15582.6970880016</v>
      </c>
      <c r="H19" s="15">
        <v>2680204.39186606</v>
      </c>
      <c r="I19" s="15">
        <v>118428.497868812</v>
      </c>
      <c r="K19" s="15">
        <v>3.1078422204481999</v>
      </c>
      <c r="L19" s="15">
        <v>38.629655563971603</v>
      </c>
      <c r="M19" s="15">
        <v>1.7752643606484799</v>
      </c>
      <c r="N19" s="15">
        <v>2.15009019482598E-2</v>
      </c>
      <c r="O19" s="15">
        <v>1.33104802611112E-2</v>
      </c>
      <c r="P19" s="15">
        <v>0</v>
      </c>
      <c r="Q19" s="15">
        <v>9.0000025794084709E-3</v>
      </c>
      <c r="R19" s="15">
        <v>2.6460007583460898E-2</v>
      </c>
      <c r="S19" s="15">
        <v>2.2473077325520702E-2</v>
      </c>
      <c r="T19" s="15">
        <v>1.39123211141372E-2</v>
      </c>
      <c r="U19" s="15">
        <v>0</v>
      </c>
      <c r="V19" s="15">
        <v>3.60000103176338E-2</v>
      </c>
      <c r="W19" s="15">
        <v>6.1740017694742001E-2</v>
      </c>
      <c r="X19" s="15">
        <v>1355.1657063360799</v>
      </c>
      <c r="Y19" s="15">
        <v>7664.9452368135198</v>
      </c>
      <c r="Z19" s="15">
        <v>0</v>
      </c>
      <c r="AA19" s="15">
        <v>1.1081639193674701E-3</v>
      </c>
      <c r="AB19" s="15">
        <v>0.15183693307982499</v>
      </c>
      <c r="AC19" s="15">
        <v>0</v>
      </c>
      <c r="AD19" s="15">
        <v>0.21301317724242999</v>
      </c>
      <c r="AE19" s="15">
        <v>1.20482265057994</v>
      </c>
      <c r="AF19" s="15">
        <v>0</v>
      </c>
      <c r="AG19" s="15">
        <v>2.3858465301286401E-2</v>
      </c>
      <c r="AH19" s="15">
        <v>3.2690075322128398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2.71610466083896E-2</v>
      </c>
      <c r="AO19" s="15">
        <v>3.7215162343582202</v>
      </c>
      <c r="AP19" s="15">
        <v>0</v>
      </c>
      <c r="AQ19" s="15">
        <v>0</v>
      </c>
      <c r="AR19" s="15">
        <v>0</v>
      </c>
      <c r="AS19" s="15">
        <v>0</v>
      </c>
      <c r="AT19" s="15">
        <v>0</v>
      </c>
      <c r="AU19" s="15">
        <v>0.291501413255918</v>
      </c>
      <c r="AV19" s="15">
        <v>48.302265865993299</v>
      </c>
      <c r="AW19" s="15">
        <v>0</v>
      </c>
      <c r="AX19" s="15">
        <v>1.2802933640527999E-2</v>
      </c>
      <c r="AY19" s="15">
        <v>7.2414601968143394E-2</v>
      </c>
      <c r="AZ19" s="15">
        <v>0</v>
      </c>
    </row>
    <row r="20" spans="1:52" x14ac:dyDescent="0.25">
      <c r="A20" s="15" t="s">
        <v>57</v>
      </c>
      <c r="B20" s="15">
        <v>2030</v>
      </c>
      <c r="C20" s="15" t="s">
        <v>70</v>
      </c>
      <c r="D20" s="15" t="s">
        <v>58</v>
      </c>
      <c r="E20" s="15" t="s">
        <v>58</v>
      </c>
      <c r="F20" s="15" t="s">
        <v>59</v>
      </c>
      <c r="G20" s="15">
        <v>26047.877503642099</v>
      </c>
      <c r="H20" s="15">
        <v>3007104.1069441</v>
      </c>
      <c r="I20" s="15">
        <v>330808.04429625499</v>
      </c>
      <c r="K20" s="15">
        <v>2.2748876821729902</v>
      </c>
      <c r="L20" s="15">
        <v>22.2115967843189</v>
      </c>
      <c r="M20" s="15">
        <v>1.8658423963483599</v>
      </c>
      <c r="N20" s="15">
        <v>1.9766003671081198E-2</v>
      </c>
      <c r="O20" s="15">
        <v>7.6533693155984902E-3</v>
      </c>
      <c r="P20" s="15">
        <v>0</v>
      </c>
      <c r="Q20" s="15">
        <v>9.0000025794084604E-3</v>
      </c>
      <c r="R20" s="15">
        <v>2.6460007583460801E-2</v>
      </c>
      <c r="S20" s="15">
        <v>2.0659734646745202E-2</v>
      </c>
      <c r="T20" s="15">
        <v>7.9994207147265003E-3</v>
      </c>
      <c r="U20" s="15">
        <v>0</v>
      </c>
      <c r="V20" s="15">
        <v>3.60000103176338E-2</v>
      </c>
      <c r="W20" s="15">
        <v>6.1740017694742098E-2</v>
      </c>
      <c r="X20" s="15">
        <v>1137.1046762031399</v>
      </c>
      <c r="Y20" s="15">
        <v>4315.3706031271904</v>
      </c>
      <c r="Z20" s="15">
        <v>0</v>
      </c>
      <c r="AA20" s="15">
        <v>8.3111720734895195E-4</v>
      </c>
      <c r="AB20" s="15">
        <v>8.7304447458810594E-2</v>
      </c>
      <c r="AC20" s="15">
        <v>0</v>
      </c>
      <c r="AD20" s="15">
        <v>0.17873701998417099</v>
      </c>
      <c r="AE20" s="15">
        <v>0.67831616373764503</v>
      </c>
      <c r="AF20" s="15">
        <v>0</v>
      </c>
      <c r="AG20" s="15">
        <v>1.7893725563773302E-2</v>
      </c>
      <c r="AH20" s="15">
        <v>1.8796408130061999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2.0370644460906501E-2</v>
      </c>
      <c r="AO20" s="15">
        <v>2.13982798492659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0.19051226595784099</v>
      </c>
      <c r="AV20" s="15">
        <v>27.773233737684201</v>
      </c>
      <c r="AW20" s="15">
        <v>0</v>
      </c>
      <c r="AX20" s="15">
        <v>1.0742801152431499E-2</v>
      </c>
      <c r="AY20" s="15">
        <v>4.07694817008755E-2</v>
      </c>
      <c r="AZ20" s="15">
        <v>0</v>
      </c>
    </row>
    <row r="25" spans="1:52" x14ac:dyDescent="0.25">
      <c r="A25" s="15" t="s">
        <v>6</v>
      </c>
      <c r="B25" s="15" t="s">
        <v>7</v>
      </c>
      <c r="C25" s="15" t="s">
        <v>8</v>
      </c>
      <c r="D25" s="15" t="s">
        <v>9</v>
      </c>
      <c r="E25" s="15" t="s">
        <v>10</v>
      </c>
      <c r="F25" s="15" t="s">
        <v>11</v>
      </c>
      <c r="G25" s="15" t="s">
        <v>12</v>
      </c>
      <c r="H25" s="15" t="s">
        <v>13</v>
      </c>
      <c r="I25" s="15" t="s">
        <v>14</v>
      </c>
      <c r="J25" s="12" t="s">
        <v>129</v>
      </c>
      <c r="K25" s="15" t="s">
        <v>32</v>
      </c>
      <c r="L25" s="15" t="s">
        <v>33</v>
      </c>
      <c r="M25" s="15" t="s">
        <v>34</v>
      </c>
      <c r="N25" s="15" t="s">
        <v>131</v>
      </c>
      <c r="O25" s="15" t="s">
        <v>132</v>
      </c>
      <c r="P25" s="15" t="s">
        <v>133</v>
      </c>
      <c r="Q25" s="15" t="s">
        <v>134</v>
      </c>
      <c r="R25" s="15" t="s">
        <v>135</v>
      </c>
      <c r="S25" s="15" t="s">
        <v>41</v>
      </c>
      <c r="T25" s="15" t="s">
        <v>42</v>
      </c>
      <c r="U25" s="15" t="s">
        <v>43</v>
      </c>
      <c r="V25" s="15" t="s">
        <v>44</v>
      </c>
      <c r="W25" s="15" t="s">
        <v>45</v>
      </c>
      <c r="X25" s="15" t="s">
        <v>35</v>
      </c>
      <c r="Y25" s="15" t="s">
        <v>36</v>
      </c>
      <c r="Z25" s="15" t="s">
        <v>37</v>
      </c>
      <c r="AA25" s="15" t="s">
        <v>38</v>
      </c>
      <c r="AB25" s="15" t="s">
        <v>39</v>
      </c>
      <c r="AC25" s="15" t="s">
        <v>40</v>
      </c>
      <c r="AD25" s="15" t="s">
        <v>54</v>
      </c>
      <c r="AE25" s="15" t="s">
        <v>55</v>
      </c>
      <c r="AF25" s="15" t="s">
        <v>56</v>
      </c>
      <c r="AG25" s="15" t="s">
        <v>15</v>
      </c>
      <c r="AH25" s="15" t="s">
        <v>16</v>
      </c>
      <c r="AI25" s="15" t="s">
        <v>17</v>
      </c>
      <c r="AJ25" s="15" t="s">
        <v>18</v>
      </c>
      <c r="AK25" s="15" t="s">
        <v>19</v>
      </c>
      <c r="AL25" s="15" t="s">
        <v>20</v>
      </c>
      <c r="AM25" s="15" t="s">
        <v>21</v>
      </c>
      <c r="AN25" s="15" t="s">
        <v>22</v>
      </c>
      <c r="AO25" s="15" t="s">
        <v>23</v>
      </c>
      <c r="AP25" s="15" t="s">
        <v>24</v>
      </c>
      <c r="AQ25" s="15" t="s">
        <v>25</v>
      </c>
      <c r="AR25" s="15" t="s">
        <v>26</v>
      </c>
      <c r="AS25" s="15" t="s">
        <v>27</v>
      </c>
      <c r="AT25" s="15" t="s">
        <v>28</v>
      </c>
      <c r="AU25" s="15" t="s">
        <v>29</v>
      </c>
      <c r="AV25" s="15" t="s">
        <v>30</v>
      </c>
      <c r="AW25" s="15" t="s">
        <v>31</v>
      </c>
      <c r="AX25" s="15" t="s">
        <v>51</v>
      </c>
      <c r="AY25" s="15" t="s">
        <v>52</v>
      </c>
      <c r="AZ25" s="15" t="s">
        <v>53</v>
      </c>
    </row>
    <row r="26" spans="1:52" x14ac:dyDescent="0.25">
      <c r="A26" s="7" t="s">
        <v>57</v>
      </c>
      <c r="B26" s="7">
        <v>2030</v>
      </c>
      <c r="C26" s="7" t="s">
        <v>61</v>
      </c>
      <c r="D26" s="7" t="s">
        <v>58</v>
      </c>
      <c r="E26" s="7" t="s">
        <v>58</v>
      </c>
      <c r="F26" s="7" t="s">
        <v>59</v>
      </c>
      <c r="G26" s="7">
        <v>318.795453248527</v>
      </c>
      <c r="H26" s="7">
        <v>14655.0741824736</v>
      </c>
      <c r="I26" s="7">
        <v>4654.4136174284904</v>
      </c>
      <c r="J26" s="7">
        <f>I26/G26</f>
        <v>14.599999999999989</v>
      </c>
      <c r="K26" s="7">
        <v>1.0106250566497601</v>
      </c>
      <c r="L26" s="7">
        <v>2.8554972311937301</v>
      </c>
      <c r="M26" s="7">
        <v>1.31481568861218</v>
      </c>
      <c r="N26" s="7">
        <v>6.0487538651541597E-3</v>
      </c>
      <c r="O26" s="7">
        <v>6.8191959300341104E-4</v>
      </c>
      <c r="P26" s="7">
        <v>0</v>
      </c>
      <c r="Q26" s="7">
        <v>3.0000008598028201E-3</v>
      </c>
      <c r="R26" s="7">
        <v>5.5860016009528501E-2</v>
      </c>
      <c r="S26" s="7">
        <v>6.3222516739886801E-3</v>
      </c>
      <c r="T26" s="7">
        <v>7.1275297102564702E-4</v>
      </c>
      <c r="U26" s="7">
        <v>0</v>
      </c>
      <c r="V26" s="7">
        <v>1.2000003439211201E-2</v>
      </c>
      <c r="W26" s="7">
        <v>0.13034003735556601</v>
      </c>
      <c r="X26" s="7">
        <v>780.23748613745795</v>
      </c>
      <c r="Y26" s="7">
        <v>523.84093468968695</v>
      </c>
      <c r="Z26" s="7">
        <v>0</v>
      </c>
      <c r="AA26" s="7">
        <v>3.1616282585151298E-4</v>
      </c>
      <c r="AB26" s="7">
        <v>2.29134166892984E-3</v>
      </c>
      <c r="AC26" s="7">
        <v>0</v>
      </c>
      <c r="AD26" s="7">
        <v>0.122642467374074</v>
      </c>
      <c r="AE26" s="7">
        <v>8.2340500018690505E-2</v>
      </c>
      <c r="AF26" s="7">
        <v>0</v>
      </c>
      <c r="AG26" s="7">
        <v>6.8068989418465604E-3</v>
      </c>
      <c r="AH26" s="7">
        <v>4.9331957796241999E-2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7.7491362953728601E-3</v>
      </c>
      <c r="AO26" s="7">
        <v>5.6160678738820399E-2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6.8302738174854702E-2</v>
      </c>
      <c r="AV26" s="7">
        <v>2.08895418073892</v>
      </c>
      <c r="AW26" s="7">
        <v>0</v>
      </c>
      <c r="AX26" s="7">
        <v>7.3712968917123301E-3</v>
      </c>
      <c r="AY26" s="7">
        <v>4.94898940673237E-3</v>
      </c>
      <c r="AZ26" s="7">
        <v>0</v>
      </c>
    </row>
    <row r="27" spans="1:52" x14ac:dyDescent="0.25">
      <c r="A27" s="7" t="s">
        <v>57</v>
      </c>
      <c r="B27" s="7">
        <v>2030</v>
      </c>
      <c r="C27" s="7" t="s">
        <v>63</v>
      </c>
      <c r="D27" s="7" t="s">
        <v>58</v>
      </c>
      <c r="E27" s="7" t="s">
        <v>58</v>
      </c>
      <c r="F27" s="7" t="s">
        <v>59</v>
      </c>
      <c r="G27" s="7">
        <v>92729.608738878</v>
      </c>
      <c r="H27" s="7">
        <v>4309050.9694996402</v>
      </c>
      <c r="I27" s="7">
        <v>1070086.8283756799</v>
      </c>
      <c r="J27" s="7">
        <f t="shared" ref="J27:J36" si="0">I27/G27</f>
        <v>11.539861355276409</v>
      </c>
      <c r="K27" s="7">
        <v>1.13035370924117</v>
      </c>
      <c r="L27" s="7">
        <v>2.8554972311937399</v>
      </c>
      <c r="M27" s="7">
        <v>2.1372778153668501</v>
      </c>
      <c r="N27" s="7">
        <v>6.9962732730153203E-3</v>
      </c>
      <c r="O27" s="7">
        <v>6.8191959300341104E-4</v>
      </c>
      <c r="P27" s="7">
        <v>0</v>
      </c>
      <c r="Q27" s="7">
        <v>3.0000008598028201E-3</v>
      </c>
      <c r="R27" s="7">
        <v>5.5860016009528501E-2</v>
      </c>
      <c r="S27" s="7">
        <v>7.3126137049182296E-3</v>
      </c>
      <c r="T27" s="7">
        <v>7.12752971025648E-4</v>
      </c>
      <c r="U27" s="7">
        <v>0</v>
      </c>
      <c r="V27" s="7">
        <v>1.2000003439211201E-2</v>
      </c>
      <c r="W27" s="7">
        <v>0.13034003735556601</v>
      </c>
      <c r="X27" s="7">
        <v>816.91295433991002</v>
      </c>
      <c r="Y27" s="7">
        <v>554.43745973013404</v>
      </c>
      <c r="Z27" s="7">
        <v>0</v>
      </c>
      <c r="AA27" s="7">
        <v>3.3513217977775998E-4</v>
      </c>
      <c r="AB27" s="7">
        <v>2.29134166892984E-3</v>
      </c>
      <c r="AC27" s="7">
        <v>0</v>
      </c>
      <c r="AD27" s="7">
        <v>0.12840734023953301</v>
      </c>
      <c r="AE27" s="7">
        <v>8.7149847673350503E-2</v>
      </c>
      <c r="AF27" s="7">
        <v>0</v>
      </c>
      <c r="AG27" s="7">
        <v>7.21530393006844E-3</v>
      </c>
      <c r="AH27" s="7">
        <v>4.9331957796242103E-2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8.2140742861494496E-3</v>
      </c>
      <c r="AO27" s="7">
        <v>5.6160678738820503E-2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7.2352510245542706E-2</v>
      </c>
      <c r="AV27" s="7">
        <v>2.08895418073892</v>
      </c>
      <c r="AW27" s="7">
        <v>0</v>
      </c>
      <c r="AX27" s="7">
        <v>7.7177885299200399E-3</v>
      </c>
      <c r="AY27" s="7">
        <v>5.2380502041625898E-3</v>
      </c>
      <c r="AZ27" s="7">
        <v>0</v>
      </c>
    </row>
    <row r="28" spans="1:52" x14ac:dyDescent="0.25">
      <c r="A28" s="137" t="s">
        <v>57</v>
      </c>
      <c r="B28" s="137">
        <v>2030</v>
      </c>
      <c r="C28" s="137" t="s">
        <v>65</v>
      </c>
      <c r="D28" s="137" t="s">
        <v>58</v>
      </c>
      <c r="E28" s="137" t="s">
        <v>58</v>
      </c>
      <c r="F28" s="137" t="s">
        <v>59</v>
      </c>
      <c r="G28" s="137">
        <v>184.114207755097</v>
      </c>
      <c r="H28" s="137">
        <v>8406.7022517863898</v>
      </c>
      <c r="I28" s="137">
        <v>2688.0674332244098</v>
      </c>
      <c r="J28" s="137">
        <f t="shared" si="0"/>
        <v>14.599999999999966</v>
      </c>
      <c r="K28" s="137">
        <v>1.0127205748346599</v>
      </c>
      <c r="L28" s="137">
        <v>2.8554972311937399</v>
      </c>
      <c r="M28" s="137">
        <v>1.3148005262220299</v>
      </c>
      <c r="N28" s="137">
        <v>6.0694399088692301E-3</v>
      </c>
      <c r="O28" s="137">
        <v>6.8191959300341104E-4</v>
      </c>
      <c r="P28" s="137">
        <v>0</v>
      </c>
      <c r="Q28" s="137">
        <v>3.0000008598028201E-3</v>
      </c>
      <c r="R28" s="137">
        <v>5.5860016009528501E-2</v>
      </c>
      <c r="S28" s="137">
        <v>6.3438730488075898E-3</v>
      </c>
      <c r="T28" s="137">
        <v>7.12752971025648E-4</v>
      </c>
      <c r="U28" s="137">
        <v>0</v>
      </c>
      <c r="V28" s="137">
        <v>1.2000003439211201E-2</v>
      </c>
      <c r="W28" s="137">
        <v>0.13034003735556601</v>
      </c>
      <c r="X28" s="137">
        <v>780.99051715791904</v>
      </c>
      <c r="Y28" s="137">
        <v>524.68234772466894</v>
      </c>
      <c r="Z28" s="137">
        <v>0</v>
      </c>
      <c r="AA28" s="137">
        <v>3.1649885720583303E-4</v>
      </c>
      <c r="AB28" s="137">
        <v>2.29134166892984E-3</v>
      </c>
      <c r="AC28" s="137">
        <v>0</v>
      </c>
      <c r="AD28" s="137">
        <v>0.12276083336391599</v>
      </c>
      <c r="AE28" s="137">
        <v>8.2472758430423204E-2</v>
      </c>
      <c r="AF28" s="137">
        <v>0</v>
      </c>
      <c r="AG28" s="137">
        <v>6.8141336047579503E-3</v>
      </c>
      <c r="AH28" s="137">
        <v>4.9331957796242103E-2</v>
      </c>
      <c r="AI28" s="137">
        <v>0</v>
      </c>
      <c r="AJ28" s="137">
        <v>0</v>
      </c>
      <c r="AK28" s="137">
        <v>0</v>
      </c>
      <c r="AL28" s="137">
        <v>0</v>
      </c>
      <c r="AM28" s="137">
        <v>0</v>
      </c>
      <c r="AN28" s="137">
        <v>7.7573724083856103E-3</v>
      </c>
      <c r="AO28" s="137">
        <v>5.6160678738820399E-2</v>
      </c>
      <c r="AP28" s="137">
        <v>0</v>
      </c>
      <c r="AQ28" s="137">
        <v>0</v>
      </c>
      <c r="AR28" s="137">
        <v>0</v>
      </c>
      <c r="AS28" s="137">
        <v>0</v>
      </c>
      <c r="AT28" s="137">
        <v>0</v>
      </c>
      <c r="AU28" s="137">
        <v>6.8362009411392005E-2</v>
      </c>
      <c r="AV28" s="137">
        <v>2.08895418073892</v>
      </c>
      <c r="AW28" s="137">
        <v>0</v>
      </c>
      <c r="AX28" s="137">
        <v>7.3784111554065397E-3</v>
      </c>
      <c r="AY28" s="137">
        <v>4.9569386598759396E-3</v>
      </c>
      <c r="AZ28" s="137">
        <v>0</v>
      </c>
    </row>
    <row r="29" spans="1:52" x14ac:dyDescent="0.25">
      <c r="A29" s="138" t="s">
        <v>57</v>
      </c>
      <c r="B29" s="138">
        <v>2030</v>
      </c>
      <c r="C29" s="138" t="s">
        <v>60</v>
      </c>
      <c r="D29" s="138" t="s">
        <v>58</v>
      </c>
      <c r="E29" s="138" t="s">
        <v>58</v>
      </c>
      <c r="F29" s="138" t="s">
        <v>59</v>
      </c>
      <c r="G29" s="138">
        <v>592.50269352108296</v>
      </c>
      <c r="H29" s="138">
        <v>105272.07462892</v>
      </c>
      <c r="I29" s="138">
        <v>8650.5393254078208</v>
      </c>
      <c r="J29" s="138">
        <f t="shared" si="0"/>
        <v>14.600000000000016</v>
      </c>
      <c r="K29" s="138">
        <v>0.97908194346487099</v>
      </c>
      <c r="L29" s="138">
        <v>2.8554972311937399</v>
      </c>
      <c r="M29" s="138">
        <v>1.31431737269463</v>
      </c>
      <c r="N29" s="138">
        <v>5.8157261412964002E-3</v>
      </c>
      <c r="O29" s="138">
        <v>6.8191959300341104E-4</v>
      </c>
      <c r="P29" s="138">
        <v>0</v>
      </c>
      <c r="Q29" s="138">
        <v>3.0000008598028201E-3</v>
      </c>
      <c r="R29" s="138">
        <v>5.5860016009528501E-2</v>
      </c>
      <c r="S29" s="138">
        <v>6.0786874705032797E-3</v>
      </c>
      <c r="T29" s="138">
        <v>7.12752971025648E-4</v>
      </c>
      <c r="U29" s="138">
        <v>0</v>
      </c>
      <c r="V29" s="138">
        <v>1.2000003439211201E-2</v>
      </c>
      <c r="W29" s="138">
        <v>0.13034003735556601</v>
      </c>
      <c r="X29" s="138">
        <v>707.11434280004505</v>
      </c>
      <c r="Y29" s="138">
        <v>523.21740023483699</v>
      </c>
      <c r="Z29" s="138">
        <v>0</v>
      </c>
      <c r="AA29" s="138">
        <v>3.1095862570671101E-4</v>
      </c>
      <c r="AB29" s="138">
        <v>2.29134166892984E-3</v>
      </c>
      <c r="AC29" s="138">
        <v>0</v>
      </c>
      <c r="AD29" s="138">
        <v>0.111148527541159</v>
      </c>
      <c r="AE29" s="138">
        <v>8.2242489085616599E-2</v>
      </c>
      <c r="AF29" s="138">
        <v>0</v>
      </c>
      <c r="AG29" s="138">
        <v>6.6948539398340697E-3</v>
      </c>
      <c r="AH29" s="138">
        <v>4.9331957796241999E-2</v>
      </c>
      <c r="AI29" s="138">
        <v>0</v>
      </c>
      <c r="AJ29" s="138">
        <v>0</v>
      </c>
      <c r="AK29" s="138">
        <v>0</v>
      </c>
      <c r="AL29" s="138">
        <v>0</v>
      </c>
      <c r="AM29" s="138">
        <v>0</v>
      </c>
      <c r="AN29" s="138">
        <v>7.6215815895915801E-3</v>
      </c>
      <c r="AO29" s="138">
        <v>5.6160678738820503E-2</v>
      </c>
      <c r="AP29" s="138">
        <v>0</v>
      </c>
      <c r="AQ29" s="138">
        <v>0</v>
      </c>
      <c r="AR29" s="138">
        <v>0</v>
      </c>
      <c r="AS29" s="138">
        <v>0</v>
      </c>
      <c r="AT29" s="138">
        <v>0</v>
      </c>
      <c r="AU29" s="138">
        <v>6.7094534407548298E-2</v>
      </c>
      <c r="AV29" s="138">
        <v>2.08895418073892</v>
      </c>
      <c r="AW29" s="138">
        <v>0</v>
      </c>
      <c r="AX29" s="138">
        <v>6.6804656912483901E-3</v>
      </c>
      <c r="AY29" s="138">
        <v>4.9430985623797599E-3</v>
      </c>
      <c r="AZ29" s="138">
        <v>0</v>
      </c>
    </row>
    <row r="30" spans="1:52" x14ac:dyDescent="0.25">
      <c r="A30" s="7" t="s">
        <v>57</v>
      </c>
      <c r="B30" s="7">
        <v>2030</v>
      </c>
      <c r="C30" s="7" t="s">
        <v>62</v>
      </c>
      <c r="D30" s="7" t="s">
        <v>58</v>
      </c>
      <c r="E30" s="7" t="s">
        <v>58</v>
      </c>
      <c r="F30" s="7" t="s">
        <v>59</v>
      </c>
      <c r="G30" s="7">
        <v>28509.473423113399</v>
      </c>
      <c r="H30" s="7">
        <v>3186203.3593165101</v>
      </c>
      <c r="I30" s="7">
        <v>328995.37061466603</v>
      </c>
      <c r="J30" s="7">
        <f t="shared" si="0"/>
        <v>11.539861355276404</v>
      </c>
      <c r="K30" s="7">
        <v>1.18104168280871</v>
      </c>
      <c r="L30" s="7">
        <v>2.8554972311937399</v>
      </c>
      <c r="M30" s="7">
        <v>2.1325480114669499</v>
      </c>
      <c r="N30" s="7">
        <v>7.3397670499512199E-3</v>
      </c>
      <c r="O30" s="7">
        <v>6.8191959300341104E-4</v>
      </c>
      <c r="P30" s="7">
        <v>0</v>
      </c>
      <c r="Q30" s="7">
        <v>3.0000008598028201E-3</v>
      </c>
      <c r="R30" s="7">
        <v>5.5860016009528501E-2</v>
      </c>
      <c r="S30" s="7">
        <v>7.6716387462161103E-3</v>
      </c>
      <c r="T30" s="7">
        <v>7.12752971025648E-4</v>
      </c>
      <c r="U30" s="7">
        <v>0</v>
      </c>
      <c r="V30" s="7">
        <v>1.2000003439211201E-2</v>
      </c>
      <c r="W30" s="7">
        <v>0.13034003735556601</v>
      </c>
      <c r="X30" s="7">
        <v>777.00201029155198</v>
      </c>
      <c r="Y30" s="7">
        <v>563.98040266983605</v>
      </c>
      <c r="Z30" s="7">
        <v>0</v>
      </c>
      <c r="AA30" s="7">
        <v>3.4247225213981898E-4</v>
      </c>
      <c r="AB30" s="7">
        <v>2.29134166892984E-3</v>
      </c>
      <c r="AC30" s="7">
        <v>0</v>
      </c>
      <c r="AD30" s="7">
        <v>0.122133895627751</v>
      </c>
      <c r="AE30" s="7">
        <v>8.8649865410166798E-2</v>
      </c>
      <c r="AF30" s="7">
        <v>0</v>
      </c>
      <c r="AG30" s="7">
        <v>7.3733336752157697E-3</v>
      </c>
      <c r="AH30" s="7">
        <v>4.9331957796242103E-2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8.3939791215718405E-3</v>
      </c>
      <c r="AO30" s="7">
        <v>5.6160678738820399E-2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7.3959824504140695E-2</v>
      </c>
      <c r="AV30" s="7">
        <v>2.08895418073892</v>
      </c>
      <c r="AW30" s="7">
        <v>0</v>
      </c>
      <c r="AX30" s="7">
        <v>7.3407297202166396E-3</v>
      </c>
      <c r="AY30" s="7">
        <v>5.3282071972307497E-3</v>
      </c>
      <c r="AZ30" s="7">
        <v>0</v>
      </c>
    </row>
    <row r="31" spans="1:52" x14ac:dyDescent="0.25">
      <c r="A31" s="137" t="s">
        <v>57</v>
      </c>
      <c r="B31" s="137">
        <v>2030</v>
      </c>
      <c r="C31" s="137" t="s">
        <v>64</v>
      </c>
      <c r="D31" s="137" t="s">
        <v>58</v>
      </c>
      <c r="E31" s="137" t="s">
        <v>58</v>
      </c>
      <c r="F31" s="137" t="s">
        <v>59</v>
      </c>
      <c r="G31" s="137">
        <v>339.22624130241297</v>
      </c>
      <c r="H31" s="137">
        <v>60473.464594911202</v>
      </c>
      <c r="I31" s="137">
        <v>4952.7031230152197</v>
      </c>
      <c r="J31" s="137">
        <f t="shared" si="0"/>
        <v>14.599999999999971</v>
      </c>
      <c r="K31" s="137">
        <v>0.97847972076783196</v>
      </c>
      <c r="L31" s="137">
        <v>2.8554972311937301</v>
      </c>
      <c r="M31" s="137">
        <v>1.3144783517584</v>
      </c>
      <c r="N31" s="137">
        <v>5.7955383186381803E-3</v>
      </c>
      <c r="O31" s="137">
        <v>6.8191959300341104E-4</v>
      </c>
      <c r="P31" s="137">
        <v>0</v>
      </c>
      <c r="Q31" s="137">
        <v>3.0000008598028201E-3</v>
      </c>
      <c r="R31" s="137">
        <v>5.5860016009528501E-2</v>
      </c>
      <c r="S31" s="137">
        <v>6.0575868440866003E-3</v>
      </c>
      <c r="T31" s="137">
        <v>7.12752971025648E-4</v>
      </c>
      <c r="U31" s="137">
        <v>0</v>
      </c>
      <c r="V31" s="137">
        <v>1.2000003439211201E-2</v>
      </c>
      <c r="W31" s="137">
        <v>0.13034003735556601</v>
      </c>
      <c r="X31" s="137">
        <v>706.81642544110105</v>
      </c>
      <c r="Y31" s="137">
        <v>522.69905202499694</v>
      </c>
      <c r="Z31" s="137">
        <v>0</v>
      </c>
      <c r="AA31" s="137">
        <v>3.1080578638018101E-4</v>
      </c>
      <c r="AB31" s="137">
        <v>2.29134166892984E-3</v>
      </c>
      <c r="AC31" s="137">
        <v>0</v>
      </c>
      <c r="AD31" s="137">
        <v>0.111101699081077</v>
      </c>
      <c r="AE31" s="137">
        <v>8.2161011965453501E-2</v>
      </c>
      <c r="AF31" s="137">
        <v>0</v>
      </c>
      <c r="AG31" s="137">
        <v>6.6915633510457404E-3</v>
      </c>
      <c r="AH31" s="137">
        <v>4.9331957796242103E-2</v>
      </c>
      <c r="AI31" s="137">
        <v>0</v>
      </c>
      <c r="AJ31" s="137">
        <v>0</v>
      </c>
      <c r="AK31" s="137">
        <v>0</v>
      </c>
      <c r="AL31" s="137">
        <v>0</v>
      </c>
      <c r="AM31" s="137">
        <v>0</v>
      </c>
      <c r="AN31" s="137">
        <v>7.6178355047399398E-3</v>
      </c>
      <c r="AO31" s="137">
        <v>5.6160678738820399E-2</v>
      </c>
      <c r="AP31" s="137">
        <v>0</v>
      </c>
      <c r="AQ31" s="137">
        <v>0</v>
      </c>
      <c r="AR31" s="137">
        <v>0</v>
      </c>
      <c r="AS31" s="137">
        <v>0</v>
      </c>
      <c r="AT31" s="137">
        <v>0</v>
      </c>
      <c r="AU31" s="137">
        <v>6.7119735690116505E-2</v>
      </c>
      <c r="AV31" s="137">
        <v>2.08895418073892</v>
      </c>
      <c r="AW31" s="137">
        <v>0</v>
      </c>
      <c r="AX31" s="137">
        <v>6.6776511157621002E-3</v>
      </c>
      <c r="AY31" s="137">
        <v>4.9382014655138503E-3</v>
      </c>
      <c r="AZ31" s="137">
        <v>0</v>
      </c>
    </row>
    <row r="32" spans="1:52" x14ac:dyDescent="0.25">
      <c r="A32" s="15" t="s">
        <v>57</v>
      </c>
      <c r="B32" s="15">
        <v>2030</v>
      </c>
      <c r="C32" s="15" t="s">
        <v>66</v>
      </c>
      <c r="D32" s="15" t="s">
        <v>58</v>
      </c>
      <c r="E32" s="15" t="s">
        <v>58</v>
      </c>
      <c r="F32" s="15" t="s">
        <v>59</v>
      </c>
      <c r="G32" s="15">
        <v>10134.748458182699</v>
      </c>
      <c r="H32" s="15">
        <v>2027238.5679921799</v>
      </c>
      <c r="I32" s="15">
        <v>147967.32748946801</v>
      </c>
      <c r="J32" s="15">
        <f t="shared" si="0"/>
        <v>14.600000000000058</v>
      </c>
      <c r="K32" s="15">
        <v>2.1335066270574399</v>
      </c>
      <c r="L32" s="15">
        <v>123.3005963224</v>
      </c>
      <c r="M32" s="15">
        <v>2.2310729739493098</v>
      </c>
      <c r="N32" s="15">
        <v>1.8692782344079499E-2</v>
      </c>
      <c r="O32" s="15">
        <v>4.2485239114148997E-2</v>
      </c>
      <c r="P32" s="15">
        <v>0</v>
      </c>
      <c r="Q32" s="15">
        <v>9.00000257940845E-3</v>
      </c>
      <c r="R32" s="15">
        <v>2.6460007583460801E-2</v>
      </c>
      <c r="S32" s="15">
        <v>1.9537987013685601E-2</v>
      </c>
      <c r="T32" s="15">
        <v>4.4406233101434503E-2</v>
      </c>
      <c r="U32" s="15">
        <v>0</v>
      </c>
      <c r="V32" s="15">
        <v>3.60000103176338E-2</v>
      </c>
      <c r="W32" s="15">
        <v>6.1740017694742001E-2</v>
      </c>
      <c r="X32" s="15">
        <v>1037.7189137422899</v>
      </c>
      <c r="Y32" s="15">
        <v>22546.569236239899</v>
      </c>
      <c r="Z32" s="15">
        <v>0</v>
      </c>
      <c r="AA32" s="15">
        <v>8.0708187773977297E-4</v>
      </c>
      <c r="AB32" s="15">
        <v>0.48464279888552297</v>
      </c>
      <c r="AC32" s="15">
        <v>0</v>
      </c>
      <c r="AD32" s="15">
        <v>0.163114962153558</v>
      </c>
      <c r="AE32" s="15">
        <v>3.5440067044736998</v>
      </c>
      <c r="AF32" s="15">
        <v>0</v>
      </c>
      <c r="AG32" s="15">
        <v>1.7376251508298801E-2</v>
      </c>
      <c r="AH32" s="15">
        <v>10.4342265603887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1.97815396395408E-2</v>
      </c>
      <c r="AO32" s="15">
        <v>11.8785726722303</v>
      </c>
      <c r="AP32" s="15">
        <v>0</v>
      </c>
      <c r="AQ32" s="15">
        <v>0</v>
      </c>
      <c r="AR32" s="15">
        <v>0</v>
      </c>
      <c r="AS32" s="15">
        <v>0</v>
      </c>
      <c r="AT32" s="15">
        <v>0</v>
      </c>
      <c r="AU32" s="15">
        <v>0.184988453001281</v>
      </c>
      <c r="AV32" s="15">
        <v>154.17425027612001</v>
      </c>
      <c r="AW32" s="15">
        <v>0</v>
      </c>
      <c r="AX32" s="15">
        <v>9.8038537486932094E-3</v>
      </c>
      <c r="AY32" s="15">
        <v>0.213008806527135</v>
      </c>
      <c r="AZ32" s="15">
        <v>0</v>
      </c>
    </row>
    <row r="33" spans="1:52" x14ac:dyDescent="0.25">
      <c r="A33" s="15" t="s">
        <v>57</v>
      </c>
      <c r="B33" s="15">
        <v>2030</v>
      </c>
      <c r="C33" s="15" t="s">
        <v>67</v>
      </c>
      <c r="D33" s="15" t="s">
        <v>58</v>
      </c>
      <c r="E33" s="15" t="s">
        <v>58</v>
      </c>
      <c r="F33" s="15" t="s">
        <v>59</v>
      </c>
      <c r="G33" s="15">
        <v>13788.6495342587</v>
      </c>
      <c r="H33" s="15">
        <v>2471160.3272720398</v>
      </c>
      <c r="I33" s="15">
        <v>201314.28320017699</v>
      </c>
      <c r="J33" s="15">
        <f t="shared" si="0"/>
        <v>14.599999999999998</v>
      </c>
      <c r="K33" s="15">
        <v>1.89416150339705</v>
      </c>
      <c r="L33" s="15">
        <v>153.03265501007101</v>
      </c>
      <c r="M33" s="15">
        <v>2.2322312246829998</v>
      </c>
      <c r="N33" s="15">
        <v>1.58873686666504E-2</v>
      </c>
      <c r="O33" s="15">
        <v>5.2729906701957999E-2</v>
      </c>
      <c r="P33" s="15">
        <v>0</v>
      </c>
      <c r="Q33" s="15">
        <v>9.0000025794084604E-3</v>
      </c>
      <c r="R33" s="15">
        <v>2.6460007583460801E-2</v>
      </c>
      <c r="S33" s="15">
        <v>1.66057249786019E-2</v>
      </c>
      <c r="T33" s="15">
        <v>5.5114119097524998E-2</v>
      </c>
      <c r="U33" s="15">
        <v>0</v>
      </c>
      <c r="V33" s="15">
        <v>3.60000103176338E-2</v>
      </c>
      <c r="W33" s="15">
        <v>6.1740017694742001E-2</v>
      </c>
      <c r="X33" s="15">
        <v>979.20847898972204</v>
      </c>
      <c r="Y33" s="15">
        <v>26509.051015735298</v>
      </c>
      <c r="Z33" s="15">
        <v>0</v>
      </c>
      <c r="AA33" s="15">
        <v>7.4601419353301896E-4</v>
      </c>
      <c r="AB33" s="15">
        <v>0.60150701989337996</v>
      </c>
      <c r="AC33" s="15">
        <v>0</v>
      </c>
      <c r="AD33" s="15">
        <v>0.15391793661623199</v>
      </c>
      <c r="AE33" s="15">
        <v>4.1668536594026397</v>
      </c>
      <c r="AF33" s="15">
        <v>0</v>
      </c>
      <c r="AG33" s="15">
        <v>1.60614810134172E-2</v>
      </c>
      <c r="AH33" s="15">
        <v>12.950281191971801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1.8284773513142401E-2</v>
      </c>
      <c r="AO33" s="15">
        <v>14.7429093449666</v>
      </c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0.17099066185258099</v>
      </c>
      <c r="AV33" s="15">
        <v>191.35101984624899</v>
      </c>
      <c r="AW33" s="15">
        <v>0</v>
      </c>
      <c r="AX33" s="15">
        <v>9.2510761732917599E-3</v>
      </c>
      <c r="AY33" s="15">
        <v>0.25044436960070399</v>
      </c>
      <c r="AZ33" s="15">
        <v>0</v>
      </c>
    </row>
    <row r="34" spans="1:52" x14ac:dyDescent="0.25">
      <c r="A34" s="15" t="s">
        <v>57</v>
      </c>
      <c r="B34" s="15">
        <v>2030</v>
      </c>
      <c r="C34" s="15" t="s">
        <v>68</v>
      </c>
      <c r="D34" s="15" t="s">
        <v>58</v>
      </c>
      <c r="E34" s="15" t="s">
        <v>58</v>
      </c>
      <c r="F34" s="15" t="s">
        <v>59</v>
      </c>
      <c r="G34" s="15">
        <v>4042.30813369</v>
      </c>
      <c r="H34" s="15">
        <v>796536.55244316405</v>
      </c>
      <c r="I34" s="15">
        <v>59017.698751873999</v>
      </c>
      <c r="J34" s="15">
        <f t="shared" si="0"/>
        <v>14.6</v>
      </c>
      <c r="K34" s="15">
        <v>2.13914504305535</v>
      </c>
      <c r="L34" s="15">
        <v>153.03265501007101</v>
      </c>
      <c r="M34" s="15">
        <v>2.2310093356770602</v>
      </c>
      <c r="N34" s="15">
        <v>1.8755074840117299E-2</v>
      </c>
      <c r="O34" s="15">
        <v>5.2729906701958103E-2</v>
      </c>
      <c r="P34" s="15">
        <v>0</v>
      </c>
      <c r="Q34" s="15">
        <v>9.0000025794084604E-3</v>
      </c>
      <c r="R34" s="15">
        <v>2.6460007583460898E-2</v>
      </c>
      <c r="S34" s="15">
        <v>1.9603096099975299E-2</v>
      </c>
      <c r="T34" s="15">
        <v>5.5114119097524998E-2</v>
      </c>
      <c r="U34" s="15">
        <v>0</v>
      </c>
      <c r="V34" s="15">
        <v>3.60000103176338E-2</v>
      </c>
      <c r="W34" s="15">
        <v>6.1740017694742098E-2</v>
      </c>
      <c r="X34" s="15">
        <v>1040.6079003109901</v>
      </c>
      <c r="Y34" s="15">
        <v>28053.219363386099</v>
      </c>
      <c r="Z34" s="15">
        <v>0</v>
      </c>
      <c r="AA34" s="15">
        <v>8.0844574100078003E-4</v>
      </c>
      <c r="AB34" s="15">
        <v>0.60150701989337996</v>
      </c>
      <c r="AC34" s="15">
        <v>0</v>
      </c>
      <c r="AD34" s="15">
        <v>0.16356907061065101</v>
      </c>
      <c r="AE34" s="15">
        <v>4.4095754198429997</v>
      </c>
      <c r="AF34" s="15">
        <v>0</v>
      </c>
      <c r="AG34" s="15">
        <v>1.7405615110307301E-2</v>
      </c>
      <c r="AH34" s="15">
        <v>12.950281191971801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1.9814967865232201E-2</v>
      </c>
      <c r="AO34" s="15">
        <v>14.7429093449667</v>
      </c>
      <c r="AP34" s="15">
        <v>0</v>
      </c>
      <c r="AQ34" s="15">
        <v>0</v>
      </c>
      <c r="AR34" s="15">
        <v>0</v>
      </c>
      <c r="AS34" s="15">
        <v>0</v>
      </c>
      <c r="AT34" s="15">
        <v>0</v>
      </c>
      <c r="AU34" s="15">
        <v>0.185302091367848</v>
      </c>
      <c r="AV34" s="15">
        <v>191.35101984624899</v>
      </c>
      <c r="AW34" s="15">
        <v>0</v>
      </c>
      <c r="AX34" s="15">
        <v>9.8311474613030393E-3</v>
      </c>
      <c r="AY34" s="15">
        <v>0.26503290648024802</v>
      </c>
      <c r="AZ34" s="15">
        <v>0</v>
      </c>
    </row>
    <row r="35" spans="1:52" x14ac:dyDescent="0.25">
      <c r="A35" s="15" t="s">
        <v>57</v>
      </c>
      <c r="B35" s="15">
        <v>2030</v>
      </c>
      <c r="C35" s="15" t="s">
        <v>69</v>
      </c>
      <c r="D35" s="15" t="s">
        <v>58</v>
      </c>
      <c r="E35" s="15" t="s">
        <v>58</v>
      </c>
      <c r="F35" s="15" t="s">
        <v>59</v>
      </c>
      <c r="G35" s="15">
        <v>15582.6970880016</v>
      </c>
      <c r="H35" s="15">
        <v>2680204.39186606</v>
      </c>
      <c r="I35" s="15">
        <v>118428.497868812</v>
      </c>
      <c r="J35" s="15">
        <f t="shared" si="0"/>
        <v>7.5999999999999899</v>
      </c>
      <c r="K35" s="15">
        <v>3.1078422204481999</v>
      </c>
      <c r="L35" s="15">
        <v>38.629655563971603</v>
      </c>
      <c r="M35" s="15">
        <v>1.7752643606484799</v>
      </c>
      <c r="N35" s="15">
        <v>2.15009019482598E-2</v>
      </c>
      <c r="O35" s="15">
        <v>1.33104802611112E-2</v>
      </c>
      <c r="P35" s="15">
        <v>0</v>
      </c>
      <c r="Q35" s="15">
        <v>9.0000025794084709E-3</v>
      </c>
      <c r="R35" s="15">
        <v>2.6460007583460898E-2</v>
      </c>
      <c r="S35" s="15">
        <v>2.2473077325520702E-2</v>
      </c>
      <c r="T35" s="15">
        <v>1.39123211141372E-2</v>
      </c>
      <c r="U35" s="15">
        <v>0</v>
      </c>
      <c r="V35" s="15">
        <v>3.60000103176338E-2</v>
      </c>
      <c r="W35" s="15">
        <v>6.1740017694742001E-2</v>
      </c>
      <c r="X35" s="15">
        <v>1355.1657063360799</v>
      </c>
      <c r="Y35" s="15">
        <v>7664.9452368135198</v>
      </c>
      <c r="Z35" s="15">
        <v>0</v>
      </c>
      <c r="AA35" s="15">
        <v>1.1081639193674701E-3</v>
      </c>
      <c r="AB35" s="15">
        <v>0.15183693307982499</v>
      </c>
      <c r="AC35" s="15">
        <v>0</v>
      </c>
      <c r="AD35" s="15">
        <v>0.21301317724242999</v>
      </c>
      <c r="AE35" s="15">
        <v>1.20482265057994</v>
      </c>
      <c r="AF35" s="15">
        <v>0</v>
      </c>
      <c r="AG35" s="15">
        <v>2.3858465301286401E-2</v>
      </c>
      <c r="AH35" s="15">
        <v>3.2690075322128398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2.71610466083896E-2</v>
      </c>
      <c r="AO35" s="15">
        <v>3.7215162343582202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0.291501413255918</v>
      </c>
      <c r="AV35" s="15">
        <v>48.302265865993299</v>
      </c>
      <c r="AW35" s="15">
        <v>0</v>
      </c>
      <c r="AX35" s="15">
        <v>1.2802933640527999E-2</v>
      </c>
      <c r="AY35" s="15">
        <v>7.2414601968143394E-2</v>
      </c>
      <c r="AZ35" s="15">
        <v>0</v>
      </c>
    </row>
    <row r="36" spans="1:52" x14ac:dyDescent="0.25">
      <c r="A36" s="15" t="s">
        <v>57</v>
      </c>
      <c r="B36" s="15">
        <v>2030</v>
      </c>
      <c r="C36" s="15" t="s">
        <v>70</v>
      </c>
      <c r="D36" s="15" t="s">
        <v>58</v>
      </c>
      <c r="E36" s="15" t="s">
        <v>58</v>
      </c>
      <c r="F36" s="15" t="s">
        <v>59</v>
      </c>
      <c r="G36" s="15">
        <v>26047.877503642099</v>
      </c>
      <c r="H36" s="15">
        <v>3007104.1069441</v>
      </c>
      <c r="I36" s="15">
        <v>330808.04429625499</v>
      </c>
      <c r="J36" s="15">
        <f t="shared" si="0"/>
        <v>12.700000000000012</v>
      </c>
      <c r="K36" s="15">
        <v>2.2748876821729902</v>
      </c>
      <c r="L36" s="15">
        <v>22.2115967843189</v>
      </c>
      <c r="M36" s="15">
        <v>1.8658423963483599</v>
      </c>
      <c r="N36" s="15">
        <v>1.9766003671081198E-2</v>
      </c>
      <c r="O36" s="15">
        <v>7.6533693155984902E-3</v>
      </c>
      <c r="P36" s="15">
        <v>0</v>
      </c>
      <c r="Q36" s="15">
        <v>9.0000025794084604E-3</v>
      </c>
      <c r="R36" s="15">
        <v>2.6460007583460801E-2</v>
      </c>
      <c r="S36" s="15">
        <v>2.0659734646745202E-2</v>
      </c>
      <c r="T36" s="15">
        <v>7.9994207147265003E-3</v>
      </c>
      <c r="U36" s="15">
        <v>0</v>
      </c>
      <c r="V36" s="15">
        <v>3.60000103176338E-2</v>
      </c>
      <c r="W36" s="15">
        <v>6.1740017694742098E-2</v>
      </c>
      <c r="X36" s="15">
        <v>1137.1046762031399</v>
      </c>
      <c r="Y36" s="15">
        <v>4315.3706031271904</v>
      </c>
      <c r="Z36" s="15">
        <v>0</v>
      </c>
      <c r="AA36" s="15">
        <v>8.3111720734895195E-4</v>
      </c>
      <c r="AB36" s="15">
        <v>8.7304447458810594E-2</v>
      </c>
      <c r="AC36" s="15">
        <v>0</v>
      </c>
      <c r="AD36" s="15">
        <v>0.17873701998417099</v>
      </c>
      <c r="AE36" s="15">
        <v>0.67831616373764503</v>
      </c>
      <c r="AF36" s="15">
        <v>0</v>
      </c>
      <c r="AG36" s="15">
        <v>1.7893725563773302E-2</v>
      </c>
      <c r="AH36" s="15">
        <v>1.8796408130061999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2.0370644460906501E-2</v>
      </c>
      <c r="AO36" s="15">
        <v>2.13982798492659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15">
        <v>0.19051226595784099</v>
      </c>
      <c r="AV36" s="15">
        <v>27.773233737684201</v>
      </c>
      <c r="AW36" s="15">
        <v>0</v>
      </c>
      <c r="AX36" s="15">
        <v>1.0742801152431499E-2</v>
      </c>
      <c r="AY36" s="15">
        <v>4.07694817008755E-2</v>
      </c>
      <c r="AZ36" s="15">
        <v>0</v>
      </c>
    </row>
    <row r="40" spans="1:52" x14ac:dyDescent="0.25">
      <c r="C40" s="12" t="s">
        <v>97</v>
      </c>
      <c r="D40" s="12" t="s">
        <v>32</v>
      </c>
      <c r="E40" s="12" t="s">
        <v>33</v>
      </c>
      <c r="F40" s="12" t="s">
        <v>34</v>
      </c>
      <c r="G40" s="12" t="s">
        <v>41</v>
      </c>
      <c r="H40" s="12" t="s">
        <v>42</v>
      </c>
      <c r="I40" s="12" t="s">
        <v>43</v>
      </c>
      <c r="J40" s="12" t="s">
        <v>121</v>
      </c>
      <c r="K40" s="12" t="s">
        <v>124</v>
      </c>
      <c r="L40" s="12" t="s">
        <v>125</v>
      </c>
    </row>
    <row r="41" spans="1:52" x14ac:dyDescent="0.25">
      <c r="C41" s="12" t="s">
        <v>104</v>
      </c>
      <c r="D41" s="12">
        <f>SUMPRODUCT(H26:H28,K26:K28)/SUM(H26:H28)</f>
        <v>1.1297204064666819</v>
      </c>
      <c r="E41" s="12">
        <f>SUMPRODUCT(G26:G28,L26:L28)/SUM(G26:G28)</f>
        <v>2.8554972311937403</v>
      </c>
      <c r="F41" s="12">
        <f>SUMPRODUCT(I26:I28,M26:M28)/SUM(I26:I28)</f>
        <v>2.1316728505814404</v>
      </c>
      <c r="G41" s="12">
        <f>SUMPRODUCT(H26:H28,S26:S28)/SUM(H26:H28)</f>
        <v>7.3073835217224731E-3</v>
      </c>
      <c r="H41" s="12">
        <f>SUMPRODUCT(G26:G28,T26:T28)/SUM(G26:G28)</f>
        <v>7.12752971025648E-4</v>
      </c>
      <c r="I41" s="12">
        <f>SUMPRODUCT(I26:I28,U26:U28)/SUM(I26:I28)</f>
        <v>0</v>
      </c>
      <c r="J41" s="130">
        <f>AVERAGE(J26:J28)</f>
        <v>13.579953785092121</v>
      </c>
      <c r="K41" s="12">
        <f>SUM(G26:G28)</f>
        <v>93232.518399881621</v>
      </c>
      <c r="L41" s="12"/>
    </row>
    <row r="42" spans="1:52" x14ac:dyDescent="0.25">
      <c r="C42" s="12" t="s">
        <v>105</v>
      </c>
      <c r="D42" s="12">
        <f>SUMPRODUCT(H29:H36,K29:K36)/SUM(H29:H36)</f>
        <v>2.0793335700046667</v>
      </c>
      <c r="E42" s="12">
        <f>SUMPRODUCT(G29:G36,L29:L36)/SUM(G29:G36)</f>
        <v>52.938822799477435</v>
      </c>
      <c r="F42" s="12">
        <f>SUMPRODUCT(I29:I36,M29:M36)/SUM(I29:I36)</f>
        <v>2.0482127692923293</v>
      </c>
      <c r="G42" s="12">
        <f>SUMPRODUCT(H29:H36,S29:S36)/SUM(H29:H36)</f>
        <v>1.7026853811100553E-2</v>
      </c>
      <c r="H42" s="12">
        <f>SUMPRODUCT(G29:G36,T29:T36)/SUM(G29:G36)</f>
        <v>1.8971880036545416E-2</v>
      </c>
      <c r="I42" s="12">
        <f>SUMPRODUCT(I29:I36,U29:U36)/SUM(I29:I36)</f>
        <v>0</v>
      </c>
      <c r="J42" s="130">
        <f>AVERAGE(J29:J36)</f>
        <v>13.104982669409557</v>
      </c>
      <c r="K42" s="12">
        <f>SUM(G29:G36)</f>
        <v>99037.483075711993</v>
      </c>
      <c r="L42" s="12"/>
    </row>
    <row r="43" spans="1:52" x14ac:dyDescent="0.25">
      <c r="C43" s="12" t="s">
        <v>113</v>
      </c>
      <c r="D43" s="12">
        <f>SUMPRODUCT(H29:H31,K29:K31)/SUM(H29:H31)</f>
        <v>1.1710444109509592</v>
      </c>
      <c r="E43" s="12">
        <f>SUMPRODUCT(G29:G31,L29:L31)/SUM(G29:G31)</f>
        <v>2.8554972311937394</v>
      </c>
      <c r="F43" s="12">
        <f>SUMPRODUCT(I29:I31,M29:M31)/SUM(I29:I31)</f>
        <v>2.1000616205358034</v>
      </c>
      <c r="G43" s="12">
        <f>SUMPRODUCT(H29:H31,S29:S31)/SUM(H29:H31)</f>
        <v>7.5924905837096998E-3</v>
      </c>
      <c r="H43" s="12">
        <f>SUMPRODUCT(G29:G31,T29:T31)/SUM(G29:G31)</f>
        <v>7.1275297102564789E-4</v>
      </c>
      <c r="I43" s="12">
        <f>SUMPRODUCT(I29:I31,U29:U31)/SUM(I29:I31)</f>
        <v>0</v>
      </c>
      <c r="J43" s="130">
        <f>AVERAGE(J29:J31)</f>
        <v>13.57995378509213</v>
      </c>
      <c r="K43" s="12">
        <f>SUM(G29:G31)</f>
        <v>29441.202357936898</v>
      </c>
      <c r="L43" s="12"/>
    </row>
    <row r="44" spans="1:52" x14ac:dyDescent="0.25">
      <c r="C44" s="12" t="s">
        <v>112</v>
      </c>
      <c r="D44" s="12">
        <f>SUMPRODUCT(H32:H36,K32:K36)/SUM(H32:H36)</f>
        <v>2.3565573196384224</v>
      </c>
      <c r="E44" s="12">
        <f>SUMPRODUCT(G32:G36,L32:L36)/SUM(G32:G36)</f>
        <v>74.125491219212094</v>
      </c>
      <c r="F44" s="12">
        <f>SUMPRODUCT(I32:I36,M32:M36)/SUM(I32:I36)</f>
        <v>2.02749836476726</v>
      </c>
      <c r="G44" s="12">
        <f>SUMPRODUCT(H32:H36,S32:S36)/SUM(H32:H36)</f>
        <v>1.9906365829089376E-2</v>
      </c>
      <c r="H44" s="12">
        <f>SUMPRODUCT(G32:G36,T32:T36)/SUM(G32:G36)</f>
        <v>2.6696009103085498E-2</v>
      </c>
      <c r="I44" s="12">
        <f>SUMPRODUCT(I32:I36,U32:U36)/SUM(I32:I36)</f>
        <v>0</v>
      </c>
      <c r="J44" s="130">
        <f>AVERAGE(J32:J36)</f>
        <v>12.820000000000011</v>
      </c>
      <c r="K44" s="12">
        <f>SUM(G32:G36)</f>
        <v>69596.280717775109</v>
      </c>
      <c r="L44" s="130">
        <f>302000/K44</f>
        <v>4.3393123437825931</v>
      </c>
    </row>
    <row r="45" spans="1:52" x14ac:dyDescent="0.25">
      <c r="C45" s="12" t="s">
        <v>123</v>
      </c>
      <c r="D45" s="129">
        <f>SUMPRODUCT(H26:H31,K26:K31)/SUM(H26:H31)</f>
        <v>1.1477468041874705</v>
      </c>
      <c r="E45" s="12">
        <f>SUMPRODUCT(G26:G31,L26:L31)/SUM(G26:G31)</f>
        <v>2.8554972311937399</v>
      </c>
      <c r="F45" s="12">
        <f>SUMPRODUCT(I26:I31,M26:M31)/SUM(I26:I31)</f>
        <v>2.1240462656394574</v>
      </c>
      <c r="G45" s="12">
        <f>SUMPRODUCT(H26:H31,S26:S31)/SUM(H26:H31)</f>
        <v>7.4317532036186872E-3</v>
      </c>
      <c r="H45" s="12">
        <f>SUMPRODUCT(G26:G31,T26:T31)/SUM(G26:G31)</f>
        <v>7.12752971025648E-4</v>
      </c>
      <c r="I45" s="12">
        <f>SUMPRODUCT(I26:I31,U26:U31)/SUM(I26:I31)</f>
        <v>0</v>
      </c>
      <c r="J45" s="130">
        <f>AVERAGE(J26:J31)</f>
        <v>13.579953785092124</v>
      </c>
      <c r="K45" s="12">
        <f>SUM(G26:G31)</f>
        <v>122673.72075781852</v>
      </c>
      <c r="L45" s="130">
        <f>544000/K45</f>
        <v>4.4345275959629564</v>
      </c>
    </row>
    <row r="47" spans="1:52" x14ac:dyDescent="0.25"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52" x14ac:dyDescent="0.25"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3:12" x14ac:dyDescent="0.25"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3:12" x14ac:dyDescent="0.25"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3:12" x14ac:dyDescent="0.25"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3:12" x14ac:dyDescent="0.25">
      <c r="C52" s="12"/>
      <c r="D52" s="129"/>
      <c r="E52" s="12"/>
      <c r="F52" s="12"/>
      <c r="G52" s="129"/>
      <c r="H52" s="12"/>
      <c r="I52" s="12"/>
      <c r="J52" s="129"/>
      <c r="K52" s="12"/>
      <c r="L52" s="12"/>
    </row>
  </sheetData>
  <pageMargins left="0.7" right="0.7" top="0.75" bottom="0.75" header="0.3" footer="0.3"/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2EC44-E6C3-4469-A1E2-D29DBE248541}">
  <sheetPr>
    <tabColor theme="4" tint="0.79998168889431442"/>
  </sheetPr>
  <dimension ref="A1:P15"/>
  <sheetViews>
    <sheetView workbookViewId="0">
      <selection activeCell="H23" sqref="H23"/>
    </sheetView>
  </sheetViews>
  <sheetFormatPr defaultRowHeight="15" x14ac:dyDescent="0.25"/>
  <cols>
    <col min="2" max="2" width="12" customWidth="1"/>
    <col min="3" max="3" width="10.5703125" bestFit="1" customWidth="1"/>
    <col min="4" max="4" width="10.42578125" bestFit="1" customWidth="1"/>
    <col min="5" max="5" width="12.140625" bestFit="1" customWidth="1"/>
    <col min="6" max="6" width="11.140625" bestFit="1" customWidth="1"/>
    <col min="7" max="7" width="11.5703125" bestFit="1" customWidth="1"/>
    <col min="8" max="8" width="12" bestFit="1" customWidth="1"/>
  </cols>
  <sheetData>
    <row r="1" spans="1:16" ht="15.75" thickBot="1" x14ac:dyDescent="0.3">
      <c r="B1" s="192" t="s">
        <v>119</v>
      </c>
      <c r="C1" s="192"/>
      <c r="D1" s="192"/>
      <c r="E1" s="192"/>
      <c r="F1" s="192"/>
      <c r="G1" s="192"/>
      <c r="H1" s="6"/>
      <c r="I1" s="6"/>
      <c r="J1" s="6"/>
      <c r="K1" s="6"/>
      <c r="L1" s="6"/>
      <c r="M1" s="6"/>
      <c r="N1" s="6"/>
      <c r="O1" s="6"/>
      <c r="P1" s="6"/>
    </row>
    <row r="2" spans="1:16" x14ac:dyDescent="0.25">
      <c r="A2" s="7" t="str">
        <f>'2019'!C40</f>
        <v>Class</v>
      </c>
      <c r="B2" s="8" t="str">
        <f>'2019'!D40</f>
        <v>NOx_RUNEX</v>
      </c>
      <c r="C2" s="38" t="str">
        <f>'2023'!E40</f>
        <v>NOx_IDLEX</v>
      </c>
      <c r="D2" s="38" t="str">
        <f>'2023'!F40</f>
        <v>NOx_STREX</v>
      </c>
      <c r="E2" s="8" t="str">
        <f>'2019'!G40</f>
        <v>PM10_RUNEX</v>
      </c>
      <c r="F2" s="8" t="str">
        <f>'2023'!H40</f>
        <v>PM10_IDLEX</v>
      </c>
      <c r="G2" s="8" t="str">
        <f>'2023'!I40</f>
        <v>PM10_STREX</v>
      </c>
      <c r="H2" s="7"/>
      <c r="I2" s="7"/>
      <c r="J2" s="7"/>
      <c r="K2" s="7"/>
      <c r="L2" s="7"/>
      <c r="M2" s="7"/>
      <c r="N2" s="7"/>
      <c r="O2" s="7"/>
      <c r="P2" s="7"/>
    </row>
    <row r="3" spans="1:16" x14ac:dyDescent="0.25">
      <c r="A3" s="7" t="str">
        <f>'2019'!C41</f>
        <v>Class 4-6</v>
      </c>
      <c r="B3" s="18">
        <f>'2030'!D41</f>
        <v>1.1297204064666819</v>
      </c>
      <c r="C3" s="40">
        <f>'2030'!E41</f>
        <v>2.8554972311937403</v>
      </c>
      <c r="D3" s="40">
        <f>'2030'!F41</f>
        <v>2.1316728505814404</v>
      </c>
      <c r="E3" s="40">
        <f>'2030'!G41</f>
        <v>7.3073835217224731E-3</v>
      </c>
      <c r="F3" s="60">
        <f>'2030'!H41</f>
        <v>7.12752971025648E-4</v>
      </c>
      <c r="G3" s="8">
        <f>'2030'!I41</f>
        <v>0</v>
      </c>
      <c r="H3" s="8"/>
      <c r="I3" s="8"/>
      <c r="J3" s="8"/>
      <c r="K3" s="8"/>
      <c r="L3" s="8"/>
      <c r="M3" s="8"/>
      <c r="N3" s="8"/>
      <c r="O3" s="8"/>
      <c r="P3" s="8"/>
    </row>
    <row r="4" spans="1:16" x14ac:dyDescent="0.25">
      <c r="A4" s="7" t="str">
        <f>'2019'!C42</f>
        <v>Class 7-8</v>
      </c>
      <c r="B4" s="18">
        <f>'2030'!D42</f>
        <v>2.0793335700046667</v>
      </c>
      <c r="C4" s="40">
        <f>'2030'!E42</f>
        <v>52.938822799477435</v>
      </c>
      <c r="D4" s="40">
        <f>'2030'!F42</f>
        <v>2.0482127692923293</v>
      </c>
      <c r="E4" s="40">
        <f>'2030'!G42</f>
        <v>1.7026853811100553E-2</v>
      </c>
      <c r="F4" s="60">
        <f>'2030'!H42</f>
        <v>1.8971880036545416E-2</v>
      </c>
      <c r="G4" s="8">
        <f>'2030'!I42</f>
        <v>0</v>
      </c>
      <c r="H4" s="8"/>
      <c r="I4" s="8"/>
      <c r="J4" s="8"/>
      <c r="K4" s="8"/>
      <c r="L4" s="8"/>
      <c r="M4" s="8"/>
      <c r="N4" s="8"/>
      <c r="O4" s="8"/>
      <c r="P4" s="8"/>
    </row>
    <row r="5" spans="1:16" x14ac:dyDescent="0.25">
      <c r="A5" s="7" t="s">
        <v>113</v>
      </c>
      <c r="B5" s="18">
        <f>'2030'!D43</f>
        <v>1.1710444109509592</v>
      </c>
      <c r="C5" s="40">
        <f>'2030'!E43</f>
        <v>2.8554972311937394</v>
      </c>
      <c r="D5" s="40">
        <f>'2030'!F43</f>
        <v>2.1000616205358034</v>
      </c>
      <c r="E5" s="40">
        <f>'2030'!G43</f>
        <v>7.5924905837096998E-3</v>
      </c>
      <c r="F5" s="60">
        <f>'2030'!H43</f>
        <v>7.1275297102564789E-4</v>
      </c>
      <c r="G5" s="8">
        <f>'2030'!I43</f>
        <v>0</v>
      </c>
      <c r="H5" s="8"/>
      <c r="I5" s="8"/>
      <c r="J5" s="8"/>
      <c r="K5" s="8"/>
      <c r="L5" s="8"/>
      <c r="M5" s="8"/>
      <c r="N5" s="8"/>
      <c r="O5" s="8"/>
      <c r="P5" s="8"/>
    </row>
    <row r="6" spans="1:16" x14ac:dyDescent="0.25">
      <c r="A6" s="7" t="s">
        <v>112</v>
      </c>
      <c r="B6" s="18">
        <f>'2030'!D44</f>
        <v>2.3565573196384224</v>
      </c>
      <c r="C6" s="40">
        <f>'2030'!E44</f>
        <v>74.125491219212094</v>
      </c>
      <c r="D6" s="40">
        <f>'2030'!F44</f>
        <v>2.02749836476726</v>
      </c>
      <c r="E6" s="40">
        <f>'2030'!G44</f>
        <v>1.9906365829089376E-2</v>
      </c>
      <c r="F6" s="60">
        <f>'2030'!H44</f>
        <v>2.6696009103085498E-2</v>
      </c>
      <c r="G6" s="8">
        <f>'2030'!I44</f>
        <v>0</v>
      </c>
      <c r="H6" s="8"/>
      <c r="I6" s="8"/>
      <c r="J6" s="8"/>
      <c r="K6" s="8"/>
      <c r="L6" s="8"/>
      <c r="M6" s="8"/>
      <c r="N6" s="8"/>
      <c r="O6" s="8"/>
      <c r="P6" s="8"/>
    </row>
    <row r="7" spans="1:16" x14ac:dyDescent="0.25">
      <c r="A7" s="7" t="s">
        <v>123</v>
      </c>
      <c r="B7" s="18">
        <f>'2030'!D45</f>
        <v>1.1477468041874705</v>
      </c>
      <c r="C7" s="40">
        <f>'2030'!E45</f>
        <v>2.8554972311937399</v>
      </c>
      <c r="D7" s="40">
        <f>'2030'!F45</f>
        <v>2.1240462656394574</v>
      </c>
      <c r="E7" s="40">
        <f>'2030'!G45</f>
        <v>7.4317532036186872E-3</v>
      </c>
      <c r="F7" s="60">
        <f>'2030'!H45</f>
        <v>7.12752971025648E-4</v>
      </c>
      <c r="G7" s="8">
        <f>'2030'!I45</f>
        <v>0</v>
      </c>
      <c r="H7" s="8"/>
      <c r="I7" s="8"/>
      <c r="J7" s="8"/>
      <c r="K7" s="8"/>
      <c r="L7" s="8"/>
      <c r="M7" s="8"/>
      <c r="N7" s="8"/>
      <c r="O7" s="8"/>
      <c r="P7" s="8"/>
    </row>
    <row r="8" spans="1:16" x14ac:dyDescent="0.25">
      <c r="A8" s="15"/>
      <c r="B8" s="15"/>
      <c r="C8" s="7"/>
      <c r="D8" s="7"/>
      <c r="E8" s="7"/>
      <c r="F8" s="7"/>
      <c r="G8" s="7"/>
      <c r="H8" s="7"/>
      <c r="I8" s="7"/>
      <c r="J8" s="6"/>
      <c r="K8" s="6"/>
      <c r="L8" s="6"/>
      <c r="M8" s="6"/>
      <c r="N8" s="6"/>
      <c r="O8" s="6"/>
      <c r="P8" s="6"/>
    </row>
    <row r="9" spans="1:16" x14ac:dyDescent="0.25">
      <c r="A9" s="7"/>
      <c r="B9" s="8"/>
      <c r="C9" s="7"/>
      <c r="D9" s="7"/>
      <c r="E9" s="7"/>
      <c r="F9" s="7"/>
      <c r="G9" s="7"/>
      <c r="H9" s="7"/>
      <c r="I9" s="7"/>
    </row>
    <row r="10" spans="1:16" x14ac:dyDescent="0.25">
      <c r="A10" s="17"/>
      <c r="B10" s="23" t="s">
        <v>103</v>
      </c>
      <c r="F10" s="7"/>
      <c r="G10" s="7"/>
      <c r="H10" s="7"/>
      <c r="I10" s="7"/>
    </row>
    <row r="11" spans="1:16" x14ac:dyDescent="0.25">
      <c r="A11" s="17"/>
      <c r="B11" s="9" t="s">
        <v>122</v>
      </c>
      <c r="F11" s="7"/>
      <c r="G11" s="7"/>
      <c r="H11" s="7"/>
      <c r="I11" s="7"/>
    </row>
    <row r="12" spans="1:16" x14ac:dyDescent="0.25">
      <c r="A12" s="19"/>
      <c r="D12" s="7"/>
      <c r="E12" s="7"/>
      <c r="F12" s="7"/>
      <c r="G12" s="7"/>
      <c r="H12" s="7"/>
      <c r="I12" s="7"/>
    </row>
    <row r="13" spans="1:16" x14ac:dyDescent="0.25">
      <c r="A13" s="20" t="s">
        <v>97</v>
      </c>
      <c r="B13" s="21" t="s">
        <v>115</v>
      </c>
      <c r="C13" s="21" t="s">
        <v>116</v>
      </c>
      <c r="D13" s="21" t="s">
        <v>117</v>
      </c>
      <c r="E13" s="120" t="s">
        <v>118</v>
      </c>
      <c r="F13" s="8"/>
      <c r="G13" s="8"/>
      <c r="H13" s="8"/>
    </row>
    <row r="14" spans="1:16" x14ac:dyDescent="0.25">
      <c r="A14" s="47" t="s">
        <v>112</v>
      </c>
      <c r="B14" s="48">
        <f>(Trips!$C$4*B6)+(D6+(C6/'2030'!$L$44))</f>
        <v>113.13644831647031</v>
      </c>
      <c r="C14" s="48">
        <f>(Trips!C4*E6)+(G6+(F6/'2030'!$L$44))</f>
        <v>0.8004161255329264</v>
      </c>
      <c r="D14" s="48">
        <f>B14/453.592</f>
        <v>0.24942337677135026</v>
      </c>
      <c r="E14" s="159">
        <f>C14/453.592</f>
        <v>1.7646169366587736E-3</v>
      </c>
      <c r="F14" s="18"/>
      <c r="G14" s="18"/>
      <c r="H14" s="18"/>
    </row>
    <row r="15" spans="1:16" x14ac:dyDescent="0.25">
      <c r="A15" s="47" t="s">
        <v>123</v>
      </c>
      <c r="B15" s="48">
        <f>(Trips!$C$3*B7)+(D7+(C7/'2030'!$L$45))</f>
        <v>19.065974543123936</v>
      </c>
      <c r="C15" s="48">
        <f>(Trips!C3*E7)+(G7+(F7/'2030'!$L$45))</f>
        <v>0.10569162354090172</v>
      </c>
      <c r="D15" s="48">
        <f>B15/453.592</f>
        <v>4.203331307237327E-2</v>
      </c>
      <c r="E15" s="119">
        <f>C15/453.592</f>
        <v>2.3301033426714255E-4</v>
      </c>
      <c r="F15" s="18"/>
      <c r="G15" s="18"/>
      <c r="H15" s="60"/>
    </row>
  </sheetData>
  <mergeCells count="1">
    <mergeCell ref="B1:G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9A923-CE74-4CBE-9146-04AE78726145}">
  <dimension ref="A1:AZ53"/>
  <sheetViews>
    <sheetView workbookViewId="0">
      <selection activeCell="J17" sqref="J17"/>
    </sheetView>
  </sheetViews>
  <sheetFormatPr defaultColWidth="8.7109375" defaultRowHeight="15" x14ac:dyDescent="0.25"/>
  <cols>
    <col min="1" max="2" width="8.7109375" style="15"/>
    <col min="3" max="3" width="14.5703125" style="15" bestFit="1" customWidth="1"/>
    <col min="4" max="6" width="11.85546875" style="15" bestFit="1" customWidth="1"/>
    <col min="7" max="7" width="12.140625" style="15" bestFit="1" customWidth="1"/>
    <col min="8" max="9" width="11.85546875" style="15" bestFit="1" customWidth="1"/>
    <col min="10" max="10" width="18.42578125" style="15" bestFit="1" customWidth="1"/>
    <col min="11" max="11" width="11.85546875" style="15" bestFit="1" customWidth="1"/>
    <col min="12" max="12" width="13.42578125" style="15" bestFit="1" customWidth="1"/>
    <col min="13" max="16384" width="8.7109375" style="15"/>
  </cols>
  <sheetData>
    <row r="1" spans="1:52" x14ac:dyDescent="0.25">
      <c r="A1" s="15" t="s">
        <v>0</v>
      </c>
    </row>
    <row r="2" spans="1:52" x14ac:dyDescent="0.25">
      <c r="A2" s="15" t="s">
        <v>1</v>
      </c>
    </row>
    <row r="3" spans="1:52" x14ac:dyDescent="0.25">
      <c r="A3" s="15" t="s">
        <v>2</v>
      </c>
    </row>
    <row r="4" spans="1:52" x14ac:dyDescent="0.25">
      <c r="A4" s="15" t="s">
        <v>145</v>
      </c>
    </row>
    <row r="5" spans="1:52" x14ac:dyDescent="0.25">
      <c r="A5" s="15" t="s">
        <v>3</v>
      </c>
    </row>
    <row r="6" spans="1:52" x14ac:dyDescent="0.25">
      <c r="A6" s="15" t="s">
        <v>4</v>
      </c>
    </row>
    <row r="7" spans="1:52" x14ac:dyDescent="0.25">
      <c r="A7" s="15" t="s">
        <v>140</v>
      </c>
    </row>
    <row r="9" spans="1:52" x14ac:dyDescent="0.25">
      <c r="A9" s="15" t="s">
        <v>6</v>
      </c>
      <c r="B9" s="15" t="s">
        <v>7</v>
      </c>
      <c r="C9" s="15" t="s">
        <v>8</v>
      </c>
      <c r="D9" s="15" t="s">
        <v>9</v>
      </c>
      <c r="E9" s="15" t="s">
        <v>10</v>
      </c>
      <c r="F9" s="15" t="s">
        <v>11</v>
      </c>
      <c r="G9" s="15" t="s">
        <v>12</v>
      </c>
      <c r="H9" s="15" t="s">
        <v>13</v>
      </c>
      <c r="I9" s="15" t="s">
        <v>14</v>
      </c>
      <c r="K9" s="15" t="s">
        <v>32</v>
      </c>
      <c r="L9" s="15" t="s">
        <v>33</v>
      </c>
      <c r="M9" s="15" t="s">
        <v>34</v>
      </c>
      <c r="N9" s="15" t="s">
        <v>131</v>
      </c>
      <c r="O9" s="15" t="s">
        <v>132</v>
      </c>
      <c r="P9" s="15" t="s">
        <v>133</v>
      </c>
      <c r="Q9" s="15" t="s">
        <v>134</v>
      </c>
      <c r="R9" s="15" t="s">
        <v>135</v>
      </c>
      <c r="S9" s="15" t="s">
        <v>41</v>
      </c>
      <c r="T9" s="15" t="s">
        <v>42</v>
      </c>
      <c r="U9" s="15" t="s">
        <v>43</v>
      </c>
      <c r="V9" s="15" t="s">
        <v>44</v>
      </c>
      <c r="W9" s="15" t="s">
        <v>45</v>
      </c>
      <c r="X9" s="15" t="s">
        <v>35</v>
      </c>
      <c r="Y9" s="15" t="s">
        <v>36</v>
      </c>
      <c r="Z9" s="15" t="s">
        <v>37</v>
      </c>
      <c r="AA9" s="15" t="s">
        <v>38</v>
      </c>
      <c r="AB9" s="15" t="s">
        <v>39</v>
      </c>
      <c r="AC9" s="15" t="s">
        <v>40</v>
      </c>
      <c r="AD9" s="15" t="s">
        <v>54</v>
      </c>
      <c r="AE9" s="15" t="s">
        <v>55</v>
      </c>
      <c r="AF9" s="15" t="s">
        <v>56</v>
      </c>
      <c r="AG9" s="15" t="s">
        <v>15</v>
      </c>
      <c r="AH9" s="15" t="s">
        <v>16</v>
      </c>
      <c r="AI9" s="15" t="s">
        <v>17</v>
      </c>
      <c r="AJ9" s="15" t="s">
        <v>18</v>
      </c>
      <c r="AK9" s="15" t="s">
        <v>19</v>
      </c>
      <c r="AL9" s="15" t="s">
        <v>20</v>
      </c>
      <c r="AM9" s="15" t="s">
        <v>21</v>
      </c>
      <c r="AN9" s="15" t="s">
        <v>22</v>
      </c>
      <c r="AO9" s="15" t="s">
        <v>23</v>
      </c>
      <c r="AP9" s="15" t="s">
        <v>24</v>
      </c>
      <c r="AQ9" s="15" t="s">
        <v>25</v>
      </c>
      <c r="AR9" s="15" t="s">
        <v>26</v>
      </c>
      <c r="AS9" s="15" t="s">
        <v>27</v>
      </c>
      <c r="AT9" s="15" t="s">
        <v>28</v>
      </c>
      <c r="AU9" s="15" t="s">
        <v>29</v>
      </c>
      <c r="AV9" s="15" t="s">
        <v>30</v>
      </c>
      <c r="AW9" s="15" t="s">
        <v>31</v>
      </c>
      <c r="AX9" s="15" t="s">
        <v>51</v>
      </c>
      <c r="AY9" s="15" t="s">
        <v>52</v>
      </c>
      <c r="AZ9" s="15" t="s">
        <v>53</v>
      </c>
    </row>
    <row r="10" spans="1:52" x14ac:dyDescent="0.25">
      <c r="A10" s="15" t="s">
        <v>57</v>
      </c>
      <c r="B10" s="15">
        <v>2031</v>
      </c>
      <c r="C10" s="15" t="s">
        <v>60</v>
      </c>
      <c r="D10" s="15" t="s">
        <v>58</v>
      </c>
      <c r="E10" s="15" t="s">
        <v>58</v>
      </c>
      <c r="F10" s="15" t="s">
        <v>59</v>
      </c>
      <c r="G10" s="15">
        <v>604.27679000693104</v>
      </c>
      <c r="H10" s="15">
        <v>106516.886235584</v>
      </c>
      <c r="I10" s="15">
        <v>8822.4411341011892</v>
      </c>
      <c r="K10" s="15">
        <v>0.98086648686397304</v>
      </c>
      <c r="L10" s="15">
        <v>2.8554972311937399</v>
      </c>
      <c r="M10" s="15">
        <v>1.31454308526887</v>
      </c>
      <c r="N10" s="15">
        <v>5.6919936022183102E-3</v>
      </c>
      <c r="O10" s="15">
        <v>6.8191959300341201E-4</v>
      </c>
      <c r="P10" s="15">
        <v>0</v>
      </c>
      <c r="Q10" s="15">
        <v>3.0000008598028102E-3</v>
      </c>
      <c r="R10" s="15">
        <v>5.5860016009528501E-2</v>
      </c>
      <c r="S10" s="15">
        <v>5.9493602950630902E-3</v>
      </c>
      <c r="T10" s="15">
        <v>7.12752971025648E-4</v>
      </c>
      <c r="U10" s="15">
        <v>0</v>
      </c>
      <c r="V10" s="15">
        <v>1.2000003439211201E-2</v>
      </c>
      <c r="W10" s="15">
        <v>0.13034003735556601</v>
      </c>
      <c r="X10" s="15">
        <v>695.19668326130102</v>
      </c>
      <c r="Y10" s="15">
        <v>516.36132019261697</v>
      </c>
      <c r="Z10" s="15">
        <v>0</v>
      </c>
      <c r="AA10" s="15">
        <v>3.0996106891809598E-4</v>
      </c>
      <c r="AB10" s="15">
        <v>2.29134166892984E-3</v>
      </c>
      <c r="AC10" s="15">
        <v>0</v>
      </c>
      <c r="AD10" s="15">
        <v>0.109275237424849</v>
      </c>
      <c r="AE10" s="15">
        <v>8.1164808779515596E-2</v>
      </c>
      <c r="AF10" s="15">
        <v>0</v>
      </c>
      <c r="AG10" s="15">
        <v>6.6733768157269903E-3</v>
      </c>
      <c r="AH10" s="15">
        <v>4.9331957796242103E-2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7.59713151866203E-3</v>
      </c>
      <c r="AO10" s="15">
        <v>5.6160678738820503E-2</v>
      </c>
      <c r="AP10" s="15">
        <v>0</v>
      </c>
      <c r="AQ10" s="15">
        <v>0</v>
      </c>
      <c r="AR10" s="15">
        <v>0</v>
      </c>
      <c r="AS10" s="15">
        <v>0</v>
      </c>
      <c r="AT10" s="15">
        <v>0</v>
      </c>
      <c r="AU10" s="15">
        <v>6.74244257546147E-2</v>
      </c>
      <c r="AV10" s="15">
        <v>2.08895418073892</v>
      </c>
      <c r="AW10" s="15">
        <v>0</v>
      </c>
      <c r="AX10" s="15">
        <v>6.5678735532452301E-3</v>
      </c>
      <c r="AY10" s="15">
        <v>4.87832571769789E-3</v>
      </c>
      <c r="AZ10" s="15">
        <v>0</v>
      </c>
    </row>
    <row r="11" spans="1:52" x14ac:dyDescent="0.25">
      <c r="A11" s="15" t="s">
        <v>57</v>
      </c>
      <c r="B11" s="15">
        <v>2031</v>
      </c>
      <c r="C11" s="15" t="s">
        <v>61</v>
      </c>
      <c r="D11" s="15" t="s">
        <v>58</v>
      </c>
      <c r="E11" s="15" t="s">
        <v>58</v>
      </c>
      <c r="F11" s="15" t="s">
        <v>59</v>
      </c>
      <c r="G11" s="15">
        <v>325.19219423746102</v>
      </c>
      <c r="H11" s="15">
        <v>14830.5767354912</v>
      </c>
      <c r="I11" s="15">
        <v>4747.80603586694</v>
      </c>
      <c r="K11" s="15">
        <v>1.0125183668127</v>
      </c>
      <c r="L11" s="15">
        <v>2.8554972311937399</v>
      </c>
      <c r="M11" s="15">
        <v>1.3149541219674299</v>
      </c>
      <c r="N11" s="15">
        <v>5.9171143259322398E-3</v>
      </c>
      <c r="O11" s="15">
        <v>6.8191959300341104E-4</v>
      </c>
      <c r="P11" s="15">
        <v>0</v>
      </c>
      <c r="Q11" s="15">
        <v>3.0000008598028201E-3</v>
      </c>
      <c r="R11" s="15">
        <v>5.5860016009528501E-2</v>
      </c>
      <c r="S11" s="15">
        <v>6.1846599789449497E-3</v>
      </c>
      <c r="T11" s="15">
        <v>7.12752971025648E-4</v>
      </c>
      <c r="U11" s="15">
        <v>0</v>
      </c>
      <c r="V11" s="15">
        <v>1.2000003439211201E-2</v>
      </c>
      <c r="W11" s="15">
        <v>0.13034003735556601</v>
      </c>
      <c r="X11" s="15">
        <v>768.69890998599794</v>
      </c>
      <c r="Y11" s="15">
        <v>516.73729552721397</v>
      </c>
      <c r="Z11" s="15">
        <v>0</v>
      </c>
      <c r="AA11" s="15">
        <v>3.1516621007366899E-4</v>
      </c>
      <c r="AB11" s="15">
        <v>2.29134166892984E-3</v>
      </c>
      <c r="AC11" s="15">
        <v>0</v>
      </c>
      <c r="AD11" s="15">
        <v>0.120828763887198</v>
      </c>
      <c r="AE11" s="15">
        <v>8.1223906866349505E-2</v>
      </c>
      <c r="AF11" s="15">
        <v>0</v>
      </c>
      <c r="AG11" s="15">
        <v>6.78544207744332E-3</v>
      </c>
      <c r="AH11" s="15">
        <v>4.9331957796242103E-2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7.7247092885739397E-3</v>
      </c>
      <c r="AO11" s="15">
        <v>5.6160678738820503E-2</v>
      </c>
      <c r="AP11" s="15">
        <v>0</v>
      </c>
      <c r="AQ11" s="15">
        <v>0</v>
      </c>
      <c r="AR11" s="15">
        <v>0</v>
      </c>
      <c r="AS11" s="15">
        <v>0</v>
      </c>
      <c r="AT11" s="15">
        <v>0</v>
      </c>
      <c r="AU11" s="15">
        <v>6.8649402880655894E-2</v>
      </c>
      <c r="AV11" s="15">
        <v>2.08895418073892</v>
      </c>
      <c r="AW11" s="15">
        <v>0</v>
      </c>
      <c r="AX11" s="15">
        <v>7.2622861455854098E-3</v>
      </c>
      <c r="AY11" s="15">
        <v>4.8818777462334498E-3</v>
      </c>
      <c r="AZ11" s="15">
        <v>0</v>
      </c>
    </row>
    <row r="12" spans="1:52" x14ac:dyDescent="0.25">
      <c r="A12" s="15" t="s">
        <v>57</v>
      </c>
      <c r="B12" s="15">
        <v>2031</v>
      </c>
      <c r="C12" s="15" t="s">
        <v>62</v>
      </c>
      <c r="D12" s="15" t="s">
        <v>58</v>
      </c>
      <c r="E12" s="15" t="s">
        <v>58</v>
      </c>
      <c r="F12" s="15" t="s">
        <v>59</v>
      </c>
      <c r="G12" s="15">
        <v>29671.813748802</v>
      </c>
      <c r="H12" s="15">
        <v>3237186.1880900501</v>
      </c>
      <c r="I12" s="15">
        <v>342408.61682075902</v>
      </c>
      <c r="K12" s="15">
        <v>1.19232873339405</v>
      </c>
      <c r="L12" s="15">
        <v>2.8554972311937399</v>
      </c>
      <c r="M12" s="15">
        <v>2.1331223380852502</v>
      </c>
      <c r="N12" s="15">
        <v>7.2610504845428197E-3</v>
      </c>
      <c r="O12" s="15">
        <v>6.8191959300341201E-4</v>
      </c>
      <c r="P12" s="15">
        <v>0</v>
      </c>
      <c r="Q12" s="15">
        <v>3.0000008598028201E-3</v>
      </c>
      <c r="R12" s="15">
        <v>5.5860016009528501E-2</v>
      </c>
      <c r="S12" s="15">
        <v>7.5893629670195197E-3</v>
      </c>
      <c r="T12" s="15">
        <v>7.12752971025648E-4</v>
      </c>
      <c r="U12" s="15">
        <v>0</v>
      </c>
      <c r="V12" s="15">
        <v>1.2000003439211201E-2</v>
      </c>
      <c r="W12" s="15">
        <v>0.13034003735556601</v>
      </c>
      <c r="X12" s="15">
        <v>767.64015931405197</v>
      </c>
      <c r="Y12" s="15">
        <v>560.32430929329405</v>
      </c>
      <c r="Z12" s="15">
        <v>0</v>
      </c>
      <c r="AA12" s="15">
        <v>3.4304130211535599E-4</v>
      </c>
      <c r="AB12" s="15">
        <v>2.29134166892984E-3</v>
      </c>
      <c r="AC12" s="15">
        <v>0</v>
      </c>
      <c r="AD12" s="15">
        <v>0.12066234302553901</v>
      </c>
      <c r="AE12" s="15">
        <v>8.8075178445472302E-2</v>
      </c>
      <c r="AF12" s="15">
        <v>0</v>
      </c>
      <c r="AG12" s="15">
        <v>7.3855851651431796E-3</v>
      </c>
      <c r="AH12" s="15">
        <v>4.9331957796242103E-2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8.4079265102549993E-3</v>
      </c>
      <c r="AO12" s="15">
        <v>5.6160678738820503E-2</v>
      </c>
      <c r="AP12" s="15">
        <v>0</v>
      </c>
      <c r="AQ12" s="15">
        <v>0</v>
      </c>
      <c r="AR12" s="15">
        <v>0</v>
      </c>
      <c r="AS12" s="15">
        <v>0</v>
      </c>
      <c r="AT12" s="15">
        <v>0</v>
      </c>
      <c r="AU12" s="15">
        <v>7.4695768885522901E-2</v>
      </c>
      <c r="AV12" s="15">
        <v>2.08895418073892</v>
      </c>
      <c r="AW12" s="15">
        <v>0</v>
      </c>
      <c r="AX12" s="15">
        <v>7.2522835942137103E-3</v>
      </c>
      <c r="AY12" s="15">
        <v>5.2936662398669404E-3</v>
      </c>
      <c r="AZ12" s="15">
        <v>0</v>
      </c>
    </row>
    <row r="13" spans="1:52" x14ac:dyDescent="0.25">
      <c r="A13" s="15" t="s">
        <v>57</v>
      </c>
      <c r="B13" s="15">
        <v>2031</v>
      </c>
      <c r="C13" s="15" t="s">
        <v>63</v>
      </c>
      <c r="D13" s="15" t="s">
        <v>58</v>
      </c>
      <c r="E13" s="15" t="s">
        <v>58</v>
      </c>
      <c r="F13" s="15" t="s">
        <v>59</v>
      </c>
      <c r="G13" s="15">
        <v>94743.400133690404</v>
      </c>
      <c r="H13" s="15">
        <v>4365526.65204057</v>
      </c>
      <c r="I13" s="15">
        <v>1093325.7018702601</v>
      </c>
      <c r="K13" s="15">
        <v>1.1295576713959701</v>
      </c>
      <c r="L13" s="15">
        <v>2.8554972311937399</v>
      </c>
      <c r="M13" s="15">
        <v>2.1379985774822798</v>
      </c>
      <c r="N13" s="15">
        <v>6.8271785847317298E-3</v>
      </c>
      <c r="O13" s="15">
        <v>6.8191959300341201E-4</v>
      </c>
      <c r="P13" s="15">
        <v>0</v>
      </c>
      <c r="Q13" s="15">
        <v>3.0000008598028201E-3</v>
      </c>
      <c r="R13" s="15">
        <v>5.5860016009528501E-2</v>
      </c>
      <c r="S13" s="15">
        <v>7.13587330517702E-3</v>
      </c>
      <c r="T13" s="15">
        <v>7.1275297102564702E-4</v>
      </c>
      <c r="U13" s="15">
        <v>0</v>
      </c>
      <c r="V13" s="15">
        <v>1.2000003439211201E-2</v>
      </c>
      <c r="W13" s="15">
        <v>0.13034003735556601</v>
      </c>
      <c r="X13" s="15">
        <v>803.61076467188605</v>
      </c>
      <c r="Y13" s="15">
        <v>547.60898949145997</v>
      </c>
      <c r="Z13" s="15">
        <v>0</v>
      </c>
      <c r="AA13" s="15">
        <v>3.3362383972124199E-4</v>
      </c>
      <c r="AB13" s="15">
        <v>2.29134166892984E-3</v>
      </c>
      <c r="AC13" s="15">
        <v>0</v>
      </c>
      <c r="AD13" s="15">
        <v>0.126316421267618</v>
      </c>
      <c r="AE13" s="15">
        <v>8.6076507243877901E-2</v>
      </c>
      <c r="AF13" s="15">
        <v>0</v>
      </c>
      <c r="AG13" s="15">
        <v>7.1828297822713197E-3</v>
      </c>
      <c r="AH13" s="15">
        <v>4.9331957796242103E-2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8.1771049408564094E-3</v>
      </c>
      <c r="AO13" s="15">
        <v>5.6160678738820399E-2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7.26196426720504E-2</v>
      </c>
      <c r="AV13" s="15">
        <v>2.08895418073892</v>
      </c>
      <c r="AW13" s="15">
        <v>0</v>
      </c>
      <c r="AX13" s="15">
        <v>7.5921160377685898E-3</v>
      </c>
      <c r="AY13" s="15">
        <v>5.1735382032144298E-3</v>
      </c>
      <c r="AZ13" s="15">
        <v>0</v>
      </c>
    </row>
    <row r="14" spans="1:52" x14ac:dyDescent="0.25">
      <c r="A14" s="15" t="s">
        <v>57</v>
      </c>
      <c r="B14" s="15">
        <v>2031</v>
      </c>
      <c r="C14" s="15" t="s">
        <v>64</v>
      </c>
      <c r="D14" s="15" t="s">
        <v>58</v>
      </c>
      <c r="E14" s="15" t="s">
        <v>58</v>
      </c>
      <c r="F14" s="15" t="s">
        <v>59</v>
      </c>
      <c r="G14" s="15">
        <v>345.585728537904</v>
      </c>
      <c r="H14" s="15">
        <v>61190.324049652998</v>
      </c>
      <c r="I14" s="15">
        <v>5045.5516366534002</v>
      </c>
      <c r="K14" s="15">
        <v>0.98008660266098502</v>
      </c>
      <c r="L14" s="15">
        <v>2.8554972311937301</v>
      </c>
      <c r="M14" s="15">
        <v>1.3146731655536701</v>
      </c>
      <c r="N14" s="15">
        <v>5.6703563885215297E-3</v>
      </c>
      <c r="O14" s="15">
        <v>6.8191959300341104E-4</v>
      </c>
      <c r="P14" s="15">
        <v>0</v>
      </c>
      <c r="Q14" s="15">
        <v>3.0000008598028201E-3</v>
      </c>
      <c r="R14" s="15">
        <v>5.5860016009528501E-2</v>
      </c>
      <c r="S14" s="15">
        <v>5.9267447425766498E-3</v>
      </c>
      <c r="T14" s="15">
        <v>7.12752971025648E-4</v>
      </c>
      <c r="U14" s="15">
        <v>0</v>
      </c>
      <c r="V14" s="15">
        <v>1.20000034392113E-2</v>
      </c>
      <c r="W14" s="15">
        <v>0.13034003735556601</v>
      </c>
      <c r="X14" s="15">
        <v>694.764419879667</v>
      </c>
      <c r="Y14" s="15">
        <v>515.68692626353095</v>
      </c>
      <c r="Z14" s="15">
        <v>0</v>
      </c>
      <c r="AA14" s="15">
        <v>3.09783200971738E-4</v>
      </c>
      <c r="AB14" s="15">
        <v>2.29134166892984E-3</v>
      </c>
      <c r="AC14" s="15">
        <v>0</v>
      </c>
      <c r="AD14" s="15">
        <v>0.109207291640878</v>
      </c>
      <c r="AE14" s="15">
        <v>8.1058803445351796E-2</v>
      </c>
      <c r="AF14" s="15">
        <v>0</v>
      </c>
      <c r="AG14" s="15">
        <v>6.6695473676171698E-3</v>
      </c>
      <c r="AH14" s="15">
        <v>4.9331957796242103E-2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7.5927719834915303E-3</v>
      </c>
      <c r="AO14" s="15">
        <v>5.6160678738820503E-2</v>
      </c>
      <c r="AP14" s="15">
        <v>0</v>
      </c>
      <c r="AQ14" s="15">
        <v>0</v>
      </c>
      <c r="AR14" s="15">
        <v>0</v>
      </c>
      <c r="AS14" s="15">
        <v>0</v>
      </c>
      <c r="AT14" s="15">
        <v>0</v>
      </c>
      <c r="AU14" s="15">
        <v>6.7443207964878599E-2</v>
      </c>
      <c r="AV14" s="15">
        <v>2.08895418073892</v>
      </c>
      <c r="AW14" s="15">
        <v>0</v>
      </c>
      <c r="AX14" s="15">
        <v>6.5637897431514401E-3</v>
      </c>
      <c r="AY14" s="15">
        <v>4.87195437825114E-3</v>
      </c>
      <c r="AZ14" s="15">
        <v>0</v>
      </c>
    </row>
    <row r="15" spans="1:52" x14ac:dyDescent="0.25">
      <c r="A15" s="15" t="s">
        <v>57</v>
      </c>
      <c r="B15" s="15">
        <v>2031</v>
      </c>
      <c r="C15" s="15" t="s">
        <v>65</v>
      </c>
      <c r="D15" s="15" t="s">
        <v>58</v>
      </c>
      <c r="E15" s="15" t="s">
        <v>58</v>
      </c>
      <c r="F15" s="15" t="s">
        <v>59</v>
      </c>
      <c r="G15" s="15">
        <v>187.78883291666099</v>
      </c>
      <c r="H15" s="15">
        <v>8507.6290730703295</v>
      </c>
      <c r="I15" s="15">
        <v>2741.7169605832601</v>
      </c>
      <c r="K15" s="15">
        <v>1.01428373480582</v>
      </c>
      <c r="L15" s="15">
        <v>2.8554972311937399</v>
      </c>
      <c r="M15" s="15">
        <v>1.3149361242705699</v>
      </c>
      <c r="N15" s="15">
        <v>5.9370930903092098E-3</v>
      </c>
      <c r="O15" s="15">
        <v>6.8191959300341201E-4</v>
      </c>
      <c r="P15" s="15">
        <v>0</v>
      </c>
      <c r="Q15" s="15">
        <v>3.0000008598028201E-3</v>
      </c>
      <c r="R15" s="15">
        <v>5.5860016009528501E-2</v>
      </c>
      <c r="S15" s="15">
        <v>6.2055420943925898E-3</v>
      </c>
      <c r="T15" s="15">
        <v>7.12752971025648E-4</v>
      </c>
      <c r="U15" s="15">
        <v>0</v>
      </c>
      <c r="V15" s="15">
        <v>1.2000003439211201E-2</v>
      </c>
      <c r="W15" s="15">
        <v>0.13034003735556601</v>
      </c>
      <c r="X15" s="15">
        <v>769.36565821688396</v>
      </c>
      <c r="Y15" s="15">
        <v>517.57974911489896</v>
      </c>
      <c r="Z15" s="15">
        <v>0</v>
      </c>
      <c r="AA15" s="15">
        <v>3.1542849379749999E-4</v>
      </c>
      <c r="AB15" s="15">
        <v>2.29134166892984E-3</v>
      </c>
      <c r="AC15" s="15">
        <v>0</v>
      </c>
      <c r="AD15" s="15">
        <v>0.120933567424077</v>
      </c>
      <c r="AE15" s="15">
        <v>8.1356328838476794E-2</v>
      </c>
      <c r="AF15" s="15">
        <v>0</v>
      </c>
      <c r="AG15" s="15">
        <v>6.7910889740935201E-3</v>
      </c>
      <c r="AH15" s="15">
        <v>4.9331957796242103E-2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7.7311378505611397E-3</v>
      </c>
      <c r="AO15" s="15">
        <v>5.6160678738820503E-2</v>
      </c>
      <c r="AP15" s="15">
        <v>0</v>
      </c>
      <c r="AQ15" s="15">
        <v>0</v>
      </c>
      <c r="AR15" s="15">
        <v>0</v>
      </c>
      <c r="AS15" s="15">
        <v>0</v>
      </c>
      <c r="AT15" s="15">
        <v>0</v>
      </c>
      <c r="AU15" s="15">
        <v>6.8684190034997303E-2</v>
      </c>
      <c r="AV15" s="15">
        <v>2.08895418073892</v>
      </c>
      <c r="AW15" s="15">
        <v>0</v>
      </c>
      <c r="AX15" s="15">
        <v>7.26858525226664E-3</v>
      </c>
      <c r="AY15" s="15">
        <v>4.8898368300030097E-3</v>
      </c>
      <c r="AZ15" s="15">
        <v>0</v>
      </c>
    </row>
    <row r="16" spans="1:52" x14ac:dyDescent="0.25">
      <c r="A16" s="15" t="s">
        <v>57</v>
      </c>
      <c r="B16" s="15">
        <v>2031</v>
      </c>
      <c r="C16" s="15" t="s">
        <v>66</v>
      </c>
      <c r="D16" s="15" t="s">
        <v>58</v>
      </c>
      <c r="E16" s="15" t="s">
        <v>58</v>
      </c>
      <c r="F16" s="15" t="s">
        <v>59</v>
      </c>
      <c r="G16" s="15">
        <v>10087.8183654895</v>
      </c>
      <c r="H16" s="15">
        <v>2050719.1000439699</v>
      </c>
      <c r="I16" s="15">
        <v>147282.14813614701</v>
      </c>
      <c r="K16" s="15">
        <v>2.1228461047998799</v>
      </c>
      <c r="L16" s="15">
        <v>123.3005963224</v>
      </c>
      <c r="M16" s="15">
        <v>2.2316309930677098</v>
      </c>
      <c r="N16" s="15">
        <v>1.8203516943282001E-2</v>
      </c>
      <c r="O16" s="15">
        <v>4.2485239114148997E-2</v>
      </c>
      <c r="P16" s="15">
        <v>0</v>
      </c>
      <c r="Q16" s="15">
        <v>9.0000025794084709E-3</v>
      </c>
      <c r="R16" s="15">
        <v>2.6460007583460898E-2</v>
      </c>
      <c r="S16" s="15">
        <v>1.9026599202547099E-2</v>
      </c>
      <c r="T16" s="15">
        <v>4.4406233101434399E-2</v>
      </c>
      <c r="U16" s="15">
        <v>0</v>
      </c>
      <c r="V16" s="15">
        <v>3.60000103176338E-2</v>
      </c>
      <c r="W16" s="15">
        <v>6.1740017694742098E-2</v>
      </c>
      <c r="X16" s="15">
        <v>1008.1702176623299</v>
      </c>
      <c r="Y16" s="15">
        <v>22064.361288701701</v>
      </c>
      <c r="Z16" s="15">
        <v>0</v>
      </c>
      <c r="AA16" s="15">
        <v>8.0160145505658495E-4</v>
      </c>
      <c r="AB16" s="15">
        <v>0.48464279888552297</v>
      </c>
      <c r="AC16" s="15">
        <v>0</v>
      </c>
      <c r="AD16" s="15">
        <v>0.158470318619609</v>
      </c>
      <c r="AE16" s="15">
        <v>3.4682103302617402</v>
      </c>
      <c r="AF16" s="15">
        <v>0</v>
      </c>
      <c r="AG16" s="15">
        <v>1.7258259510781099E-2</v>
      </c>
      <c r="AH16" s="15">
        <v>10.4342265603887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1.96472147320698E-2</v>
      </c>
      <c r="AO16" s="15">
        <v>11.8785726722303</v>
      </c>
      <c r="AP16" s="15">
        <v>0</v>
      </c>
      <c r="AQ16" s="15">
        <v>0</v>
      </c>
      <c r="AR16" s="15">
        <v>0</v>
      </c>
      <c r="AS16" s="15">
        <v>0</v>
      </c>
      <c r="AT16" s="15">
        <v>0</v>
      </c>
      <c r="AU16" s="15">
        <v>0.18525885843615</v>
      </c>
      <c r="AV16" s="15">
        <v>154.17425027612001</v>
      </c>
      <c r="AW16" s="15">
        <v>0</v>
      </c>
      <c r="AX16" s="15">
        <v>9.5246923197202897E-3</v>
      </c>
      <c r="AY16" s="15">
        <v>0.208453144939477</v>
      </c>
      <c r="AZ16" s="15">
        <v>0</v>
      </c>
    </row>
    <row r="17" spans="1:52" x14ac:dyDescent="0.25">
      <c r="A17" s="15" t="s">
        <v>57</v>
      </c>
      <c r="B17" s="15">
        <v>2031</v>
      </c>
      <c r="C17" s="15" t="s">
        <v>67</v>
      </c>
      <c r="D17" s="15" t="s">
        <v>58</v>
      </c>
      <c r="E17" s="15" t="s">
        <v>58</v>
      </c>
      <c r="F17" s="15" t="s">
        <v>59</v>
      </c>
      <c r="G17" s="15">
        <v>14069.709010070401</v>
      </c>
      <c r="H17" s="15">
        <v>2499774.4610398998</v>
      </c>
      <c r="I17" s="15">
        <v>205417.75154702799</v>
      </c>
      <c r="K17" s="15">
        <v>1.8955094451649499</v>
      </c>
      <c r="L17" s="15">
        <v>153.03265501007101</v>
      </c>
      <c r="M17" s="15">
        <v>2.2325458329525598</v>
      </c>
      <c r="N17" s="15">
        <v>1.55777263962272E-2</v>
      </c>
      <c r="O17" s="15">
        <v>5.2729906701958103E-2</v>
      </c>
      <c r="P17" s="15">
        <v>0</v>
      </c>
      <c r="Q17" s="15">
        <v>9.0000025794084604E-3</v>
      </c>
      <c r="R17" s="15">
        <v>2.6460007583460898E-2</v>
      </c>
      <c r="S17" s="15">
        <v>1.6282082058727401E-2</v>
      </c>
      <c r="T17" s="15">
        <v>5.5114119097525102E-2</v>
      </c>
      <c r="U17" s="15">
        <v>0</v>
      </c>
      <c r="V17" s="15">
        <v>3.60000103176338E-2</v>
      </c>
      <c r="W17" s="15">
        <v>6.1740017694742001E-2</v>
      </c>
      <c r="X17" s="15">
        <v>961.97020664457796</v>
      </c>
      <c r="Y17" s="15">
        <v>26145.6993339892</v>
      </c>
      <c r="Z17" s="15">
        <v>0</v>
      </c>
      <c r="AA17" s="15">
        <v>7.4352296410478997E-4</v>
      </c>
      <c r="AB17" s="15">
        <v>0.60150701989337996</v>
      </c>
      <c r="AC17" s="15">
        <v>0</v>
      </c>
      <c r="AD17" s="15">
        <v>0.15120832026065201</v>
      </c>
      <c r="AE17" s="15">
        <v>4.10973983500224</v>
      </c>
      <c r="AF17" s="15">
        <v>0</v>
      </c>
      <c r="AG17" s="15">
        <v>1.6007845526976799E-2</v>
      </c>
      <c r="AH17" s="15">
        <v>12.950281191971801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1.8223713594632401E-2</v>
      </c>
      <c r="AO17" s="15">
        <v>14.7429093449667</v>
      </c>
      <c r="AP17" s="15">
        <v>0</v>
      </c>
      <c r="AQ17" s="15">
        <v>0</v>
      </c>
      <c r="AR17" s="15">
        <v>0</v>
      </c>
      <c r="AS17" s="15">
        <v>0</v>
      </c>
      <c r="AT17" s="15">
        <v>0</v>
      </c>
      <c r="AU17" s="15">
        <v>0.171835691108846</v>
      </c>
      <c r="AV17" s="15">
        <v>191.35101984624899</v>
      </c>
      <c r="AW17" s="15">
        <v>0</v>
      </c>
      <c r="AX17" s="15">
        <v>9.0882175236961099E-3</v>
      </c>
      <c r="AY17" s="15">
        <v>0.24701160307789399</v>
      </c>
      <c r="AZ17" s="15">
        <v>0</v>
      </c>
    </row>
    <row r="18" spans="1:52" x14ac:dyDescent="0.25">
      <c r="A18" s="15" t="s">
        <v>57</v>
      </c>
      <c r="B18" s="15">
        <v>2031</v>
      </c>
      <c r="C18" s="15" t="s">
        <v>68</v>
      </c>
      <c r="D18" s="15" t="s">
        <v>58</v>
      </c>
      <c r="E18" s="15" t="s">
        <v>58</v>
      </c>
      <c r="F18" s="15" t="s">
        <v>59</v>
      </c>
      <c r="G18" s="15">
        <v>4021.14931998354</v>
      </c>
      <c r="H18" s="15">
        <v>805764.27255200595</v>
      </c>
      <c r="I18" s="15">
        <v>58708.7800717598</v>
      </c>
      <c r="K18" s="15">
        <v>2.1280500573599799</v>
      </c>
      <c r="L18" s="15">
        <v>153.03265501007101</v>
      </c>
      <c r="M18" s="15">
        <v>2.2315687594130602</v>
      </c>
      <c r="N18" s="15">
        <v>1.8259916004885302E-2</v>
      </c>
      <c r="O18" s="15">
        <v>5.2729906701958103E-2</v>
      </c>
      <c r="P18" s="15">
        <v>0</v>
      </c>
      <c r="Q18" s="15">
        <v>9.0000025794084604E-3</v>
      </c>
      <c r="R18" s="15">
        <v>2.6460007583460801E-2</v>
      </c>
      <c r="S18" s="15">
        <v>1.9085548379449001E-2</v>
      </c>
      <c r="T18" s="15">
        <v>5.5114119097524998E-2</v>
      </c>
      <c r="U18" s="15">
        <v>0</v>
      </c>
      <c r="V18" s="15">
        <v>3.60000103176338E-2</v>
      </c>
      <c r="W18" s="15">
        <v>6.1740017694742098E-2</v>
      </c>
      <c r="X18" s="15">
        <v>1010.81874070369</v>
      </c>
      <c r="Y18" s="15">
        <v>27455.0758459354</v>
      </c>
      <c r="Z18" s="15">
        <v>0</v>
      </c>
      <c r="AA18" s="15">
        <v>8.0285678456909503E-4</v>
      </c>
      <c r="AB18" s="15">
        <v>0.60150701989337996</v>
      </c>
      <c r="AC18" s="15">
        <v>0</v>
      </c>
      <c r="AD18" s="15">
        <v>0.15888662955885599</v>
      </c>
      <c r="AE18" s="15">
        <v>4.3155555885386603</v>
      </c>
      <c r="AF18" s="15">
        <v>0</v>
      </c>
      <c r="AG18" s="15">
        <v>1.7285286410946801E-2</v>
      </c>
      <c r="AH18" s="15">
        <v>12.950281191971801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1.96779828005859E-2</v>
      </c>
      <c r="AO18" s="15">
        <v>14.7429093449667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0.18554996473045901</v>
      </c>
      <c r="AV18" s="15">
        <v>191.35101984624899</v>
      </c>
      <c r="AW18" s="15">
        <v>0</v>
      </c>
      <c r="AX18" s="15">
        <v>9.5497142521566193E-3</v>
      </c>
      <c r="AY18" s="15">
        <v>0.25938194311419699</v>
      </c>
      <c r="AZ18" s="15">
        <v>0</v>
      </c>
    </row>
    <row r="19" spans="1:52" x14ac:dyDescent="0.25">
      <c r="A19" s="15" t="s">
        <v>57</v>
      </c>
      <c r="B19" s="15">
        <v>2031</v>
      </c>
      <c r="C19" s="15" t="s">
        <v>69</v>
      </c>
      <c r="D19" s="15" t="s">
        <v>58</v>
      </c>
      <c r="E19" s="15" t="s">
        <v>58</v>
      </c>
      <c r="F19" s="15" t="s">
        <v>59</v>
      </c>
      <c r="G19" s="15">
        <v>15671.009890928801</v>
      </c>
      <c r="H19" s="15">
        <v>2773697.6410900601</v>
      </c>
      <c r="I19" s="15">
        <v>119099.675171058</v>
      </c>
      <c r="K19" s="15">
        <v>3.0604502222376602</v>
      </c>
      <c r="L19" s="15">
        <v>38.629655563971603</v>
      </c>
      <c r="M19" s="15">
        <v>1.7771728197591501</v>
      </c>
      <c r="N19" s="15">
        <v>2.1043292958665201E-2</v>
      </c>
      <c r="O19" s="15">
        <v>1.33104802611112E-2</v>
      </c>
      <c r="P19" s="15">
        <v>0</v>
      </c>
      <c r="Q19" s="15">
        <v>9.0000025794084604E-3</v>
      </c>
      <c r="R19" s="15">
        <v>2.6460007583460801E-2</v>
      </c>
      <c r="S19" s="15">
        <v>2.1994777288026499E-2</v>
      </c>
      <c r="T19" s="15">
        <v>1.39123211141372E-2</v>
      </c>
      <c r="U19" s="15">
        <v>0</v>
      </c>
      <c r="V19" s="15">
        <v>3.60000103176338E-2</v>
      </c>
      <c r="W19" s="15">
        <v>6.1740017694742001E-2</v>
      </c>
      <c r="X19" s="15">
        <v>1321.4013236850301</v>
      </c>
      <c r="Y19" s="15">
        <v>7512.8770300980896</v>
      </c>
      <c r="Z19" s="15">
        <v>0</v>
      </c>
      <c r="AA19" s="15">
        <v>1.0978847772287999E-3</v>
      </c>
      <c r="AB19" s="15">
        <v>0.15183693307982499</v>
      </c>
      <c r="AC19" s="15">
        <v>0</v>
      </c>
      <c r="AD19" s="15">
        <v>0.20770588648639801</v>
      </c>
      <c r="AE19" s="15">
        <v>1.1809196461587399</v>
      </c>
      <c r="AF19" s="15">
        <v>0</v>
      </c>
      <c r="AG19" s="15">
        <v>2.36371581898056E-2</v>
      </c>
      <c r="AH19" s="15">
        <v>3.2690075322128398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2.6909105308151299E-2</v>
      </c>
      <c r="AO19" s="15">
        <v>3.7215162343582202</v>
      </c>
      <c r="AP19" s="15">
        <v>0</v>
      </c>
      <c r="AQ19" s="15">
        <v>0</v>
      </c>
      <c r="AR19" s="15">
        <v>0</v>
      </c>
      <c r="AS19" s="15">
        <v>0</v>
      </c>
      <c r="AT19" s="15">
        <v>0</v>
      </c>
      <c r="AU19" s="15">
        <v>0.28944983884882902</v>
      </c>
      <c r="AV19" s="15">
        <v>48.302265865993398</v>
      </c>
      <c r="AW19" s="15">
        <v>0</v>
      </c>
      <c r="AX19" s="15">
        <v>1.2483944495160999E-2</v>
      </c>
      <c r="AY19" s="15">
        <v>7.0977936953445203E-2</v>
      </c>
      <c r="AZ19" s="15">
        <v>0</v>
      </c>
    </row>
    <row r="20" spans="1:52" x14ac:dyDescent="0.25">
      <c r="A20" s="15" t="s">
        <v>57</v>
      </c>
      <c r="B20" s="15">
        <v>2031</v>
      </c>
      <c r="C20" s="15" t="s">
        <v>70</v>
      </c>
      <c r="D20" s="15" t="s">
        <v>58</v>
      </c>
      <c r="E20" s="15" t="s">
        <v>58</v>
      </c>
      <c r="F20" s="15" t="s">
        <v>59</v>
      </c>
      <c r="G20" s="15">
        <v>26305.044363937799</v>
      </c>
      <c r="H20" s="15">
        <v>3031644.1533233202</v>
      </c>
      <c r="I20" s="15">
        <v>334074.06342200999</v>
      </c>
      <c r="K20" s="15">
        <v>2.2556579868304301</v>
      </c>
      <c r="L20" s="15">
        <v>22.2115967843189</v>
      </c>
      <c r="M20" s="15">
        <v>1.86668307358911</v>
      </c>
      <c r="N20" s="15">
        <v>1.9216352700296001E-2</v>
      </c>
      <c r="O20" s="15">
        <v>7.6533693155984902E-3</v>
      </c>
      <c r="P20" s="15">
        <v>0</v>
      </c>
      <c r="Q20" s="15">
        <v>9.0000025794084604E-3</v>
      </c>
      <c r="R20" s="15">
        <v>2.6460007583460801E-2</v>
      </c>
      <c r="S20" s="15">
        <v>2.00852308981012E-2</v>
      </c>
      <c r="T20" s="15">
        <v>7.9994207147264899E-3</v>
      </c>
      <c r="U20" s="15">
        <v>0</v>
      </c>
      <c r="V20" s="15">
        <v>3.60000103176338E-2</v>
      </c>
      <c r="W20" s="15">
        <v>6.1740017694742098E-2</v>
      </c>
      <c r="X20" s="15">
        <v>1112.4730133068001</v>
      </c>
      <c r="Y20" s="15">
        <v>4257.2426583408796</v>
      </c>
      <c r="Z20" s="15">
        <v>0</v>
      </c>
      <c r="AA20" s="15">
        <v>8.2462341397342501E-4</v>
      </c>
      <c r="AB20" s="15">
        <v>8.7304447458810594E-2</v>
      </c>
      <c r="AC20" s="15">
        <v>0</v>
      </c>
      <c r="AD20" s="15">
        <v>0.174865265592969</v>
      </c>
      <c r="AE20" s="15">
        <v>0.66917926029652897</v>
      </c>
      <c r="AF20" s="15">
        <v>0</v>
      </c>
      <c r="AG20" s="15">
        <v>1.7753915973137899E-2</v>
      </c>
      <c r="AH20" s="15">
        <v>1.8796408130061999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2.0211481884454301E-2</v>
      </c>
      <c r="AO20" s="15">
        <v>2.13982798492659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0.190592680224871</v>
      </c>
      <c r="AV20" s="15">
        <v>27.773233737684201</v>
      </c>
      <c r="AW20" s="15">
        <v>0</v>
      </c>
      <c r="AX20" s="15">
        <v>1.05100934148882E-2</v>
      </c>
      <c r="AY20" s="15">
        <v>4.0220317701019401E-2</v>
      </c>
      <c r="AZ20" s="15">
        <v>0</v>
      </c>
    </row>
    <row r="25" spans="1:52" x14ac:dyDescent="0.25">
      <c r="A25" s="15" t="s">
        <v>6</v>
      </c>
      <c r="B25" s="15" t="s">
        <v>7</v>
      </c>
      <c r="C25" s="15" t="s">
        <v>8</v>
      </c>
      <c r="D25" s="15" t="s">
        <v>9</v>
      </c>
      <c r="E25" s="15" t="s">
        <v>10</v>
      </c>
      <c r="F25" s="15" t="s">
        <v>11</v>
      </c>
      <c r="G25" s="15" t="s">
        <v>12</v>
      </c>
      <c r="H25" s="15" t="s">
        <v>13</v>
      </c>
      <c r="I25" s="15" t="s">
        <v>14</v>
      </c>
      <c r="J25" s="12" t="s">
        <v>129</v>
      </c>
      <c r="K25" s="15" t="s">
        <v>32</v>
      </c>
      <c r="L25" s="15" t="s">
        <v>33</v>
      </c>
      <c r="M25" s="15" t="s">
        <v>34</v>
      </c>
      <c r="N25" s="15" t="s">
        <v>131</v>
      </c>
      <c r="O25" s="15" t="s">
        <v>132</v>
      </c>
      <c r="P25" s="15" t="s">
        <v>133</v>
      </c>
      <c r="Q25" s="15" t="s">
        <v>134</v>
      </c>
      <c r="R25" s="15" t="s">
        <v>135</v>
      </c>
      <c r="S25" s="15" t="s">
        <v>41</v>
      </c>
      <c r="T25" s="15" t="s">
        <v>42</v>
      </c>
      <c r="U25" s="15" t="s">
        <v>43</v>
      </c>
      <c r="V25" s="15" t="s">
        <v>44</v>
      </c>
      <c r="W25" s="15" t="s">
        <v>45</v>
      </c>
      <c r="X25" s="15" t="s">
        <v>35</v>
      </c>
      <c r="Y25" s="15" t="s">
        <v>36</v>
      </c>
      <c r="Z25" s="15" t="s">
        <v>37</v>
      </c>
      <c r="AA25" s="15" t="s">
        <v>38</v>
      </c>
      <c r="AB25" s="15" t="s">
        <v>39</v>
      </c>
      <c r="AC25" s="15" t="s">
        <v>40</v>
      </c>
      <c r="AD25" s="15" t="s">
        <v>54</v>
      </c>
      <c r="AE25" s="15" t="s">
        <v>55</v>
      </c>
      <c r="AF25" s="15" t="s">
        <v>56</v>
      </c>
      <c r="AG25" s="15" t="s">
        <v>15</v>
      </c>
      <c r="AH25" s="15" t="s">
        <v>16</v>
      </c>
      <c r="AI25" s="15" t="s">
        <v>17</v>
      </c>
      <c r="AJ25" s="15" t="s">
        <v>18</v>
      </c>
      <c r="AK25" s="15" t="s">
        <v>19</v>
      </c>
      <c r="AL25" s="15" t="s">
        <v>20</v>
      </c>
      <c r="AM25" s="15" t="s">
        <v>21</v>
      </c>
      <c r="AN25" s="15" t="s">
        <v>22</v>
      </c>
      <c r="AO25" s="15" t="s">
        <v>23</v>
      </c>
      <c r="AP25" s="15" t="s">
        <v>24</v>
      </c>
      <c r="AQ25" s="15" t="s">
        <v>25</v>
      </c>
      <c r="AR25" s="15" t="s">
        <v>26</v>
      </c>
      <c r="AS25" s="15" t="s">
        <v>27</v>
      </c>
      <c r="AT25" s="15" t="s">
        <v>28</v>
      </c>
      <c r="AU25" s="15" t="s">
        <v>29</v>
      </c>
      <c r="AV25" s="15" t="s">
        <v>30</v>
      </c>
      <c r="AW25" s="15" t="s">
        <v>31</v>
      </c>
      <c r="AX25" s="15" t="s">
        <v>51</v>
      </c>
      <c r="AY25" s="15" t="s">
        <v>52</v>
      </c>
      <c r="AZ25" s="15" t="s">
        <v>53</v>
      </c>
    </row>
    <row r="26" spans="1:52" x14ac:dyDescent="0.25">
      <c r="A26" s="15" t="s">
        <v>57</v>
      </c>
      <c r="B26" s="15">
        <v>2031</v>
      </c>
      <c r="C26" s="15" t="s">
        <v>61</v>
      </c>
      <c r="D26" s="15" t="s">
        <v>58</v>
      </c>
      <c r="E26" s="15" t="s">
        <v>58</v>
      </c>
      <c r="F26" s="15" t="s">
        <v>59</v>
      </c>
      <c r="G26" s="15">
        <v>325.19219423746102</v>
      </c>
      <c r="H26" s="15">
        <v>14830.5767354912</v>
      </c>
      <c r="I26" s="15">
        <v>4747.80603586694</v>
      </c>
      <c r="J26" s="7">
        <f>I26/G26</f>
        <v>14.600000000000028</v>
      </c>
      <c r="K26" s="15">
        <v>1.0125183668127</v>
      </c>
      <c r="L26" s="15">
        <v>2.8554972311937399</v>
      </c>
      <c r="M26" s="15">
        <v>1.3149541219674299</v>
      </c>
      <c r="N26" s="15">
        <v>5.9171143259322398E-3</v>
      </c>
      <c r="O26" s="15">
        <v>6.8191959300341104E-4</v>
      </c>
      <c r="P26" s="15">
        <v>0</v>
      </c>
      <c r="Q26" s="15">
        <v>3.0000008598028201E-3</v>
      </c>
      <c r="R26" s="15">
        <v>5.5860016009528501E-2</v>
      </c>
      <c r="S26" s="15">
        <v>6.1846599789449497E-3</v>
      </c>
      <c r="T26" s="15">
        <v>7.12752971025648E-4</v>
      </c>
      <c r="U26" s="15">
        <v>0</v>
      </c>
      <c r="V26" s="15">
        <v>1.2000003439211201E-2</v>
      </c>
      <c r="W26" s="15">
        <v>0.13034003735556601</v>
      </c>
      <c r="X26" s="15">
        <v>768.69890998599794</v>
      </c>
      <c r="Y26" s="15">
        <v>516.73729552721397</v>
      </c>
      <c r="Z26" s="15">
        <v>0</v>
      </c>
      <c r="AA26" s="15">
        <v>3.1516621007366899E-4</v>
      </c>
      <c r="AB26" s="15">
        <v>2.29134166892984E-3</v>
      </c>
      <c r="AC26" s="15">
        <v>0</v>
      </c>
      <c r="AD26" s="15">
        <v>0.120828763887198</v>
      </c>
      <c r="AE26" s="15">
        <v>8.1223906866349505E-2</v>
      </c>
      <c r="AF26" s="15">
        <v>0</v>
      </c>
      <c r="AG26" s="15">
        <v>6.78544207744332E-3</v>
      </c>
      <c r="AH26" s="15">
        <v>4.9331957796242103E-2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v>7.7247092885739397E-3</v>
      </c>
      <c r="AO26" s="15">
        <v>5.6160678738820503E-2</v>
      </c>
      <c r="AP26" s="15">
        <v>0</v>
      </c>
      <c r="AQ26" s="15">
        <v>0</v>
      </c>
      <c r="AR26" s="15">
        <v>0</v>
      </c>
      <c r="AS26" s="15">
        <v>0</v>
      </c>
      <c r="AT26" s="15">
        <v>0</v>
      </c>
      <c r="AU26" s="15">
        <v>6.8649402880655894E-2</v>
      </c>
      <c r="AV26" s="15">
        <v>2.08895418073892</v>
      </c>
      <c r="AW26" s="15">
        <v>0</v>
      </c>
      <c r="AX26" s="15">
        <v>7.2622861455854098E-3</v>
      </c>
      <c r="AY26" s="15">
        <v>4.8818777462334498E-3</v>
      </c>
      <c r="AZ26" s="15">
        <v>0</v>
      </c>
    </row>
    <row r="27" spans="1:52" x14ac:dyDescent="0.25">
      <c r="A27" s="15" t="s">
        <v>57</v>
      </c>
      <c r="B27" s="15">
        <v>2031</v>
      </c>
      <c r="C27" s="15" t="s">
        <v>63</v>
      </c>
      <c r="D27" s="15" t="s">
        <v>58</v>
      </c>
      <c r="E27" s="15" t="s">
        <v>58</v>
      </c>
      <c r="F27" s="15" t="s">
        <v>59</v>
      </c>
      <c r="G27" s="15">
        <v>94743.400133690404</v>
      </c>
      <c r="H27" s="15">
        <v>4365526.65204057</v>
      </c>
      <c r="I27" s="15">
        <v>1093325.7018702601</v>
      </c>
      <c r="J27" s="7">
        <f t="shared" ref="J27:J36" si="0">I27/G27</f>
        <v>11.53986135527637</v>
      </c>
      <c r="K27" s="15">
        <v>1.1295576713959701</v>
      </c>
      <c r="L27" s="15">
        <v>2.8554972311937399</v>
      </c>
      <c r="M27" s="15">
        <v>2.1379985774822798</v>
      </c>
      <c r="N27" s="15">
        <v>6.8271785847317298E-3</v>
      </c>
      <c r="O27" s="15">
        <v>6.8191959300341201E-4</v>
      </c>
      <c r="P27" s="15">
        <v>0</v>
      </c>
      <c r="Q27" s="15">
        <v>3.0000008598028201E-3</v>
      </c>
      <c r="R27" s="15">
        <v>5.5860016009528501E-2</v>
      </c>
      <c r="S27" s="15">
        <v>7.13587330517702E-3</v>
      </c>
      <c r="T27" s="15">
        <v>7.1275297102564702E-4</v>
      </c>
      <c r="U27" s="15">
        <v>0</v>
      </c>
      <c r="V27" s="15">
        <v>1.2000003439211201E-2</v>
      </c>
      <c r="W27" s="15">
        <v>0.13034003735556601</v>
      </c>
      <c r="X27" s="15">
        <v>803.61076467188605</v>
      </c>
      <c r="Y27" s="15">
        <v>547.60898949145997</v>
      </c>
      <c r="Z27" s="15">
        <v>0</v>
      </c>
      <c r="AA27" s="15">
        <v>3.3362383972124199E-4</v>
      </c>
      <c r="AB27" s="15">
        <v>2.29134166892984E-3</v>
      </c>
      <c r="AC27" s="15">
        <v>0</v>
      </c>
      <c r="AD27" s="15">
        <v>0.126316421267618</v>
      </c>
      <c r="AE27" s="15">
        <v>8.6076507243877901E-2</v>
      </c>
      <c r="AF27" s="15">
        <v>0</v>
      </c>
      <c r="AG27" s="15">
        <v>7.1828297822713197E-3</v>
      </c>
      <c r="AH27" s="15">
        <v>4.9331957796242103E-2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8.1771049408564094E-3</v>
      </c>
      <c r="AO27" s="15">
        <v>5.6160678738820399E-2</v>
      </c>
      <c r="AP27" s="15">
        <v>0</v>
      </c>
      <c r="AQ27" s="15">
        <v>0</v>
      </c>
      <c r="AR27" s="15">
        <v>0</v>
      </c>
      <c r="AS27" s="15">
        <v>0</v>
      </c>
      <c r="AT27" s="15">
        <v>0</v>
      </c>
      <c r="AU27" s="15">
        <v>7.26196426720504E-2</v>
      </c>
      <c r="AV27" s="15">
        <v>2.08895418073892</v>
      </c>
      <c r="AW27" s="15">
        <v>0</v>
      </c>
      <c r="AX27" s="15">
        <v>7.5921160377685898E-3</v>
      </c>
      <c r="AY27" s="15">
        <v>5.1735382032144298E-3</v>
      </c>
      <c r="AZ27" s="15">
        <v>0</v>
      </c>
    </row>
    <row r="28" spans="1:52" x14ac:dyDescent="0.25">
      <c r="A28" s="15" t="s">
        <v>57</v>
      </c>
      <c r="B28" s="15">
        <v>2031</v>
      </c>
      <c r="C28" s="15" t="s">
        <v>65</v>
      </c>
      <c r="D28" s="15" t="s">
        <v>58</v>
      </c>
      <c r="E28" s="15" t="s">
        <v>58</v>
      </c>
      <c r="F28" s="15" t="s">
        <v>59</v>
      </c>
      <c r="G28" s="15">
        <v>187.78883291666099</v>
      </c>
      <c r="H28" s="15">
        <v>8507.6290730703295</v>
      </c>
      <c r="I28" s="15">
        <v>2741.7169605832601</v>
      </c>
      <c r="J28" s="137">
        <f t="shared" si="0"/>
        <v>14.600000000000051</v>
      </c>
      <c r="K28" s="15">
        <v>1.01428373480582</v>
      </c>
      <c r="L28" s="15">
        <v>2.8554972311937399</v>
      </c>
      <c r="M28" s="15">
        <v>1.3149361242705699</v>
      </c>
      <c r="N28" s="15">
        <v>5.9370930903092098E-3</v>
      </c>
      <c r="O28" s="15">
        <v>6.8191959300341201E-4</v>
      </c>
      <c r="P28" s="15">
        <v>0</v>
      </c>
      <c r="Q28" s="15">
        <v>3.0000008598028201E-3</v>
      </c>
      <c r="R28" s="15">
        <v>5.5860016009528501E-2</v>
      </c>
      <c r="S28" s="15">
        <v>6.2055420943925898E-3</v>
      </c>
      <c r="T28" s="15">
        <v>7.12752971025648E-4</v>
      </c>
      <c r="U28" s="15">
        <v>0</v>
      </c>
      <c r="V28" s="15">
        <v>1.2000003439211201E-2</v>
      </c>
      <c r="W28" s="15">
        <v>0.13034003735556601</v>
      </c>
      <c r="X28" s="15">
        <v>769.36565821688396</v>
      </c>
      <c r="Y28" s="15">
        <v>517.57974911489896</v>
      </c>
      <c r="Z28" s="15">
        <v>0</v>
      </c>
      <c r="AA28" s="15">
        <v>3.1542849379749999E-4</v>
      </c>
      <c r="AB28" s="15">
        <v>2.29134166892984E-3</v>
      </c>
      <c r="AC28" s="15">
        <v>0</v>
      </c>
      <c r="AD28" s="15">
        <v>0.120933567424077</v>
      </c>
      <c r="AE28" s="15">
        <v>8.1356328838476794E-2</v>
      </c>
      <c r="AF28" s="15">
        <v>0</v>
      </c>
      <c r="AG28" s="15">
        <v>6.7910889740935201E-3</v>
      </c>
      <c r="AH28" s="15">
        <v>4.9331957796242103E-2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7.7311378505611397E-3</v>
      </c>
      <c r="AO28" s="15">
        <v>5.6160678738820503E-2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5">
        <v>6.8684190034997303E-2</v>
      </c>
      <c r="AV28" s="15">
        <v>2.08895418073892</v>
      </c>
      <c r="AW28" s="15">
        <v>0</v>
      </c>
      <c r="AX28" s="15">
        <v>7.26858525226664E-3</v>
      </c>
      <c r="AY28" s="15">
        <v>4.8898368300030097E-3</v>
      </c>
      <c r="AZ28" s="15">
        <v>0</v>
      </c>
    </row>
    <row r="29" spans="1:52" x14ac:dyDescent="0.25">
      <c r="A29" s="15" t="s">
        <v>57</v>
      </c>
      <c r="B29" s="15">
        <v>2031</v>
      </c>
      <c r="C29" s="15" t="s">
        <v>60</v>
      </c>
      <c r="D29" s="15" t="s">
        <v>58</v>
      </c>
      <c r="E29" s="15" t="s">
        <v>58</v>
      </c>
      <c r="F29" s="15" t="s">
        <v>59</v>
      </c>
      <c r="G29" s="15">
        <v>604.27679000693104</v>
      </c>
      <c r="H29" s="15">
        <v>106516.886235584</v>
      </c>
      <c r="I29" s="15">
        <v>8822.4411341011892</v>
      </c>
      <c r="J29" s="138">
        <f t="shared" si="0"/>
        <v>14.599999999999993</v>
      </c>
      <c r="K29" s="15">
        <v>0.98086648686397304</v>
      </c>
      <c r="L29" s="15">
        <v>2.8554972311937399</v>
      </c>
      <c r="M29" s="15">
        <v>1.31454308526887</v>
      </c>
      <c r="N29" s="15">
        <v>5.6919936022183102E-3</v>
      </c>
      <c r="O29" s="15">
        <v>6.8191959300341201E-4</v>
      </c>
      <c r="P29" s="15">
        <v>0</v>
      </c>
      <c r="Q29" s="15">
        <v>3.0000008598028102E-3</v>
      </c>
      <c r="R29" s="15">
        <v>5.5860016009528501E-2</v>
      </c>
      <c r="S29" s="15">
        <v>5.9493602950630902E-3</v>
      </c>
      <c r="T29" s="15">
        <v>7.12752971025648E-4</v>
      </c>
      <c r="U29" s="15">
        <v>0</v>
      </c>
      <c r="V29" s="15">
        <v>1.2000003439211201E-2</v>
      </c>
      <c r="W29" s="15">
        <v>0.13034003735556601</v>
      </c>
      <c r="X29" s="15">
        <v>695.19668326130102</v>
      </c>
      <c r="Y29" s="15">
        <v>516.36132019261697</v>
      </c>
      <c r="Z29" s="15">
        <v>0</v>
      </c>
      <c r="AA29" s="15">
        <v>3.0996106891809598E-4</v>
      </c>
      <c r="AB29" s="15">
        <v>2.29134166892984E-3</v>
      </c>
      <c r="AC29" s="15">
        <v>0</v>
      </c>
      <c r="AD29" s="15">
        <v>0.109275237424849</v>
      </c>
      <c r="AE29" s="15">
        <v>8.1164808779515596E-2</v>
      </c>
      <c r="AF29" s="15">
        <v>0</v>
      </c>
      <c r="AG29" s="15">
        <v>6.6733768157269903E-3</v>
      </c>
      <c r="AH29" s="15">
        <v>4.9331957796242103E-2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7.59713151866203E-3</v>
      </c>
      <c r="AO29" s="15">
        <v>5.6160678738820503E-2</v>
      </c>
      <c r="AP29" s="15">
        <v>0</v>
      </c>
      <c r="AQ29" s="15">
        <v>0</v>
      </c>
      <c r="AR29" s="15">
        <v>0</v>
      </c>
      <c r="AS29" s="15">
        <v>0</v>
      </c>
      <c r="AT29" s="15">
        <v>0</v>
      </c>
      <c r="AU29" s="15">
        <v>6.74244257546147E-2</v>
      </c>
      <c r="AV29" s="15">
        <v>2.08895418073892</v>
      </c>
      <c r="AW29" s="15">
        <v>0</v>
      </c>
      <c r="AX29" s="15">
        <v>6.5678735532452301E-3</v>
      </c>
      <c r="AY29" s="15">
        <v>4.87832571769789E-3</v>
      </c>
      <c r="AZ29" s="15">
        <v>0</v>
      </c>
    </row>
    <row r="30" spans="1:52" x14ac:dyDescent="0.25">
      <c r="A30" s="15" t="s">
        <v>57</v>
      </c>
      <c r="B30" s="15">
        <v>2031</v>
      </c>
      <c r="C30" s="15" t="s">
        <v>62</v>
      </c>
      <c r="D30" s="15" t="s">
        <v>58</v>
      </c>
      <c r="E30" s="15" t="s">
        <v>58</v>
      </c>
      <c r="F30" s="15" t="s">
        <v>59</v>
      </c>
      <c r="G30" s="15">
        <v>29671.813748802</v>
      </c>
      <c r="H30" s="15">
        <v>3237186.1880900501</v>
      </c>
      <c r="I30" s="15">
        <v>342408.61682075902</v>
      </c>
      <c r="J30" s="7">
        <f t="shared" si="0"/>
        <v>11.539861355276395</v>
      </c>
      <c r="K30" s="15">
        <v>1.19232873339405</v>
      </c>
      <c r="L30" s="15">
        <v>2.8554972311937399</v>
      </c>
      <c r="M30" s="15">
        <v>2.1331223380852502</v>
      </c>
      <c r="N30" s="15">
        <v>7.2610504845428197E-3</v>
      </c>
      <c r="O30" s="15">
        <v>6.8191959300341201E-4</v>
      </c>
      <c r="P30" s="15">
        <v>0</v>
      </c>
      <c r="Q30" s="15">
        <v>3.0000008598028201E-3</v>
      </c>
      <c r="R30" s="15">
        <v>5.5860016009528501E-2</v>
      </c>
      <c r="S30" s="15">
        <v>7.5893629670195197E-3</v>
      </c>
      <c r="T30" s="15">
        <v>7.12752971025648E-4</v>
      </c>
      <c r="U30" s="15">
        <v>0</v>
      </c>
      <c r="V30" s="15">
        <v>1.2000003439211201E-2</v>
      </c>
      <c r="W30" s="15">
        <v>0.13034003735556601</v>
      </c>
      <c r="X30" s="15">
        <v>767.64015931405197</v>
      </c>
      <c r="Y30" s="15">
        <v>560.32430929329405</v>
      </c>
      <c r="Z30" s="15">
        <v>0</v>
      </c>
      <c r="AA30" s="15">
        <v>3.4304130211535599E-4</v>
      </c>
      <c r="AB30" s="15">
        <v>2.29134166892984E-3</v>
      </c>
      <c r="AC30" s="15">
        <v>0</v>
      </c>
      <c r="AD30" s="15">
        <v>0.12066234302553901</v>
      </c>
      <c r="AE30" s="15">
        <v>8.8075178445472302E-2</v>
      </c>
      <c r="AF30" s="15">
        <v>0</v>
      </c>
      <c r="AG30" s="15">
        <v>7.3855851651431796E-3</v>
      </c>
      <c r="AH30" s="15">
        <v>4.9331957796242103E-2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8.4079265102549993E-3</v>
      </c>
      <c r="AO30" s="15">
        <v>5.6160678738820503E-2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7.4695768885522901E-2</v>
      </c>
      <c r="AV30" s="15">
        <v>2.08895418073892</v>
      </c>
      <c r="AW30" s="15">
        <v>0</v>
      </c>
      <c r="AX30" s="15">
        <v>7.2522835942137103E-3</v>
      </c>
      <c r="AY30" s="15">
        <v>5.2936662398669404E-3</v>
      </c>
      <c r="AZ30" s="15">
        <v>0</v>
      </c>
    </row>
    <row r="31" spans="1:52" x14ac:dyDescent="0.25">
      <c r="A31" s="15" t="s">
        <v>57</v>
      </c>
      <c r="B31" s="15">
        <v>2031</v>
      </c>
      <c r="C31" s="15" t="s">
        <v>64</v>
      </c>
      <c r="D31" s="15" t="s">
        <v>58</v>
      </c>
      <c r="E31" s="15" t="s">
        <v>58</v>
      </c>
      <c r="F31" s="15" t="s">
        <v>59</v>
      </c>
      <c r="G31" s="15">
        <v>345.585728537904</v>
      </c>
      <c r="H31" s="15">
        <v>61190.324049652998</v>
      </c>
      <c r="I31" s="15">
        <v>5045.5516366534002</v>
      </c>
      <c r="J31" s="137">
        <f t="shared" si="0"/>
        <v>14.600000000000005</v>
      </c>
      <c r="K31" s="15">
        <v>0.98008660266098502</v>
      </c>
      <c r="L31" s="15">
        <v>2.8554972311937301</v>
      </c>
      <c r="M31" s="15">
        <v>1.3146731655536701</v>
      </c>
      <c r="N31" s="15">
        <v>5.6703563885215297E-3</v>
      </c>
      <c r="O31" s="15">
        <v>6.8191959300341104E-4</v>
      </c>
      <c r="P31" s="15">
        <v>0</v>
      </c>
      <c r="Q31" s="15">
        <v>3.0000008598028201E-3</v>
      </c>
      <c r="R31" s="15">
        <v>5.5860016009528501E-2</v>
      </c>
      <c r="S31" s="15">
        <v>5.9267447425766498E-3</v>
      </c>
      <c r="T31" s="15">
        <v>7.12752971025648E-4</v>
      </c>
      <c r="U31" s="15">
        <v>0</v>
      </c>
      <c r="V31" s="15">
        <v>1.20000034392113E-2</v>
      </c>
      <c r="W31" s="15">
        <v>0.13034003735556601</v>
      </c>
      <c r="X31" s="15">
        <v>694.764419879667</v>
      </c>
      <c r="Y31" s="15">
        <v>515.68692626353095</v>
      </c>
      <c r="Z31" s="15">
        <v>0</v>
      </c>
      <c r="AA31" s="15">
        <v>3.09783200971738E-4</v>
      </c>
      <c r="AB31" s="15">
        <v>2.29134166892984E-3</v>
      </c>
      <c r="AC31" s="15">
        <v>0</v>
      </c>
      <c r="AD31" s="15">
        <v>0.109207291640878</v>
      </c>
      <c r="AE31" s="15">
        <v>8.1058803445351796E-2</v>
      </c>
      <c r="AF31" s="15">
        <v>0</v>
      </c>
      <c r="AG31" s="15">
        <v>6.6695473676171698E-3</v>
      </c>
      <c r="AH31" s="15">
        <v>4.9331957796242103E-2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7.5927719834915303E-3</v>
      </c>
      <c r="AO31" s="15">
        <v>5.6160678738820503E-2</v>
      </c>
      <c r="AP31" s="15">
        <v>0</v>
      </c>
      <c r="AQ31" s="15">
        <v>0</v>
      </c>
      <c r="AR31" s="15">
        <v>0</v>
      </c>
      <c r="AS31" s="15">
        <v>0</v>
      </c>
      <c r="AT31" s="15">
        <v>0</v>
      </c>
      <c r="AU31" s="15">
        <v>6.7443207964878599E-2</v>
      </c>
      <c r="AV31" s="15">
        <v>2.08895418073892</v>
      </c>
      <c r="AW31" s="15">
        <v>0</v>
      </c>
      <c r="AX31" s="15">
        <v>6.5637897431514401E-3</v>
      </c>
      <c r="AY31" s="15">
        <v>4.87195437825114E-3</v>
      </c>
      <c r="AZ31" s="15">
        <v>0</v>
      </c>
    </row>
    <row r="32" spans="1:52" x14ac:dyDescent="0.25">
      <c r="A32" s="15" t="s">
        <v>57</v>
      </c>
      <c r="B32" s="15">
        <v>2031</v>
      </c>
      <c r="C32" s="15" t="s">
        <v>66</v>
      </c>
      <c r="D32" s="15" t="s">
        <v>58</v>
      </c>
      <c r="E32" s="15" t="s">
        <v>58</v>
      </c>
      <c r="F32" s="15" t="s">
        <v>59</v>
      </c>
      <c r="G32" s="15">
        <v>10087.8183654895</v>
      </c>
      <c r="H32" s="15">
        <v>2050719.1000439699</v>
      </c>
      <c r="I32" s="15">
        <v>147282.14813614701</v>
      </c>
      <c r="J32" s="15">
        <f t="shared" si="0"/>
        <v>14.60000000000003</v>
      </c>
      <c r="K32" s="15">
        <v>2.1228461047998799</v>
      </c>
      <c r="L32" s="15">
        <v>123.3005963224</v>
      </c>
      <c r="M32" s="15">
        <v>2.2316309930677098</v>
      </c>
      <c r="N32" s="15">
        <v>1.8203516943282001E-2</v>
      </c>
      <c r="O32" s="15">
        <v>4.2485239114148997E-2</v>
      </c>
      <c r="P32" s="15">
        <v>0</v>
      </c>
      <c r="Q32" s="15">
        <v>9.0000025794084709E-3</v>
      </c>
      <c r="R32" s="15">
        <v>2.6460007583460898E-2</v>
      </c>
      <c r="S32" s="15">
        <v>1.9026599202547099E-2</v>
      </c>
      <c r="T32" s="15">
        <v>4.4406233101434399E-2</v>
      </c>
      <c r="U32" s="15">
        <v>0</v>
      </c>
      <c r="V32" s="15">
        <v>3.60000103176338E-2</v>
      </c>
      <c r="W32" s="15">
        <v>6.1740017694742098E-2</v>
      </c>
      <c r="X32" s="15">
        <v>1008.1702176623299</v>
      </c>
      <c r="Y32" s="15">
        <v>22064.361288701701</v>
      </c>
      <c r="Z32" s="15">
        <v>0</v>
      </c>
      <c r="AA32" s="15">
        <v>8.0160145505658495E-4</v>
      </c>
      <c r="AB32" s="15">
        <v>0.48464279888552297</v>
      </c>
      <c r="AC32" s="15">
        <v>0</v>
      </c>
      <c r="AD32" s="15">
        <v>0.158470318619609</v>
      </c>
      <c r="AE32" s="15">
        <v>3.4682103302617402</v>
      </c>
      <c r="AF32" s="15">
        <v>0</v>
      </c>
      <c r="AG32" s="15">
        <v>1.7258259510781099E-2</v>
      </c>
      <c r="AH32" s="15">
        <v>10.4342265603887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1.96472147320698E-2</v>
      </c>
      <c r="AO32" s="15">
        <v>11.8785726722303</v>
      </c>
      <c r="AP32" s="15">
        <v>0</v>
      </c>
      <c r="AQ32" s="15">
        <v>0</v>
      </c>
      <c r="AR32" s="15">
        <v>0</v>
      </c>
      <c r="AS32" s="15">
        <v>0</v>
      </c>
      <c r="AT32" s="15">
        <v>0</v>
      </c>
      <c r="AU32" s="15">
        <v>0.18525885843615</v>
      </c>
      <c r="AV32" s="15">
        <v>154.17425027612001</v>
      </c>
      <c r="AW32" s="15">
        <v>0</v>
      </c>
      <c r="AX32" s="15">
        <v>9.5246923197202897E-3</v>
      </c>
      <c r="AY32" s="15">
        <v>0.208453144939477</v>
      </c>
      <c r="AZ32" s="15">
        <v>0</v>
      </c>
    </row>
    <row r="33" spans="1:52" x14ac:dyDescent="0.25">
      <c r="A33" s="15" t="s">
        <v>57</v>
      </c>
      <c r="B33" s="15">
        <v>2031</v>
      </c>
      <c r="C33" s="15" t="s">
        <v>67</v>
      </c>
      <c r="D33" s="15" t="s">
        <v>58</v>
      </c>
      <c r="E33" s="15" t="s">
        <v>58</v>
      </c>
      <c r="F33" s="15" t="s">
        <v>59</v>
      </c>
      <c r="G33" s="15">
        <v>14069.709010070401</v>
      </c>
      <c r="H33" s="15">
        <v>2499774.4610398998</v>
      </c>
      <c r="I33" s="15">
        <v>205417.75154702799</v>
      </c>
      <c r="J33" s="15">
        <f t="shared" si="0"/>
        <v>14.60000000000001</v>
      </c>
      <c r="K33" s="15">
        <v>1.8955094451649499</v>
      </c>
      <c r="L33" s="15">
        <v>153.03265501007101</v>
      </c>
      <c r="M33" s="15">
        <v>2.2325458329525598</v>
      </c>
      <c r="N33" s="15">
        <v>1.55777263962272E-2</v>
      </c>
      <c r="O33" s="15">
        <v>5.2729906701958103E-2</v>
      </c>
      <c r="P33" s="15">
        <v>0</v>
      </c>
      <c r="Q33" s="15">
        <v>9.0000025794084604E-3</v>
      </c>
      <c r="R33" s="15">
        <v>2.6460007583460898E-2</v>
      </c>
      <c r="S33" s="15">
        <v>1.6282082058727401E-2</v>
      </c>
      <c r="T33" s="15">
        <v>5.5114119097525102E-2</v>
      </c>
      <c r="U33" s="15">
        <v>0</v>
      </c>
      <c r="V33" s="15">
        <v>3.60000103176338E-2</v>
      </c>
      <c r="W33" s="15">
        <v>6.1740017694742001E-2</v>
      </c>
      <c r="X33" s="15">
        <v>961.97020664457796</v>
      </c>
      <c r="Y33" s="15">
        <v>26145.6993339892</v>
      </c>
      <c r="Z33" s="15">
        <v>0</v>
      </c>
      <c r="AA33" s="15">
        <v>7.4352296410478997E-4</v>
      </c>
      <c r="AB33" s="15">
        <v>0.60150701989337996</v>
      </c>
      <c r="AC33" s="15">
        <v>0</v>
      </c>
      <c r="AD33" s="15">
        <v>0.15120832026065201</v>
      </c>
      <c r="AE33" s="15">
        <v>4.10973983500224</v>
      </c>
      <c r="AF33" s="15">
        <v>0</v>
      </c>
      <c r="AG33" s="15">
        <v>1.6007845526976799E-2</v>
      </c>
      <c r="AH33" s="15">
        <v>12.950281191971801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1.8223713594632401E-2</v>
      </c>
      <c r="AO33" s="15">
        <v>14.7429093449667</v>
      </c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0.171835691108846</v>
      </c>
      <c r="AV33" s="15">
        <v>191.35101984624899</v>
      </c>
      <c r="AW33" s="15">
        <v>0</v>
      </c>
      <c r="AX33" s="15">
        <v>9.0882175236961099E-3</v>
      </c>
      <c r="AY33" s="15">
        <v>0.24701160307789399</v>
      </c>
      <c r="AZ33" s="15">
        <v>0</v>
      </c>
    </row>
    <row r="34" spans="1:52" x14ac:dyDescent="0.25">
      <c r="A34" s="15" t="s">
        <v>57</v>
      </c>
      <c r="B34" s="15">
        <v>2031</v>
      </c>
      <c r="C34" s="15" t="s">
        <v>68</v>
      </c>
      <c r="D34" s="15" t="s">
        <v>58</v>
      </c>
      <c r="E34" s="15" t="s">
        <v>58</v>
      </c>
      <c r="F34" s="15" t="s">
        <v>59</v>
      </c>
      <c r="G34" s="15">
        <v>4021.14931998354</v>
      </c>
      <c r="H34" s="15">
        <v>805764.27255200595</v>
      </c>
      <c r="I34" s="15">
        <v>58708.7800717598</v>
      </c>
      <c r="J34" s="15">
        <f t="shared" si="0"/>
        <v>14.60000000000003</v>
      </c>
      <c r="K34" s="15">
        <v>2.1280500573599799</v>
      </c>
      <c r="L34" s="15">
        <v>153.03265501007101</v>
      </c>
      <c r="M34" s="15">
        <v>2.2315687594130602</v>
      </c>
      <c r="N34" s="15">
        <v>1.8259916004885302E-2</v>
      </c>
      <c r="O34" s="15">
        <v>5.2729906701958103E-2</v>
      </c>
      <c r="P34" s="15">
        <v>0</v>
      </c>
      <c r="Q34" s="15">
        <v>9.0000025794084604E-3</v>
      </c>
      <c r="R34" s="15">
        <v>2.6460007583460801E-2</v>
      </c>
      <c r="S34" s="15">
        <v>1.9085548379449001E-2</v>
      </c>
      <c r="T34" s="15">
        <v>5.5114119097524998E-2</v>
      </c>
      <c r="U34" s="15">
        <v>0</v>
      </c>
      <c r="V34" s="15">
        <v>3.60000103176338E-2</v>
      </c>
      <c r="W34" s="15">
        <v>6.1740017694742098E-2</v>
      </c>
      <c r="X34" s="15">
        <v>1010.81874070369</v>
      </c>
      <c r="Y34" s="15">
        <v>27455.0758459354</v>
      </c>
      <c r="Z34" s="15">
        <v>0</v>
      </c>
      <c r="AA34" s="15">
        <v>8.0285678456909503E-4</v>
      </c>
      <c r="AB34" s="15">
        <v>0.60150701989337996</v>
      </c>
      <c r="AC34" s="15">
        <v>0</v>
      </c>
      <c r="AD34" s="15">
        <v>0.15888662955885599</v>
      </c>
      <c r="AE34" s="15">
        <v>4.3155555885386603</v>
      </c>
      <c r="AF34" s="15">
        <v>0</v>
      </c>
      <c r="AG34" s="15">
        <v>1.7285286410946801E-2</v>
      </c>
      <c r="AH34" s="15">
        <v>12.950281191971801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1.96779828005859E-2</v>
      </c>
      <c r="AO34" s="15">
        <v>14.7429093449667</v>
      </c>
      <c r="AP34" s="15">
        <v>0</v>
      </c>
      <c r="AQ34" s="15">
        <v>0</v>
      </c>
      <c r="AR34" s="15">
        <v>0</v>
      </c>
      <c r="AS34" s="15">
        <v>0</v>
      </c>
      <c r="AT34" s="15">
        <v>0</v>
      </c>
      <c r="AU34" s="15">
        <v>0.18554996473045901</v>
      </c>
      <c r="AV34" s="15">
        <v>191.35101984624899</v>
      </c>
      <c r="AW34" s="15">
        <v>0</v>
      </c>
      <c r="AX34" s="15">
        <v>9.5497142521566193E-3</v>
      </c>
      <c r="AY34" s="15">
        <v>0.25938194311419699</v>
      </c>
      <c r="AZ34" s="15">
        <v>0</v>
      </c>
    </row>
    <row r="35" spans="1:52" x14ac:dyDescent="0.25">
      <c r="A35" s="15" t="s">
        <v>57</v>
      </c>
      <c r="B35" s="15">
        <v>2031</v>
      </c>
      <c r="C35" s="15" t="s">
        <v>69</v>
      </c>
      <c r="D35" s="15" t="s">
        <v>58</v>
      </c>
      <c r="E35" s="15" t="s">
        <v>58</v>
      </c>
      <c r="F35" s="15" t="s">
        <v>59</v>
      </c>
      <c r="G35" s="15">
        <v>15671.009890928801</v>
      </c>
      <c r="H35" s="15">
        <v>2773697.6410900601</v>
      </c>
      <c r="I35" s="15">
        <v>119099.675171058</v>
      </c>
      <c r="J35" s="15">
        <f t="shared" si="0"/>
        <v>7.5999999999999437</v>
      </c>
      <c r="K35" s="15">
        <v>3.0604502222376602</v>
      </c>
      <c r="L35" s="15">
        <v>38.629655563971603</v>
      </c>
      <c r="M35" s="15">
        <v>1.7771728197591501</v>
      </c>
      <c r="N35" s="15">
        <v>2.1043292958665201E-2</v>
      </c>
      <c r="O35" s="15">
        <v>1.33104802611112E-2</v>
      </c>
      <c r="P35" s="15">
        <v>0</v>
      </c>
      <c r="Q35" s="15">
        <v>9.0000025794084604E-3</v>
      </c>
      <c r="R35" s="15">
        <v>2.6460007583460801E-2</v>
      </c>
      <c r="S35" s="15">
        <v>2.1994777288026499E-2</v>
      </c>
      <c r="T35" s="15">
        <v>1.39123211141372E-2</v>
      </c>
      <c r="U35" s="15">
        <v>0</v>
      </c>
      <c r="V35" s="15">
        <v>3.60000103176338E-2</v>
      </c>
      <c r="W35" s="15">
        <v>6.1740017694742001E-2</v>
      </c>
      <c r="X35" s="15">
        <v>1321.4013236850301</v>
      </c>
      <c r="Y35" s="15">
        <v>7512.8770300980896</v>
      </c>
      <c r="Z35" s="15">
        <v>0</v>
      </c>
      <c r="AA35" s="15">
        <v>1.0978847772287999E-3</v>
      </c>
      <c r="AB35" s="15">
        <v>0.15183693307982499</v>
      </c>
      <c r="AC35" s="15">
        <v>0</v>
      </c>
      <c r="AD35" s="15">
        <v>0.20770588648639801</v>
      </c>
      <c r="AE35" s="15">
        <v>1.1809196461587399</v>
      </c>
      <c r="AF35" s="15">
        <v>0</v>
      </c>
      <c r="AG35" s="15">
        <v>2.36371581898056E-2</v>
      </c>
      <c r="AH35" s="15">
        <v>3.2690075322128398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2.6909105308151299E-2</v>
      </c>
      <c r="AO35" s="15">
        <v>3.7215162343582202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0.28944983884882902</v>
      </c>
      <c r="AV35" s="15">
        <v>48.302265865993398</v>
      </c>
      <c r="AW35" s="15">
        <v>0</v>
      </c>
      <c r="AX35" s="15">
        <v>1.2483944495160999E-2</v>
      </c>
      <c r="AY35" s="15">
        <v>7.0977936953445203E-2</v>
      </c>
      <c r="AZ35" s="15">
        <v>0</v>
      </c>
    </row>
    <row r="36" spans="1:52" x14ac:dyDescent="0.25">
      <c r="A36" s="15" t="s">
        <v>57</v>
      </c>
      <c r="B36" s="15">
        <v>2031</v>
      </c>
      <c r="C36" s="15" t="s">
        <v>70</v>
      </c>
      <c r="D36" s="15" t="s">
        <v>58</v>
      </c>
      <c r="E36" s="15" t="s">
        <v>58</v>
      </c>
      <c r="F36" s="15" t="s">
        <v>59</v>
      </c>
      <c r="G36" s="15">
        <v>26305.044363937799</v>
      </c>
      <c r="H36" s="15">
        <v>3031644.1533233202</v>
      </c>
      <c r="I36" s="15">
        <v>334074.06342200999</v>
      </c>
      <c r="J36" s="15">
        <f t="shared" si="0"/>
        <v>12.699999999999998</v>
      </c>
      <c r="K36" s="15">
        <v>2.2556579868304301</v>
      </c>
      <c r="L36" s="15">
        <v>22.2115967843189</v>
      </c>
      <c r="M36" s="15">
        <v>1.86668307358911</v>
      </c>
      <c r="N36" s="15">
        <v>1.9216352700296001E-2</v>
      </c>
      <c r="O36" s="15">
        <v>7.6533693155984902E-3</v>
      </c>
      <c r="P36" s="15">
        <v>0</v>
      </c>
      <c r="Q36" s="15">
        <v>9.0000025794084604E-3</v>
      </c>
      <c r="R36" s="15">
        <v>2.6460007583460801E-2</v>
      </c>
      <c r="S36" s="15">
        <v>2.00852308981012E-2</v>
      </c>
      <c r="T36" s="15">
        <v>7.9994207147264899E-3</v>
      </c>
      <c r="U36" s="15">
        <v>0</v>
      </c>
      <c r="V36" s="15">
        <v>3.60000103176338E-2</v>
      </c>
      <c r="W36" s="15">
        <v>6.1740017694742098E-2</v>
      </c>
      <c r="X36" s="15">
        <v>1112.4730133068001</v>
      </c>
      <c r="Y36" s="15">
        <v>4257.2426583408796</v>
      </c>
      <c r="Z36" s="15">
        <v>0</v>
      </c>
      <c r="AA36" s="15">
        <v>8.2462341397342501E-4</v>
      </c>
      <c r="AB36" s="15">
        <v>8.7304447458810594E-2</v>
      </c>
      <c r="AC36" s="15">
        <v>0</v>
      </c>
      <c r="AD36" s="15">
        <v>0.174865265592969</v>
      </c>
      <c r="AE36" s="15">
        <v>0.66917926029652897</v>
      </c>
      <c r="AF36" s="15">
        <v>0</v>
      </c>
      <c r="AG36" s="15">
        <v>1.7753915973137899E-2</v>
      </c>
      <c r="AH36" s="15">
        <v>1.8796408130061999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2.0211481884454301E-2</v>
      </c>
      <c r="AO36" s="15">
        <v>2.13982798492659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15">
        <v>0.190592680224871</v>
      </c>
      <c r="AV36" s="15">
        <v>27.773233737684201</v>
      </c>
      <c r="AW36" s="15">
        <v>0</v>
      </c>
      <c r="AX36" s="15">
        <v>1.05100934148882E-2</v>
      </c>
      <c r="AY36" s="15">
        <v>4.0220317701019401E-2</v>
      </c>
      <c r="AZ36" s="15">
        <v>0</v>
      </c>
    </row>
    <row r="40" spans="1:52" x14ac:dyDescent="0.25">
      <c r="C40" s="12" t="s">
        <v>97</v>
      </c>
      <c r="D40" s="12" t="s">
        <v>32</v>
      </c>
      <c r="E40" s="12" t="s">
        <v>33</v>
      </c>
      <c r="F40" s="12" t="s">
        <v>34</v>
      </c>
      <c r="G40" s="12" t="s">
        <v>41</v>
      </c>
      <c r="H40" s="12" t="s">
        <v>42</v>
      </c>
      <c r="I40" s="12" t="s">
        <v>43</v>
      </c>
      <c r="J40" s="12" t="s">
        <v>121</v>
      </c>
      <c r="K40" s="12" t="s">
        <v>124</v>
      </c>
      <c r="L40" s="12" t="s">
        <v>125</v>
      </c>
    </row>
    <row r="41" spans="1:52" x14ac:dyDescent="0.25">
      <c r="C41" s="12" t="s">
        <v>104</v>
      </c>
      <c r="D41" s="12">
        <f>SUMPRODUCT(H26:H28,K26:K28)/SUM(H26:H28)</f>
        <v>1.1289387258667785</v>
      </c>
      <c r="E41" s="12">
        <f>SUMPRODUCT(G26:G28,L26:L28)/SUM(G26:G28)</f>
        <v>2.8554972311937399</v>
      </c>
      <c r="F41" s="12">
        <f>SUMPRODUCT(I26:I28,M26:M28)/SUM(I26:I28)</f>
        <v>2.1323988550383821</v>
      </c>
      <c r="G41" s="12">
        <f>SUMPRODUCT(H26:H28,S26:S28)/SUM(H26:H28)</f>
        <v>7.1308556170512228E-3</v>
      </c>
      <c r="H41" s="12">
        <f>SUMPRODUCT(G26:G28,T26:T28)/SUM(G26:G28)</f>
        <v>7.1275297102564702E-4</v>
      </c>
      <c r="I41" s="12">
        <f>SUMPRODUCT(I26:I28,U26:U28)/SUM(I26:I28)</f>
        <v>0</v>
      </c>
      <c r="J41" s="130">
        <f>AVERAGE(J26:J28)</f>
        <v>13.579953785092149</v>
      </c>
      <c r="K41" s="12">
        <f>SUM(G26:G28)</f>
        <v>95256.381160844525</v>
      </c>
      <c r="L41" s="12"/>
    </row>
    <row r="42" spans="1:52" x14ac:dyDescent="0.25">
      <c r="C42" s="12" t="s">
        <v>105</v>
      </c>
      <c r="D42" s="12">
        <f>SUMPRODUCT(H29:H36,K29:K36)/SUM(H29:H36)</f>
        <v>2.0703521763916717</v>
      </c>
      <c r="E42" s="12">
        <f>SUMPRODUCT(G29:G36,L29:L36)/SUM(G29:G36)</f>
        <v>52.486580071408106</v>
      </c>
      <c r="F42" s="12">
        <f>SUMPRODUCT(I29:I36,M29:M36)/SUM(I29:I36)</f>
        <v>2.0495387908675906</v>
      </c>
      <c r="G42" s="12">
        <f>SUMPRODUCT(H29:H36,S29:S36)/SUM(H29:H36)</f>
        <v>1.6651975070561351E-2</v>
      </c>
      <c r="H42" s="12">
        <f>SUMPRODUCT(G29:G36,T29:T36)/SUM(G29:G36)</f>
        <v>1.8806928288443627E-2</v>
      </c>
      <c r="I42" s="12">
        <f>SUMPRODUCT(I29:I36,U29:U36)/SUM(I29:I36)</f>
        <v>0</v>
      </c>
      <c r="J42" s="130">
        <f>AVERAGE(J29:J36)</f>
        <v>13.10498266940955</v>
      </c>
      <c r="K42" s="12">
        <f>SUM(G29:G36)</f>
        <v>100776.40721775687</v>
      </c>
      <c r="L42" s="12"/>
    </row>
    <row r="43" spans="1:52" x14ac:dyDescent="0.25">
      <c r="C43" s="12" t="s">
        <v>113</v>
      </c>
      <c r="D43" s="12">
        <f>SUMPRODUCT(H29:H31,K29:K31)/SUM(H29:H31)</f>
        <v>1.1818991954736395</v>
      </c>
      <c r="E43" s="12">
        <f>SUMPRODUCT(G29:G31,L29:L31)/SUM(G29:G31)</f>
        <v>2.8554972311937403</v>
      </c>
      <c r="F43" s="12">
        <f>SUMPRODUCT(I29:I31,M29:M31)/SUM(I29:I31)</f>
        <v>2.1012611534664556</v>
      </c>
      <c r="G43" s="12">
        <f>SUMPRODUCT(H29:H31,S29:S31)/SUM(H29:H31)</f>
        <v>7.5081785968741117E-3</v>
      </c>
      <c r="H43" s="12">
        <f>SUMPRODUCT(G29:G31,T29:T31)/SUM(G29:G31)</f>
        <v>7.1275297102564811E-4</v>
      </c>
      <c r="I43" s="12">
        <f>SUMPRODUCT(I29:I31,U29:U31)/SUM(I29:I31)</f>
        <v>0</v>
      </c>
      <c r="J43" s="130">
        <f>AVERAGE(J29:J31)</f>
        <v>13.57995378509213</v>
      </c>
      <c r="K43" s="12">
        <f>SUM(G29:G31)</f>
        <v>30621.676267346833</v>
      </c>
      <c r="L43" s="12"/>
    </row>
    <row r="44" spans="1:52" x14ac:dyDescent="0.25">
      <c r="C44" s="12" t="s">
        <v>112</v>
      </c>
      <c r="D44" s="12">
        <f>SUMPRODUCT(H32:H36,K32:K36)/SUM(H32:H36)</f>
        <v>2.3413785337511097</v>
      </c>
      <c r="E44" s="12">
        <f>SUMPRODUCT(G32:G36,L32:L36)/SUM(G32:G36)</f>
        <v>74.149936639694303</v>
      </c>
      <c r="F44" s="12">
        <f>SUMPRODUCT(I32:I36,M32:M36)/SUM(I32:I36)</f>
        <v>2.028225070398932</v>
      </c>
      <c r="G44" s="12">
        <f>SUMPRODUCT(H32:H36,S32:S36)/SUM(H32:H36)</f>
        <v>1.9441329041931691E-2</v>
      </c>
      <c r="H44" s="12">
        <f>SUMPRODUCT(G32:G36,T32:T36)/SUM(G32:G36)</f>
        <v>2.6704813026769351E-2</v>
      </c>
      <c r="I44" s="12">
        <f>SUMPRODUCT(I32:I36,U32:U36)/SUM(I32:I36)</f>
        <v>0</v>
      </c>
      <c r="J44" s="130">
        <f>AVERAGE(J32:J36)</f>
        <v>12.820000000000002</v>
      </c>
      <c r="K44" s="12">
        <f>SUM(G32:G36)</f>
        <v>70154.730950410041</v>
      </c>
      <c r="L44" s="130">
        <f>302000/K44</f>
        <v>4.3047702686433702</v>
      </c>
    </row>
    <row r="45" spans="1:52" x14ac:dyDescent="0.25">
      <c r="C45" s="12" t="s">
        <v>123</v>
      </c>
      <c r="D45" s="129">
        <f>SUMPRODUCT(H26:H31,K26:K31)/SUM(H26:H31)</f>
        <v>1.1520757988181036</v>
      </c>
      <c r="E45" s="12">
        <f>SUMPRODUCT(G26:G31,L26:L31)/SUM(G26:G31)</f>
        <v>2.8554972311937399</v>
      </c>
      <c r="F45" s="12">
        <f>SUMPRODUCT(I26:I31,M26:M31)/SUM(I26:I31)</f>
        <v>2.1247853096981579</v>
      </c>
      <c r="G45" s="12">
        <f>SUMPRODUCT(H26:H31,S26:S31)/SUM(H26:H31)</f>
        <v>7.2956983643905063E-3</v>
      </c>
      <c r="H45" s="12">
        <f>SUMPRODUCT(G26:G31,T26:T31)/SUM(G26:G31)</f>
        <v>7.1275297102564735E-4</v>
      </c>
      <c r="I45" s="12">
        <f>SUMPRODUCT(I26:I31,U26:U31)/SUM(I26:I31)</f>
        <v>0</v>
      </c>
      <c r="J45" s="130">
        <f>AVERAGE(J26:J31)</f>
        <v>13.579953785092142</v>
      </c>
      <c r="K45" s="12">
        <f>SUM(G26:G31)</f>
        <v>125878.05742819136</v>
      </c>
      <c r="L45" s="130">
        <f>544000/K45</f>
        <v>4.3216427955311536</v>
      </c>
    </row>
    <row r="47" spans="1:52" x14ac:dyDescent="0.25"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52" x14ac:dyDescent="0.25"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3:12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3:12" x14ac:dyDescent="0.25"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3:12" x14ac:dyDescent="0.25">
      <c r="C51" s="8"/>
      <c r="D51" s="8"/>
      <c r="E51" s="8"/>
      <c r="F51" s="8"/>
      <c r="G51" s="8"/>
      <c r="H51" s="8"/>
      <c r="I51" s="8"/>
      <c r="J51" s="8"/>
      <c r="K51" s="8"/>
      <c r="L51" s="8"/>
    </row>
    <row r="52" spans="3:12" x14ac:dyDescent="0.25">
      <c r="C52" s="8"/>
      <c r="D52" s="18"/>
      <c r="E52" s="8"/>
      <c r="F52" s="8"/>
      <c r="G52" s="18"/>
      <c r="H52" s="8"/>
      <c r="I52" s="8"/>
      <c r="J52" s="18"/>
      <c r="K52" s="8"/>
      <c r="L52" s="8"/>
    </row>
    <row r="53" spans="3:12" x14ac:dyDescent="0.25">
      <c r="C53" s="7"/>
      <c r="D53" s="7"/>
      <c r="E53" s="7"/>
      <c r="F53" s="7"/>
      <c r="G53" s="7"/>
      <c r="H53" s="7"/>
      <c r="I53" s="7"/>
      <c r="J53" s="7"/>
      <c r="K53" s="7"/>
      <c r="L53" s="7"/>
    </row>
  </sheetData>
  <pageMargins left="0.7" right="0.7" top="0.75" bottom="0.75" header="0.3" footer="0.3"/>
  <legacy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04B01-8037-4385-B0A5-B66710274BB9}">
  <sheetPr>
    <tabColor theme="4" tint="0.79998168889431442"/>
  </sheetPr>
  <dimension ref="A1:P15"/>
  <sheetViews>
    <sheetView workbookViewId="0">
      <selection activeCell="I24" sqref="I24"/>
    </sheetView>
  </sheetViews>
  <sheetFormatPr defaultRowHeight="15" x14ac:dyDescent="0.25"/>
  <cols>
    <col min="2" max="2" width="11.140625" customWidth="1"/>
    <col min="3" max="3" width="10.5703125" bestFit="1" customWidth="1"/>
    <col min="4" max="4" width="10.42578125" bestFit="1" customWidth="1"/>
    <col min="5" max="5" width="12.140625" bestFit="1" customWidth="1"/>
    <col min="6" max="6" width="11.140625" bestFit="1" customWidth="1"/>
    <col min="7" max="7" width="11.5703125" bestFit="1" customWidth="1"/>
    <col min="8" max="8" width="10" bestFit="1" customWidth="1"/>
  </cols>
  <sheetData>
    <row r="1" spans="1:16" ht="15.75" thickBot="1" x14ac:dyDescent="0.3">
      <c r="B1" s="192" t="s">
        <v>119</v>
      </c>
      <c r="C1" s="192"/>
      <c r="D1" s="192"/>
      <c r="E1" s="192"/>
      <c r="F1" s="192"/>
      <c r="G1" s="192"/>
      <c r="H1" s="6"/>
      <c r="I1" s="6"/>
      <c r="J1" s="6"/>
      <c r="K1" s="6"/>
      <c r="L1" s="6"/>
      <c r="M1" s="6"/>
      <c r="N1" s="6"/>
      <c r="O1" s="6"/>
      <c r="P1" s="6"/>
    </row>
    <row r="2" spans="1:16" x14ac:dyDescent="0.25">
      <c r="A2" s="7" t="str">
        <f>'2019'!C40</f>
        <v>Class</v>
      </c>
      <c r="B2" s="8" t="str">
        <f>'2019'!D40</f>
        <v>NOx_RUNEX</v>
      </c>
      <c r="C2" s="38" t="str">
        <f>'2023'!E40</f>
        <v>NOx_IDLEX</v>
      </c>
      <c r="D2" s="38" t="str">
        <f>'2023'!F40</f>
        <v>NOx_STREX</v>
      </c>
      <c r="E2" s="8" t="str">
        <f>'2019'!G40</f>
        <v>PM10_RUNEX</v>
      </c>
      <c r="F2" s="8" t="str">
        <f>'2023'!H40</f>
        <v>PM10_IDLEX</v>
      </c>
      <c r="G2" s="8" t="str">
        <f>'2023'!I40</f>
        <v>PM10_STREX</v>
      </c>
      <c r="H2" s="7"/>
      <c r="I2" s="7"/>
      <c r="J2" s="7"/>
      <c r="K2" s="7"/>
      <c r="L2" s="7"/>
      <c r="M2" s="7"/>
      <c r="N2" s="7"/>
      <c r="O2" s="7"/>
      <c r="P2" s="7"/>
    </row>
    <row r="3" spans="1:16" x14ac:dyDescent="0.25">
      <c r="A3" s="7" t="str">
        <f>'2019'!C41</f>
        <v>Class 4-6</v>
      </c>
      <c r="B3" s="18">
        <f>'2031'!D41</f>
        <v>1.1289387258667785</v>
      </c>
      <c r="C3" s="40">
        <f>'2031'!E41</f>
        <v>2.8554972311937399</v>
      </c>
      <c r="D3" s="40">
        <f>'2031'!F41</f>
        <v>2.1323988550383821</v>
      </c>
      <c r="E3" s="40">
        <f>'2031'!G41</f>
        <v>7.1308556170512228E-3</v>
      </c>
      <c r="F3" s="60">
        <f>'2031'!H41</f>
        <v>7.1275297102564702E-4</v>
      </c>
      <c r="G3" s="8">
        <f>'2031'!I41</f>
        <v>0</v>
      </c>
      <c r="H3" s="8"/>
      <c r="I3" s="8"/>
      <c r="J3" s="8"/>
      <c r="K3" s="8"/>
      <c r="L3" s="8"/>
      <c r="M3" s="8"/>
      <c r="N3" s="8"/>
      <c r="O3" s="8"/>
      <c r="P3" s="8"/>
    </row>
    <row r="4" spans="1:16" x14ac:dyDescent="0.25">
      <c r="A4" s="7" t="str">
        <f>'2019'!C42</f>
        <v>Class 7-8</v>
      </c>
      <c r="B4" s="18">
        <f>'2031'!D42</f>
        <v>2.0703521763916717</v>
      </c>
      <c r="C4" s="40">
        <f>'2031'!E42</f>
        <v>52.486580071408106</v>
      </c>
      <c r="D4" s="40">
        <f>'2031'!F42</f>
        <v>2.0495387908675906</v>
      </c>
      <c r="E4" s="40">
        <f>'2031'!G42</f>
        <v>1.6651975070561351E-2</v>
      </c>
      <c r="F4" s="60">
        <f>'2031'!H42</f>
        <v>1.8806928288443627E-2</v>
      </c>
      <c r="G4" s="8">
        <f>'2031'!I42</f>
        <v>0</v>
      </c>
      <c r="H4" s="8"/>
      <c r="I4" s="8"/>
      <c r="J4" s="8"/>
      <c r="K4" s="8"/>
      <c r="L4" s="8"/>
      <c r="M4" s="8"/>
      <c r="N4" s="8"/>
      <c r="O4" s="8"/>
      <c r="P4" s="8"/>
    </row>
    <row r="5" spans="1:16" x14ac:dyDescent="0.25">
      <c r="A5" s="7" t="s">
        <v>113</v>
      </c>
      <c r="B5" s="18">
        <f>'2031'!D43</f>
        <v>1.1818991954736395</v>
      </c>
      <c r="C5" s="40">
        <f>'2031'!E43</f>
        <v>2.8554972311937403</v>
      </c>
      <c r="D5" s="40">
        <f>'2031'!F43</f>
        <v>2.1012611534664556</v>
      </c>
      <c r="E5" s="40">
        <f>'2031'!G43</f>
        <v>7.5081785968741117E-3</v>
      </c>
      <c r="F5" s="60">
        <f>'2031'!H43</f>
        <v>7.1275297102564811E-4</v>
      </c>
      <c r="G5" s="8">
        <f>'2031'!I43</f>
        <v>0</v>
      </c>
      <c r="H5" s="8"/>
      <c r="I5" s="8"/>
      <c r="J5" s="8"/>
      <c r="K5" s="8"/>
      <c r="L5" s="8"/>
      <c r="M5" s="8"/>
      <c r="N5" s="8"/>
      <c r="O5" s="8"/>
      <c r="P5" s="8"/>
    </row>
    <row r="6" spans="1:16" x14ac:dyDescent="0.25">
      <c r="A6" s="7" t="s">
        <v>112</v>
      </c>
      <c r="B6" s="18">
        <f>'2031'!D44</f>
        <v>2.3413785337511097</v>
      </c>
      <c r="C6" s="40">
        <f>'2031'!E44</f>
        <v>74.149936639694303</v>
      </c>
      <c r="D6" s="40">
        <f>'2031'!F44</f>
        <v>2.028225070398932</v>
      </c>
      <c r="E6" s="40">
        <f>'2031'!G44</f>
        <v>1.9441329041931691E-2</v>
      </c>
      <c r="F6" s="60">
        <f>'2031'!H44</f>
        <v>2.6704813026769351E-2</v>
      </c>
      <c r="G6" s="8">
        <f>'2031'!I44</f>
        <v>0</v>
      </c>
      <c r="H6" s="8"/>
      <c r="I6" s="8"/>
      <c r="J6" s="8"/>
      <c r="K6" s="8"/>
      <c r="L6" s="8"/>
      <c r="M6" s="8"/>
      <c r="N6" s="8"/>
      <c r="O6" s="8"/>
      <c r="P6" s="8"/>
    </row>
    <row r="7" spans="1:16" x14ac:dyDescent="0.25">
      <c r="A7" s="7" t="s">
        <v>123</v>
      </c>
      <c r="B7" s="18">
        <f>'2031'!D45</f>
        <v>1.1520757988181036</v>
      </c>
      <c r="C7" s="40">
        <f>'2031'!E45</f>
        <v>2.8554972311937399</v>
      </c>
      <c r="D7" s="40">
        <f>'2031'!F45</f>
        <v>2.1247853096981579</v>
      </c>
      <c r="E7" s="40">
        <f>'2031'!G45</f>
        <v>7.2956983643905063E-3</v>
      </c>
      <c r="F7" s="60">
        <f>'2031'!H45</f>
        <v>7.1275297102564735E-4</v>
      </c>
      <c r="G7" s="8">
        <f>'2031'!I45</f>
        <v>0</v>
      </c>
      <c r="H7" s="8"/>
      <c r="I7" s="8"/>
      <c r="J7" s="8"/>
      <c r="K7" s="8"/>
      <c r="L7" s="8"/>
      <c r="M7" s="8"/>
      <c r="N7" s="8"/>
      <c r="O7" s="8"/>
      <c r="P7" s="8"/>
    </row>
    <row r="8" spans="1:16" x14ac:dyDescent="0.25">
      <c r="A8" s="15"/>
      <c r="B8" s="15"/>
      <c r="C8" s="7"/>
      <c r="D8" s="7"/>
      <c r="E8" s="7"/>
      <c r="F8" s="7"/>
      <c r="G8" s="7"/>
      <c r="H8" s="7"/>
      <c r="I8" s="7"/>
    </row>
    <row r="9" spans="1:16" x14ac:dyDescent="0.25">
      <c r="A9" s="7"/>
      <c r="B9" s="8"/>
      <c r="C9" s="7"/>
      <c r="D9" s="7"/>
      <c r="E9" s="7"/>
      <c r="F9" s="7"/>
      <c r="G9" s="7"/>
      <c r="H9" s="7"/>
      <c r="I9" s="7"/>
    </row>
    <row r="10" spans="1:16" x14ac:dyDescent="0.25">
      <c r="A10" s="17"/>
      <c r="B10" s="23" t="s">
        <v>103</v>
      </c>
      <c r="F10" s="7"/>
      <c r="G10" s="7"/>
      <c r="H10" s="7"/>
      <c r="I10" s="7"/>
    </row>
    <row r="11" spans="1:16" x14ac:dyDescent="0.25">
      <c r="A11" s="17"/>
      <c r="B11" s="9" t="s">
        <v>122</v>
      </c>
      <c r="F11" s="7"/>
      <c r="G11" s="7"/>
      <c r="H11" s="7"/>
      <c r="I11" s="7"/>
    </row>
    <row r="12" spans="1:16" x14ac:dyDescent="0.25">
      <c r="A12" s="19"/>
      <c r="D12" s="7"/>
      <c r="E12" s="7"/>
      <c r="F12" s="7"/>
      <c r="G12" s="7"/>
      <c r="H12" s="7"/>
      <c r="I12" s="7"/>
    </row>
    <row r="13" spans="1:16" x14ac:dyDescent="0.25">
      <c r="A13" s="20" t="s">
        <v>97</v>
      </c>
      <c r="B13" s="21" t="s">
        <v>115</v>
      </c>
      <c r="C13" s="21" t="s">
        <v>116</v>
      </c>
      <c r="D13" s="21" t="s">
        <v>117</v>
      </c>
      <c r="E13" s="120" t="s">
        <v>118</v>
      </c>
      <c r="F13" s="8"/>
      <c r="G13" s="8"/>
      <c r="H13" s="8"/>
    </row>
    <row r="14" spans="1:16" x14ac:dyDescent="0.25">
      <c r="A14" s="47" t="s">
        <v>112</v>
      </c>
      <c r="B14" s="48">
        <f>(Trips!$C$4*B6)+(D6+(C6/'2031'!$L$44))</f>
        <v>112.67429100066988</v>
      </c>
      <c r="C14" s="48">
        <f>(Trips!C4*E6)+(G6+(F6/'2031'!$L$44))</f>
        <v>0.78191256841868373</v>
      </c>
      <c r="D14" s="48">
        <f>B14/453.592</f>
        <v>0.24840449346697008</v>
      </c>
      <c r="E14" s="159">
        <f>C14/453.592</f>
        <v>1.7238235427844489E-3</v>
      </c>
      <c r="F14" s="18"/>
      <c r="G14" s="18"/>
      <c r="H14" s="18"/>
    </row>
    <row r="15" spans="1:16" x14ac:dyDescent="0.25">
      <c r="A15" s="47" t="s">
        <v>123</v>
      </c>
      <c r="B15" s="48">
        <f>(Trips!$C$3*B7)+(D7+(C7/'2031'!$L$45))</f>
        <v>19.145005116985537</v>
      </c>
      <c r="C15" s="48">
        <f>(Trips!C3*E7)+(G7+(F7/'2031'!$L$45))</f>
        <v>0.10376384317033577</v>
      </c>
      <c r="D15" s="48">
        <f>B15/453.592</f>
        <v>4.2207545805449692E-2</v>
      </c>
      <c r="E15" s="119">
        <f>C15/453.592</f>
        <v>2.2876030258544192E-4</v>
      </c>
      <c r="F15" s="18"/>
      <c r="G15" s="18"/>
      <c r="H15" s="60"/>
    </row>
  </sheetData>
  <mergeCells count="1">
    <mergeCell ref="B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C5"/>
  <sheetViews>
    <sheetView zoomScale="90" zoomScaleNormal="90" workbookViewId="0">
      <selection activeCell="D29" sqref="D29"/>
    </sheetView>
  </sheetViews>
  <sheetFormatPr defaultRowHeight="15" x14ac:dyDescent="0.25"/>
  <cols>
    <col min="1" max="1" width="17.85546875" customWidth="1"/>
    <col min="2" max="2" width="10.140625" customWidth="1"/>
    <col min="3" max="3" width="10.28515625" customWidth="1"/>
    <col min="4" max="4" width="10.5703125" bestFit="1" customWidth="1"/>
  </cols>
  <sheetData>
    <row r="1" spans="1:3" ht="15.75" thickBot="1" x14ac:dyDescent="0.3">
      <c r="C1" s="149" t="s">
        <v>126</v>
      </c>
    </row>
    <row r="2" spans="1:3" x14ac:dyDescent="0.25">
      <c r="A2" s="145" t="s">
        <v>179</v>
      </c>
      <c r="B2" s="58"/>
      <c r="C2" s="146">
        <v>15.3</v>
      </c>
    </row>
    <row r="3" spans="1:3" x14ac:dyDescent="0.25">
      <c r="A3" s="151" t="s">
        <v>123</v>
      </c>
      <c r="B3" s="150"/>
      <c r="C3" s="152">
        <v>14.2</v>
      </c>
    </row>
    <row r="4" spans="1:3" ht="15.75" thickBot="1" x14ac:dyDescent="0.3">
      <c r="A4" s="147" t="s">
        <v>112</v>
      </c>
      <c r="B4" s="59"/>
      <c r="C4" s="148">
        <v>39.9</v>
      </c>
    </row>
    <row r="5" spans="1:3" x14ac:dyDescent="0.25">
      <c r="A5" s="9" t="s">
        <v>182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727A5-9898-4B83-A0CD-E4E413C7CA9B}">
  <sheetPr>
    <tabColor theme="4" tint="0.79998168889431442"/>
  </sheetPr>
  <dimension ref="A1:L19"/>
  <sheetViews>
    <sheetView workbookViewId="0">
      <selection activeCell="A30" sqref="A30"/>
    </sheetView>
  </sheetViews>
  <sheetFormatPr defaultRowHeight="15" x14ac:dyDescent="0.25"/>
  <cols>
    <col min="1" max="1" width="59.85546875" bestFit="1" customWidth="1"/>
    <col min="2" max="12" width="12.140625" bestFit="1" customWidth="1"/>
  </cols>
  <sheetData>
    <row r="1" spans="1:12" x14ac:dyDescent="0.25">
      <c r="B1" s="171">
        <v>2021</v>
      </c>
      <c r="C1" s="171">
        <v>2022</v>
      </c>
      <c r="D1" s="171">
        <v>2023</v>
      </c>
      <c r="E1" s="171">
        <v>2024</v>
      </c>
      <c r="F1" s="171">
        <v>2025</v>
      </c>
      <c r="G1" s="171">
        <v>2026</v>
      </c>
      <c r="H1" s="171">
        <v>2027</v>
      </c>
      <c r="I1" s="171">
        <v>2028</v>
      </c>
      <c r="J1" s="171">
        <v>2029</v>
      </c>
      <c r="K1" s="171">
        <v>2030</v>
      </c>
      <c r="L1" s="171">
        <v>2031</v>
      </c>
    </row>
    <row r="2" spans="1:12" x14ac:dyDescent="0.25">
      <c r="A2" t="s">
        <v>184</v>
      </c>
      <c r="B2" s="114">
        <f>SUMIF('New Pop Class 8'!$B$10:$B$119,'Market Caps'!B1,'New Pop Class 8'!$G10:$G119)</f>
        <v>2323.7356325614633</v>
      </c>
      <c r="C2" s="114">
        <f>SUMIF('New Pop Class 8'!$B$10:$B$119,'Market Caps'!C1,'New Pop Class 8'!$G10:$G119)</f>
        <v>2365.2169365330819</v>
      </c>
      <c r="D2" s="114">
        <f>SUMIF('New Pop Class 8'!$B$10:$B$119,'Market Caps'!D1,'New Pop Class 8'!$G10:$G119)</f>
        <v>2723.961336011218</v>
      </c>
      <c r="E2" s="114">
        <f>SUMIF('New Pop Class 8'!$B$10:$B$119,'Market Caps'!E1,'New Pop Class 8'!$G10:$G119)</f>
        <v>2229.9470137139128</v>
      </c>
      <c r="F2" s="114">
        <f>SUMIF('New Pop Class 8'!$B$10:$B$119,'Market Caps'!F1,'New Pop Class 8'!$G10:$G119)</f>
        <v>2292.5452942876527</v>
      </c>
      <c r="G2" s="114">
        <f>SUMIF('New Pop Class 8'!$B$10:$B$119,'Market Caps'!G1,'New Pop Class 8'!$G10:$G119)</f>
        <v>2354.5879991832617</v>
      </c>
      <c r="H2" s="114">
        <f>SUMIF('New Pop Class 8'!$B$10:$B$119,'Market Caps'!H1,'New Pop Class 8'!$G10:$G119)</f>
        <v>2428.9073904047837</v>
      </c>
      <c r="I2" s="114">
        <f>SUMIF('New Pop Class 8'!$B$10:$B$119,'Market Caps'!I1,'New Pop Class 8'!$G10:$G119)</f>
        <v>2485.4515408930638</v>
      </c>
      <c r="J2" s="114">
        <f>SUMIF('New Pop Class 8'!$B$10:$B$119,'Market Caps'!J1,'New Pop Class 8'!$G10:$G119)</f>
        <v>2542.0192517892492</v>
      </c>
      <c r="K2" s="114">
        <f>SUMIF('New Pop Class 8'!$B$10:$B$119,'Market Caps'!K1,'New Pop Class 8'!$G10:$G119)</f>
        <v>2591.1483855534429</v>
      </c>
      <c r="L2" s="114">
        <f>SUMIF('New Pop Class 8'!$B$10:$B$119,'Market Caps'!L1,'New Pop Class 8'!$G10:$G119)</f>
        <v>2638.6963586311504</v>
      </c>
    </row>
    <row r="3" spans="1:12" x14ac:dyDescent="0.25">
      <c r="A3" t="s">
        <v>185</v>
      </c>
      <c r="B3" s="114">
        <f>SUM('2021'!$G32:$G36)</f>
        <v>58328.186266258475</v>
      </c>
      <c r="C3" s="114">
        <f>SUM('2022'!$G32:$G36)</f>
        <v>59491.99527913866</v>
      </c>
      <c r="D3" s="114">
        <f>SUM('2023'!$G32:$G36)</f>
        <v>60207.083208050382</v>
      </c>
      <c r="E3" s="114">
        <f>SUM('2024'!$G32:$G36)</f>
        <v>62419.605009737308</v>
      </c>
      <c r="F3" s="114">
        <f>SUM('2025'!$G32:$G36)</f>
        <v>64215.923604718148</v>
      </c>
      <c r="G3" s="114">
        <f>SUM('2026'!$G32:$G36)</f>
        <v>65802.86863319145</v>
      </c>
      <c r="H3" s="114">
        <f>SUM('2027'!$G32:$G36)</f>
        <v>67072.761350047367</v>
      </c>
      <c r="I3" s="114">
        <f>SUM('2028'!$G32:$G36)</f>
        <v>67957.204946031561</v>
      </c>
      <c r="J3" s="114">
        <f>SUM('2029'!$G32:$G36)</f>
        <v>68765.982106617201</v>
      </c>
      <c r="K3" s="114">
        <f>SUM('2030'!$G32:$G36)</f>
        <v>69596.280717775109</v>
      </c>
      <c r="L3" s="114">
        <f>SUM('2031'!$G32:$G36)</f>
        <v>70154.730950410041</v>
      </c>
    </row>
    <row r="4" spans="1:12" x14ac:dyDescent="0.25">
      <c r="A4" t="s">
        <v>186</v>
      </c>
      <c r="B4" s="114">
        <f>SUMIFS('New Pop Class 4-7'!$G$10:$G$411,'New Pop Class 4-7'!$B$10:$B$411,B1,'New Pop Class 4-7'!$D$10:$D$411,B1)+SUMIFS('New Pop Class 4-7'!$G$10:$G$411,'New Pop Class 4-7'!$B$10:$B$411,B1,'New Pop Class 4-7'!$D$10:$D$411,C1)</f>
        <v>4769.6902525512751</v>
      </c>
      <c r="C4" s="114">
        <f>SUMIFS('New Pop Class 4-7'!$G$10:$G$411,'New Pop Class 4-7'!$B$10:$B$411,C1,'New Pop Class 4-7'!$D$10:$D$411,C1)+SUMIFS('New Pop Class 4-7'!$G$10:$G$411,'New Pop Class 4-7'!$B$10:$B$411,C1,'New Pop Class 4-7'!$D$10:$D$411,D1)</f>
        <v>4889.8961689937114</v>
      </c>
      <c r="D4" s="114">
        <f>SUMIFS('New Pop Class 4-7'!$G$10:$G$411,'New Pop Class 4-7'!$B$10:$B$411,D1,'New Pop Class 4-7'!$D$10:$D$411,D1)+SUMIFS('New Pop Class 4-7'!$G$10:$G$411,'New Pop Class 4-7'!$B$10:$B$411,D1,'New Pop Class 4-7'!$D$10:$D$411,E1)</f>
        <v>5014.3310073926423</v>
      </c>
      <c r="E4" s="114">
        <f>SUMIFS('New Pop Class 4-7'!$G$10:$G$411,'New Pop Class 4-7'!$B$10:$B$411,E1,'New Pop Class 4-7'!$D$10:$D$411,E1)+SUMIFS('New Pop Class 4-7'!$G$10:$G$411,'New Pop Class 4-7'!$B$10:$B$411,E1,'New Pop Class 4-7'!$D$10:$D$411,F1)</f>
        <v>5153.4056793204418</v>
      </c>
      <c r="F4" s="114">
        <f>SUMIFS('New Pop Class 4-7'!$G$10:$G$411,'New Pop Class 4-7'!$B$10:$B$411,F1,'New Pop Class 4-7'!$D$10:$D$411,F1)+SUMIFS('New Pop Class 4-7'!$G$10:$G$411,'New Pop Class 4-7'!$B$10:$B$411,F1,'New Pop Class 4-7'!$D$10:$D$411,G1)</f>
        <v>5263.0638525203904</v>
      </c>
      <c r="G4" s="114">
        <f>SUMIFS('New Pop Class 4-7'!$G$10:$G$411,'New Pop Class 4-7'!$B$10:$B$411,G1,'New Pop Class 4-7'!$D$10:$D$411,G1)+SUMIFS('New Pop Class 4-7'!$G$10:$G$411,'New Pop Class 4-7'!$B$10:$B$411,G1,'New Pop Class 4-7'!$D$10:$D$411,H1)</f>
        <v>5379.1524689471662</v>
      </c>
      <c r="H4" s="114">
        <f>SUMIFS('New Pop Class 4-7'!$G$10:$G$411,'New Pop Class 4-7'!$B$10:$B$411,H1,'New Pop Class 4-7'!$D$10:$D$411,H1)+SUMIFS('New Pop Class 4-7'!$G$10:$G$411,'New Pop Class 4-7'!$B$10:$B$411,H1,'New Pop Class 4-7'!$D$10:$D$411,I1)</f>
        <v>5526.9722982579606</v>
      </c>
      <c r="I4" s="114">
        <f>SUMIFS('New Pop Class 4-7'!$G$10:$G$411,'New Pop Class 4-7'!$B$10:$B$411,I1,'New Pop Class 4-7'!$D$10:$D$411,I1)+SUMIFS('New Pop Class 4-7'!$G$10:$G$411,'New Pop Class 4-7'!$B$10:$B$411,I1,'New Pop Class 4-7'!$D$10:$D$411,J1)</f>
        <v>5632.1446126622595</v>
      </c>
      <c r="J4" s="114">
        <f>SUMIFS('New Pop Class 4-7'!$G$10:$G$411,'New Pop Class 4-7'!$B$10:$B$411,J1,'New Pop Class 4-7'!$D$10:$D$411,J1)+SUMIFS('New Pop Class 4-7'!$G$10:$G$411,'New Pop Class 4-7'!$B$10:$B$411,J1,'New Pop Class 4-7'!$D$10:$D$411,K1)</f>
        <v>5743.6442564119843</v>
      </c>
      <c r="K4" s="114">
        <f>SUMIFS('New Pop Class 4-7'!$G$10:$G$411,'New Pop Class 4-7'!$B$10:$B$411,K1,'New Pop Class 4-7'!$D$10:$D$411,K1)+SUMIFS('New Pop Class 4-7'!$G$10:$G$411,'New Pop Class 4-7'!$B$10:$B$411,K1,'New Pop Class 4-7'!$D$10:$D$411,L1)</f>
        <v>5847.5039694880979</v>
      </c>
      <c r="L4" s="114">
        <f>SUMIFS('New Pop Class 4-7'!$G$10:$G$411,'New Pop Class 4-7'!$B$10:$B$411,L1,'New Pop Class 4-7'!$D$10:$D$411,L1)+SUMIFS('New Pop Class 4-7'!$G$10:$G$411,'New Pop Class 4-7'!$B$10:$B$411,L1,'New Pop Class 4-7'!$D$10:$D$411,M1)</f>
        <v>4987.4873398696545</v>
      </c>
    </row>
    <row r="5" spans="1:12" x14ac:dyDescent="0.25">
      <c r="A5" t="s">
        <v>187</v>
      </c>
      <c r="B5" s="114">
        <f>SUM('2021'!$G26:$G31)</f>
        <v>92484.151998360525</v>
      </c>
      <c r="C5" s="114">
        <f>SUM('2022'!$G26:$G31)</f>
        <v>93285.304430781733</v>
      </c>
      <c r="D5" s="114">
        <f>SUM('2023'!$G26:$G31)</f>
        <v>92593.667468443862</v>
      </c>
      <c r="E5" s="114">
        <f>SUM('2024'!$G26:$G31)</f>
        <v>97524.635235752823</v>
      </c>
      <c r="F5" s="114">
        <f>SUM('2025'!$G26:$G31)</f>
        <v>102264.43689816288</v>
      </c>
      <c r="G5" s="114">
        <f>SUM('2026'!$G26:$G31)</f>
        <v>106757.432021745</v>
      </c>
      <c r="H5" s="114">
        <f>SUM('2027'!$G26:$G31)</f>
        <v>111356.31168274618</v>
      </c>
      <c r="I5" s="114">
        <f>SUM('2028'!$G26:$G31)</f>
        <v>115301.71605953333</v>
      </c>
      <c r="J5" s="114">
        <f>SUM('2029'!$G26:$G31)</f>
        <v>119073.27541444392</v>
      </c>
      <c r="K5" s="114">
        <f>SUM('2030'!$G26:$G31)</f>
        <v>122673.72075781852</v>
      </c>
      <c r="L5" s="114">
        <f>SUM('2031'!$G26:$G31)</f>
        <v>125878.05742819136</v>
      </c>
    </row>
    <row r="6" spans="1:12" x14ac:dyDescent="0.25">
      <c r="A6" t="s">
        <v>188</v>
      </c>
      <c r="B6" s="114">
        <f>SUMIFS('New Pop Class 2b-3'!$G$10:$G$233,'New Pop Class 2b-3'!$B$10:$B$233,B1,'New Pop Class 2b-3'!$D$10:$D$233,B1)+SUMIFS('New Pop Class 2b-3'!$G$10:$G$233,'New Pop Class 2b-3'!$B$10:$B$233,B1,'New Pop Class 2b-3'!$D$10:$D$233,C1)</f>
        <v>18494.911083032002</v>
      </c>
      <c r="C6" s="114">
        <f>SUMIFS('New Pop Class 2b-3'!$G$10:$G$233,'New Pop Class 2b-3'!$B$10:$B$233,C1,'New Pop Class 2b-3'!$D$10:$D$233,C1)+SUMIFS('New Pop Class 2b-3'!$G$10:$G$233,'New Pop Class 2b-3'!$B$10:$B$233,C1,'New Pop Class 2b-3'!$D$10:$D$233,D1)</f>
        <v>18620.624696101881</v>
      </c>
      <c r="D6" s="114">
        <f>SUMIFS('New Pop Class 2b-3'!$G$10:$G$233,'New Pop Class 2b-3'!$B$10:$B$233,D1,'New Pop Class 2b-3'!$D$10:$D$233,D1)+SUMIFS('New Pop Class 2b-3'!$G$10:$G$233,'New Pop Class 2b-3'!$B$10:$B$233,D1,'New Pop Class 2b-3'!$D$10:$D$233,E1)</f>
        <v>18705.38066780418</v>
      </c>
      <c r="E6" s="114">
        <f>SUMIFS('New Pop Class 2b-3'!$G$10:$G$233,'New Pop Class 2b-3'!$B$10:$B$233,E1,'New Pop Class 2b-3'!$D$10:$D$233,E1)+SUMIFS('New Pop Class 2b-3'!$G$10:$G$233,'New Pop Class 2b-3'!$B$10:$B$233,E1,'New Pop Class 2b-3'!$D$10:$D$233,F1)</f>
        <v>18775.53287767963</v>
      </c>
      <c r="F6" s="114">
        <f>SUMIFS('New Pop Class 2b-3'!$G$10:$G$233,'New Pop Class 2b-3'!$B$10:$B$233,F1,'New Pop Class 2b-3'!$D$10:$D$233,F1)+SUMIFS('New Pop Class 2b-3'!$G$10:$G$233,'New Pop Class 2b-3'!$B$10:$B$233,F1,'New Pop Class 2b-3'!$D$10:$D$233,G1)</f>
        <v>18902.738283304767</v>
      </c>
      <c r="G6" s="114">
        <f>SUMIFS('New Pop Class 2b-3'!$G$10:$G$233,'New Pop Class 2b-3'!$B$10:$B$233,G1,'New Pop Class 2b-3'!$D$10:$D$233,G1)+SUMIFS('New Pop Class 2b-3'!$G$10:$G$233,'New Pop Class 2b-3'!$B$10:$B$233,G1,'New Pop Class 2b-3'!$D$10:$D$233,H1)</f>
        <v>19057.098945987978</v>
      </c>
      <c r="H6" s="114">
        <f>SUMIFS('New Pop Class 2b-3'!$G$10:$G$233,'New Pop Class 2b-3'!$B$10:$B$233,H1,'New Pop Class 2b-3'!$D$10:$D$233,H1)+SUMIFS('New Pop Class 2b-3'!$G$10:$G$233,'New Pop Class 2b-3'!$B$10:$B$233,H1,'New Pop Class 2b-3'!$D$10:$D$233,I1)</f>
        <v>19162.71198431783</v>
      </c>
      <c r="I6" s="114">
        <f>SUMIFS('New Pop Class 2b-3'!$G$10:$G$233,'New Pop Class 2b-3'!$B$10:$B$233,I1,'New Pop Class 2b-3'!$D$10:$D$233,I1)+SUMIFS('New Pop Class 2b-3'!$G$10:$G$233,'New Pop Class 2b-3'!$B$10:$B$233,I1,'New Pop Class 2b-3'!$D$10:$D$233,J1)</f>
        <v>19342.136959323852</v>
      </c>
      <c r="J6" s="114">
        <f>SUMIFS('New Pop Class 2b-3'!$G$10:$G$233,'New Pop Class 2b-3'!$B$10:$B$233,J1,'New Pop Class 2b-3'!$D$10:$D$233,J1)+SUMIFS('New Pop Class 2b-3'!$G$10:$G$233,'New Pop Class 2b-3'!$B$10:$B$233,J1,'New Pop Class 2b-3'!$D$10:$D$233,K1)</f>
        <v>19518.18486638246</v>
      </c>
      <c r="K6" s="114">
        <f>SUMIFS('New Pop Class 2b-3'!$G$10:$G$233,'New Pop Class 2b-3'!$B$10:$B$233,K1,'New Pop Class 2b-3'!$D$10:$D$233,K1)+SUMIFS('New Pop Class 2b-3'!$G$10:$G$233,'New Pop Class 2b-3'!$B$10:$B$233,K1,'New Pop Class 2b-3'!$D$10:$D$233,L1)</f>
        <v>19689.710021331819</v>
      </c>
      <c r="L6" s="114">
        <f>SUMIFS('New Pop Class 2b-3'!$G$10:$G$233,'New Pop Class 2b-3'!$B$10:$B$233,L1,'New Pop Class 2b-3'!$D$10:$D$233,L1)+SUMIFS('New Pop Class 2b-3'!$G$10:$G$233,'New Pop Class 2b-3'!$B$10:$B$233,L1,'New Pop Class 2b-3'!$D$10:$D$233,M1)</f>
        <v>19858.419195432278</v>
      </c>
    </row>
    <row r="7" spans="1:12" x14ac:dyDescent="0.25">
      <c r="A7" t="s">
        <v>189</v>
      </c>
      <c r="B7" s="114">
        <f>SUMIF('Class 2b-3 Emission Rates'!$B$10:$B$53,B1,'Class 2b-3 Emission Rates'!$G10:$G53)</f>
        <v>354196.2962050169</v>
      </c>
      <c r="C7" s="114">
        <f>SUMIF('Class 2b-3 Emission Rates'!$B$10:$B$53,C1,'Class 2b-3 Emission Rates'!$G10:$G53)</f>
        <v>362106.11977566022</v>
      </c>
      <c r="D7" s="114">
        <f>SUMIF('Class 2b-3 Emission Rates'!$B$10:$B$53,D1,'Class 2b-3 Emission Rates'!$G10:$G53)</f>
        <v>369887.27403349703</v>
      </c>
      <c r="E7" s="114">
        <f>SUMIF('Class 2b-3 Emission Rates'!$B$10:$B$53,E1,'Class 2b-3 Emission Rates'!$G10:$G53)</f>
        <v>377502.1989641859</v>
      </c>
      <c r="F7" s="114">
        <f>SUMIF('Class 2b-3 Emission Rates'!$B$10:$B$53,F1,'Class 2b-3 Emission Rates'!$G10:$G53)</f>
        <v>385219.14240469062</v>
      </c>
      <c r="G7" s="114">
        <f>SUMIF('Class 2b-3 Emission Rates'!$B$10:$B$53,G1,'Class 2b-3 Emission Rates'!$G10:$G53)</f>
        <v>392887.81300546328</v>
      </c>
      <c r="H7" s="114">
        <f>SUMIF('Class 2b-3 Emission Rates'!$B$10:$B$53,H1,'Class 2b-3 Emission Rates'!$G10:$G53)</f>
        <v>400762.98043966037</v>
      </c>
      <c r="I7" s="114">
        <f>SUMIF('Class 2b-3 Emission Rates'!$B$10:$B$53,I1,'Class 2b-3 Emission Rates'!$G10:$G53)</f>
        <v>408778.0661944779</v>
      </c>
      <c r="J7" s="114">
        <f>SUMIF('Class 2b-3 Emission Rates'!$B$10:$B$53,J1,'Class 2b-3 Emission Rates'!$G10:$G53)</f>
        <v>416821.88208264823</v>
      </c>
      <c r="K7" s="114">
        <f>SUMIF('Class 2b-3 Emission Rates'!$B$10:$B$53,K1,'Class 2b-3 Emission Rates'!$G10:$G53)</f>
        <v>424882.99301147292</v>
      </c>
      <c r="L7" s="114">
        <f>SUMIF('Class 2b-3 Emission Rates'!$B$10:$B$53,L1,'Class 2b-3 Emission Rates'!$G10:$G53)</f>
        <v>433020.03496612021</v>
      </c>
    </row>
    <row r="8" spans="1:12" x14ac:dyDescent="0.25">
      <c r="A8" t="s">
        <v>213</v>
      </c>
      <c r="B8" s="114">
        <v>7206891.1678365134</v>
      </c>
      <c r="C8" s="114">
        <v>7342638.3621458141</v>
      </c>
      <c r="D8" s="114">
        <v>7478385.5564551121</v>
      </c>
      <c r="E8" s="114">
        <v>7614132.7507644119</v>
      </c>
      <c r="F8" s="114">
        <v>7749879.9450737117</v>
      </c>
      <c r="G8" s="114">
        <v>7885627.1393830096</v>
      </c>
      <c r="H8" s="114">
        <v>8021374.3336923104</v>
      </c>
      <c r="I8" s="114">
        <v>8157121.5280016093</v>
      </c>
      <c r="J8" s="114">
        <v>8292868.7223109109</v>
      </c>
      <c r="K8" s="114">
        <v>8428615.9166202117</v>
      </c>
      <c r="L8" s="114">
        <v>8564363.1109295096</v>
      </c>
    </row>
    <row r="9" spans="1:12" x14ac:dyDescent="0.25">
      <c r="A9" t="s">
        <v>214</v>
      </c>
      <c r="B9" s="114">
        <v>1402593.9680265174</v>
      </c>
      <c r="C9" s="114">
        <v>1429012.8761910356</v>
      </c>
      <c r="D9" s="114">
        <v>1455431.7843555533</v>
      </c>
      <c r="E9" s="114">
        <v>1481850.6925200711</v>
      </c>
      <c r="F9" s="114">
        <v>1508269.6006845888</v>
      </c>
      <c r="G9" s="114">
        <v>1534688.5088491065</v>
      </c>
      <c r="H9" s="114">
        <v>1561107.4170136245</v>
      </c>
      <c r="I9" s="114">
        <v>1587526.3251781422</v>
      </c>
      <c r="J9" s="114">
        <v>1613945.2333426599</v>
      </c>
      <c r="K9" s="114">
        <v>1640364.1415071778</v>
      </c>
      <c r="L9" s="114">
        <v>1666783.0496716956</v>
      </c>
    </row>
    <row r="10" spans="1:12" x14ac:dyDescent="0.25">
      <c r="A10" t="s">
        <v>215</v>
      </c>
      <c r="B10" s="114">
        <f>SUMIF('Class 2b-3 Emission Rates'!$B$10:$B$53,B1,'Class 2b-3 Emission Rates'!$H10:$H53)</f>
        <v>13465419.19472681</v>
      </c>
      <c r="C10" s="114">
        <f>SUMIF('Class 2b-3 Emission Rates'!$B$10:$B$53,C1,'Class 2b-3 Emission Rates'!$H10:$H53)</f>
        <v>13638784.026263479</v>
      </c>
      <c r="D10" s="114">
        <f>SUMIF('Class 2b-3 Emission Rates'!$B$10:$B$53,D1,'Class 2b-3 Emission Rates'!$H10:$H53)</f>
        <v>13798679.671028491</v>
      </c>
      <c r="E10" s="114">
        <f>SUMIF('Class 2b-3 Emission Rates'!$B$10:$B$53,E1,'Class 2b-3 Emission Rates'!$H10:$H53)</f>
        <v>13944231.542599496</v>
      </c>
      <c r="F10" s="114">
        <f>SUMIF('Class 2b-3 Emission Rates'!$B$10:$B$53,F1,'Class 2b-3 Emission Rates'!$H10:$H53)</f>
        <v>14082514.903877534</v>
      </c>
      <c r="G10" s="114">
        <f>SUMIF('Class 2b-3 Emission Rates'!$B$10:$B$53,G1,'Class 2b-3 Emission Rates'!$H10:$H53)</f>
        <v>14220726.834534233</v>
      </c>
      <c r="H10" s="114">
        <f>SUMIF('Class 2b-3 Emission Rates'!$B$10:$B$53,H1,'Class 2b-3 Emission Rates'!$H10:$H53)</f>
        <v>14359315.378818661</v>
      </c>
      <c r="I10" s="114">
        <f>SUMIF('Class 2b-3 Emission Rates'!$B$10:$B$53,I1,'Class 2b-3 Emission Rates'!$H10:$H53)</f>
        <v>14495595.077785082</v>
      </c>
      <c r="J10" s="114">
        <f>SUMIF('Class 2b-3 Emission Rates'!$B$10:$B$53,J1,'Class 2b-3 Emission Rates'!$H10:$H53)</f>
        <v>14632259.402727677</v>
      </c>
      <c r="K10" s="114">
        <f>SUMIF('Class 2b-3 Emission Rates'!$B$10:$B$53,K1,'Class 2b-3 Emission Rates'!$H10:$H53)</f>
        <v>14766761.706065346</v>
      </c>
      <c r="L10" s="114">
        <f>SUMIF('Class 2b-3 Emission Rates'!$B$10:$B$53,L1,'Class 2b-3 Emission Rates'!$H10:$H53)</f>
        <v>14903369.392138869</v>
      </c>
    </row>
    <row r="11" spans="1:12" x14ac:dyDescent="0.25">
      <c r="A11" s="170" t="s">
        <v>216</v>
      </c>
      <c r="B11" s="172">
        <f>B8*365</f>
        <v>2630515276.2603273</v>
      </c>
      <c r="C11" s="172">
        <f t="shared" ref="C11:L11" si="0">C8*365</f>
        <v>2680063002.1832223</v>
      </c>
      <c r="D11" s="172">
        <f t="shared" si="0"/>
        <v>2729610728.1061158</v>
      </c>
      <c r="E11" s="172">
        <f t="shared" si="0"/>
        <v>2779158454.0290103</v>
      </c>
      <c r="F11" s="172">
        <f t="shared" si="0"/>
        <v>2828706179.9519048</v>
      </c>
      <c r="G11" s="172">
        <f t="shared" si="0"/>
        <v>2878253905.8747983</v>
      </c>
      <c r="H11" s="172">
        <f t="shared" si="0"/>
        <v>2927801631.7976933</v>
      </c>
      <c r="I11" s="172">
        <f t="shared" si="0"/>
        <v>2977349357.7205873</v>
      </c>
      <c r="J11" s="172">
        <f t="shared" si="0"/>
        <v>3026897083.6434827</v>
      </c>
      <c r="K11" s="172">
        <f t="shared" si="0"/>
        <v>3076444809.5663772</v>
      </c>
      <c r="L11" s="172">
        <f t="shared" si="0"/>
        <v>3125992535.4892712</v>
      </c>
    </row>
    <row r="12" spans="1:12" x14ac:dyDescent="0.25">
      <c r="A12" s="170" t="s">
        <v>217</v>
      </c>
      <c r="B12" s="172">
        <f t="shared" ref="B12:L13" si="1">B9*365</f>
        <v>511946798.32967883</v>
      </c>
      <c r="C12" s="172">
        <f t="shared" si="1"/>
        <v>521589699.80972803</v>
      </c>
      <c r="D12" s="172">
        <f t="shared" si="1"/>
        <v>531232601.28977698</v>
      </c>
      <c r="E12" s="172">
        <f t="shared" si="1"/>
        <v>540875502.76982594</v>
      </c>
      <c r="F12" s="172">
        <f t="shared" si="1"/>
        <v>550518404.24987495</v>
      </c>
      <c r="G12" s="172">
        <f t="shared" si="1"/>
        <v>560161305.72992384</v>
      </c>
      <c r="H12" s="172">
        <f t="shared" si="1"/>
        <v>569804207.20997298</v>
      </c>
      <c r="I12" s="172">
        <f t="shared" si="1"/>
        <v>579447108.69002187</v>
      </c>
      <c r="J12" s="172">
        <f t="shared" si="1"/>
        <v>589090010.17007089</v>
      </c>
      <c r="K12" s="172">
        <f t="shared" si="1"/>
        <v>598732911.6501199</v>
      </c>
      <c r="L12" s="172">
        <f t="shared" si="1"/>
        <v>608375813.13016891</v>
      </c>
    </row>
    <row r="13" spans="1:12" x14ac:dyDescent="0.25">
      <c r="A13" s="170" t="s">
        <v>218</v>
      </c>
      <c r="B13" s="172">
        <f t="shared" si="1"/>
        <v>4914878006.0752859</v>
      </c>
      <c r="C13" s="172">
        <f t="shared" si="1"/>
        <v>4978156169.5861702</v>
      </c>
      <c r="D13" s="172">
        <f t="shared" si="1"/>
        <v>5036518079.9253988</v>
      </c>
      <c r="E13" s="172">
        <f t="shared" si="1"/>
        <v>5089644513.0488157</v>
      </c>
      <c r="F13" s="172">
        <f t="shared" si="1"/>
        <v>5140117939.9153004</v>
      </c>
      <c r="G13" s="172">
        <f t="shared" si="1"/>
        <v>5190565294.6049948</v>
      </c>
      <c r="H13" s="172">
        <f t="shared" si="1"/>
        <v>5241150113.2688112</v>
      </c>
      <c r="I13" s="172">
        <f t="shared" si="1"/>
        <v>5290892203.3915548</v>
      </c>
      <c r="J13" s="172">
        <f t="shared" si="1"/>
        <v>5340774681.9956017</v>
      </c>
      <c r="K13" s="172">
        <f t="shared" si="1"/>
        <v>5389868022.713851</v>
      </c>
      <c r="L13" s="172">
        <f t="shared" si="1"/>
        <v>5439729828.1306868</v>
      </c>
    </row>
    <row r="18" spans="2:12" x14ac:dyDescent="0.25">
      <c r="C18" s="170"/>
      <c r="D18" s="170"/>
      <c r="E18" s="170"/>
      <c r="F18" s="170"/>
      <c r="G18" s="170"/>
      <c r="H18" s="170"/>
      <c r="I18" s="170"/>
      <c r="J18" s="170"/>
      <c r="K18" s="170"/>
      <c r="L18" s="170"/>
    </row>
    <row r="19" spans="2:12" x14ac:dyDescent="0.25"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0160C-4102-4056-BF6B-A40E4E16B700}">
  <dimension ref="A1:BN119"/>
  <sheetViews>
    <sheetView workbookViewId="0">
      <selection activeCell="B10" sqref="B10:B119"/>
    </sheetView>
  </sheetViews>
  <sheetFormatPr defaultRowHeight="15" x14ac:dyDescent="0.25"/>
  <sheetData>
    <row r="1" spans="1:66" x14ac:dyDescent="0.25">
      <c r="A1" s="166" t="s">
        <v>190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 s="166"/>
      <c r="AY1" s="166"/>
      <c r="AZ1" s="166"/>
      <c r="BA1" s="166"/>
      <c r="BB1" s="166"/>
      <c r="BC1" s="166"/>
      <c r="BD1" s="166"/>
      <c r="BE1" s="166"/>
      <c r="BF1" s="166"/>
      <c r="BG1" s="166"/>
      <c r="BH1" s="166"/>
      <c r="BI1" s="166"/>
      <c r="BJ1" s="166"/>
      <c r="BK1" s="166"/>
      <c r="BL1" s="166"/>
      <c r="BM1" s="166"/>
      <c r="BN1" s="166"/>
    </row>
    <row r="2" spans="1:66" x14ac:dyDescent="0.25">
      <c r="A2" s="166" t="s">
        <v>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6"/>
      <c r="BM2" s="166"/>
      <c r="BN2" s="166"/>
    </row>
    <row r="3" spans="1:66" x14ac:dyDescent="0.25">
      <c r="A3" s="166" t="s">
        <v>191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166"/>
      <c r="BE3" s="166"/>
      <c r="BF3" s="166"/>
      <c r="BG3" s="166"/>
      <c r="BH3" s="166"/>
      <c r="BI3" s="166"/>
      <c r="BJ3" s="166"/>
      <c r="BK3" s="166"/>
      <c r="BL3" s="166"/>
      <c r="BM3" s="166"/>
      <c r="BN3" s="166"/>
    </row>
    <row r="4" spans="1:66" x14ac:dyDescent="0.25">
      <c r="A4" s="166" t="s">
        <v>192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</row>
    <row r="5" spans="1:66" x14ac:dyDescent="0.25">
      <c r="A5" s="166" t="s">
        <v>3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</row>
    <row r="6" spans="1:66" x14ac:dyDescent="0.25">
      <c r="A6" s="166" t="s">
        <v>4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66"/>
    </row>
    <row r="7" spans="1:66" x14ac:dyDescent="0.25">
      <c r="A7" s="166" t="s">
        <v>193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</row>
    <row r="9" spans="1:66" x14ac:dyDescent="0.25">
      <c r="A9" s="168" t="s">
        <v>6</v>
      </c>
      <c r="B9" s="168" t="s">
        <v>7</v>
      </c>
      <c r="C9" s="168" t="s">
        <v>8</v>
      </c>
      <c r="D9" s="168" t="s">
        <v>9</v>
      </c>
      <c r="E9" s="168" t="s">
        <v>10</v>
      </c>
      <c r="F9" s="168" t="s">
        <v>11</v>
      </c>
      <c r="G9" s="168" t="s">
        <v>12</v>
      </c>
      <c r="H9" s="168" t="s">
        <v>13</v>
      </c>
      <c r="I9" s="168" t="s">
        <v>14</v>
      </c>
      <c r="J9" s="168" t="s">
        <v>32</v>
      </c>
      <c r="K9" s="168" t="s">
        <v>33</v>
      </c>
      <c r="L9" s="168" t="s">
        <v>34</v>
      </c>
      <c r="M9" s="168" t="s">
        <v>194</v>
      </c>
      <c r="N9" s="168" t="s">
        <v>131</v>
      </c>
      <c r="O9" s="168" t="s">
        <v>132</v>
      </c>
      <c r="P9" s="168" t="s">
        <v>133</v>
      </c>
      <c r="Q9" s="168" t="s">
        <v>195</v>
      </c>
      <c r="R9" s="168" t="s">
        <v>134</v>
      </c>
      <c r="S9" s="168" t="s">
        <v>135</v>
      </c>
      <c r="T9" s="168" t="s">
        <v>196</v>
      </c>
      <c r="U9" s="168" t="s">
        <v>41</v>
      </c>
      <c r="V9" s="168" t="s">
        <v>42</v>
      </c>
      <c r="W9" s="168" t="s">
        <v>43</v>
      </c>
      <c r="X9" s="168" t="s">
        <v>197</v>
      </c>
      <c r="Y9" s="168" t="s">
        <v>44</v>
      </c>
      <c r="Z9" s="168" t="s">
        <v>45</v>
      </c>
      <c r="AA9" s="168" t="s">
        <v>198</v>
      </c>
      <c r="AB9" s="168" t="s">
        <v>35</v>
      </c>
      <c r="AC9" s="168" t="s">
        <v>36</v>
      </c>
      <c r="AD9" s="168" t="s">
        <v>37</v>
      </c>
      <c r="AE9" s="168" t="s">
        <v>199</v>
      </c>
      <c r="AF9" s="168" t="s">
        <v>38</v>
      </c>
      <c r="AG9" s="168" t="s">
        <v>39</v>
      </c>
      <c r="AH9" s="168" t="s">
        <v>40</v>
      </c>
      <c r="AI9" s="168" t="s">
        <v>200</v>
      </c>
      <c r="AJ9" s="168" t="s">
        <v>54</v>
      </c>
      <c r="AK9" s="168" t="s">
        <v>55</v>
      </c>
      <c r="AL9" s="168" t="s">
        <v>56</v>
      </c>
      <c r="AM9" s="168" t="s">
        <v>201</v>
      </c>
      <c r="AN9" s="168" t="s">
        <v>15</v>
      </c>
      <c r="AO9" s="168" t="s">
        <v>16</v>
      </c>
      <c r="AP9" s="168" t="s">
        <v>17</v>
      </c>
      <c r="AQ9" s="168" t="s">
        <v>202</v>
      </c>
      <c r="AR9" s="168" t="s">
        <v>21</v>
      </c>
      <c r="AS9" s="168" t="s">
        <v>18</v>
      </c>
      <c r="AT9" s="168" t="s">
        <v>19</v>
      </c>
      <c r="AU9" s="168" t="s">
        <v>20</v>
      </c>
      <c r="AV9" s="168" t="s">
        <v>203</v>
      </c>
      <c r="AW9" s="168" t="s">
        <v>22</v>
      </c>
      <c r="AX9" s="168" t="s">
        <v>23</v>
      </c>
      <c r="AY9" s="168" t="s">
        <v>24</v>
      </c>
      <c r="AZ9" s="168" t="s">
        <v>204</v>
      </c>
      <c r="BA9" s="168" t="s">
        <v>28</v>
      </c>
      <c r="BB9" s="168" t="s">
        <v>25</v>
      </c>
      <c r="BC9" s="168" t="s">
        <v>26</v>
      </c>
      <c r="BD9" s="168" t="s">
        <v>27</v>
      </c>
      <c r="BE9" s="168" t="s">
        <v>205</v>
      </c>
      <c r="BF9" s="168" t="s">
        <v>29</v>
      </c>
      <c r="BG9" s="168" t="s">
        <v>30</v>
      </c>
      <c r="BH9" s="168" t="s">
        <v>31</v>
      </c>
      <c r="BI9" s="168" t="s">
        <v>206</v>
      </c>
      <c r="BJ9" s="168" t="s">
        <v>51</v>
      </c>
      <c r="BK9" s="168" t="s">
        <v>52</v>
      </c>
      <c r="BL9" s="168" t="s">
        <v>53</v>
      </c>
      <c r="BM9" s="168" t="s">
        <v>207</v>
      </c>
      <c r="BN9" s="168" t="s">
        <v>208</v>
      </c>
    </row>
    <row r="10" spans="1:66" x14ac:dyDescent="0.25">
      <c r="A10" s="167" t="s">
        <v>209</v>
      </c>
      <c r="B10" s="167">
        <v>2021</v>
      </c>
      <c r="C10" s="167" t="s">
        <v>66</v>
      </c>
      <c r="D10" s="167">
        <v>2021</v>
      </c>
      <c r="E10" s="167" t="s">
        <v>210</v>
      </c>
      <c r="F10" s="167" t="s">
        <v>211</v>
      </c>
      <c r="G10" s="167">
        <v>120.454346580137</v>
      </c>
      <c r="H10" s="167">
        <v>30626.3113502427</v>
      </c>
      <c r="I10" s="167">
        <v>1758.63346007</v>
      </c>
      <c r="J10" s="167">
        <v>4.1185794680372999E-2</v>
      </c>
      <c r="K10" s="167">
        <v>1.6371625151381498E-2</v>
      </c>
      <c r="L10" s="167">
        <v>4.3313950852082103E-3</v>
      </c>
      <c r="M10" s="167">
        <v>6.1888814916962798E-2</v>
      </c>
      <c r="N10" s="167">
        <v>2.7359613219742101E-4</v>
      </c>
      <c r="O10" s="167">
        <v>5.6411114786903797E-6</v>
      </c>
      <c r="P10" s="167">
        <v>0</v>
      </c>
      <c r="Q10" s="167">
        <v>2.7923724367611102E-4</v>
      </c>
      <c r="R10" s="167">
        <v>3.0383756471938101E-4</v>
      </c>
      <c r="S10" s="167">
        <v>8.9328244027498001E-4</v>
      </c>
      <c r="T10" s="167">
        <v>1.47635724867047E-3</v>
      </c>
      <c r="U10" s="167">
        <v>2.8596693523053198E-4</v>
      </c>
      <c r="V10" s="167">
        <v>5.8961775076952999E-6</v>
      </c>
      <c r="W10" s="167">
        <v>0</v>
      </c>
      <c r="X10" s="167">
        <v>2.9186311273822799E-4</v>
      </c>
      <c r="Y10" s="167">
        <v>1.2153502588775199E-3</v>
      </c>
      <c r="Z10" s="167">
        <v>2.0843256939749501E-3</v>
      </c>
      <c r="AA10" s="167">
        <v>3.5915390655906999E-3</v>
      </c>
      <c r="AB10" s="167">
        <v>35.269676016756499</v>
      </c>
      <c r="AC10" s="167">
        <v>2.90005066624737</v>
      </c>
      <c r="AD10" s="167">
        <v>0</v>
      </c>
      <c r="AE10" s="167">
        <v>38.169726683003901</v>
      </c>
      <c r="AF10" s="167">
        <v>1.93116409997851E-5</v>
      </c>
      <c r="AG10" s="167">
        <v>6.4349974552626807E-5</v>
      </c>
      <c r="AH10" s="167">
        <v>0</v>
      </c>
      <c r="AI10" s="167">
        <v>8.3661615552411896E-5</v>
      </c>
      <c r="AJ10" s="167">
        <v>5.5439019106769301E-3</v>
      </c>
      <c r="AK10" s="167">
        <v>4.5584757915072098E-4</v>
      </c>
      <c r="AL10" s="167">
        <v>0</v>
      </c>
      <c r="AM10" s="167">
        <v>5.9997494898276502E-3</v>
      </c>
      <c r="AN10" s="167">
        <v>4.1577433505258002E-4</v>
      </c>
      <c r="AO10" s="167">
        <v>1.3854373059527399E-3</v>
      </c>
      <c r="AP10" s="167">
        <v>0</v>
      </c>
      <c r="AQ10" s="167">
        <v>1.80121164100532E-3</v>
      </c>
      <c r="AR10" s="167">
        <v>0</v>
      </c>
      <c r="AS10" s="167">
        <v>0</v>
      </c>
      <c r="AT10" s="167">
        <v>0</v>
      </c>
      <c r="AU10" s="167">
        <v>0</v>
      </c>
      <c r="AV10" s="167">
        <v>1.80121164100532E-3</v>
      </c>
      <c r="AW10" s="167">
        <v>4.7332743117917299E-4</v>
      </c>
      <c r="AX10" s="167">
        <v>1.57721491155407E-3</v>
      </c>
      <c r="AY10" s="167">
        <v>0</v>
      </c>
      <c r="AZ10" s="167">
        <v>2.05054234273324E-3</v>
      </c>
      <c r="BA10" s="167">
        <v>0</v>
      </c>
      <c r="BB10" s="167">
        <v>0</v>
      </c>
      <c r="BC10" s="167">
        <v>0</v>
      </c>
      <c r="BD10" s="167">
        <v>0</v>
      </c>
      <c r="BE10" s="167">
        <v>2.05054234273324E-3</v>
      </c>
      <c r="BF10" s="167">
        <v>4.38246970763876E-3</v>
      </c>
      <c r="BG10" s="167">
        <v>2.0470971826576399E-2</v>
      </c>
      <c r="BH10" s="167">
        <v>0</v>
      </c>
      <c r="BI10" s="167">
        <v>2.48534415342151E-2</v>
      </c>
      <c r="BJ10" s="167">
        <v>3.3321041069310497E-4</v>
      </c>
      <c r="BK10" s="167">
        <v>2.739824071738E-5</v>
      </c>
      <c r="BL10" s="167">
        <v>0</v>
      </c>
      <c r="BM10" s="167">
        <v>3.6060865141048502E-4</v>
      </c>
      <c r="BN10" s="167">
        <v>3.4018017130808098</v>
      </c>
    </row>
    <row r="11" spans="1:66" x14ac:dyDescent="0.25">
      <c r="A11" s="167" t="s">
        <v>209</v>
      </c>
      <c r="B11" s="167">
        <v>2021</v>
      </c>
      <c r="C11" s="167" t="s">
        <v>66</v>
      </c>
      <c r="D11" s="167">
        <v>2022</v>
      </c>
      <c r="E11" s="167" t="s">
        <v>210</v>
      </c>
      <c r="F11" s="167" t="s">
        <v>211</v>
      </c>
      <c r="G11" s="167">
        <v>76.757840999564095</v>
      </c>
      <c r="H11" s="167">
        <v>8131.7445286940701</v>
      </c>
      <c r="I11" s="167">
        <v>1120.6644785936301</v>
      </c>
      <c r="J11" s="167">
        <v>9.2759924836133094E-3</v>
      </c>
      <c r="K11" s="167">
        <v>1.04325882456899E-2</v>
      </c>
      <c r="L11" s="167">
        <v>2.76012069880364E-3</v>
      </c>
      <c r="M11" s="167">
        <v>2.2468701428106901E-2</v>
      </c>
      <c r="N11" s="167">
        <v>5.2091592528628701E-5</v>
      </c>
      <c r="O11" s="167">
        <v>3.5947190801791401E-6</v>
      </c>
      <c r="P11" s="167">
        <v>0</v>
      </c>
      <c r="Q11" s="167">
        <v>5.5686311608807898E-5</v>
      </c>
      <c r="R11" s="167">
        <v>8.0673425743742796E-5</v>
      </c>
      <c r="S11" s="167">
        <v>2.3717987168660301E-4</v>
      </c>
      <c r="T11" s="167">
        <v>3.7353960903915401E-4</v>
      </c>
      <c r="U11" s="167">
        <v>5.4446943189754997E-5</v>
      </c>
      <c r="V11" s="167">
        <v>3.7572563256551701E-6</v>
      </c>
      <c r="W11" s="167">
        <v>0</v>
      </c>
      <c r="X11" s="167">
        <v>5.82041995154101E-5</v>
      </c>
      <c r="Y11" s="167">
        <v>3.2269370297497102E-4</v>
      </c>
      <c r="Z11" s="167">
        <v>5.5341970060207601E-4</v>
      </c>
      <c r="AA11" s="167">
        <v>9.3431760309245699E-4</v>
      </c>
      <c r="AB11" s="167">
        <v>9.3646274178492899</v>
      </c>
      <c r="AC11" s="167">
        <v>1.84801656603068</v>
      </c>
      <c r="AD11" s="167">
        <v>0</v>
      </c>
      <c r="AE11" s="167">
        <v>11.2126439838799</v>
      </c>
      <c r="AF11" s="167">
        <v>4.68842052946397E-6</v>
      </c>
      <c r="AG11" s="167">
        <v>4.10061177140701E-5</v>
      </c>
      <c r="AH11" s="167">
        <v>0</v>
      </c>
      <c r="AI11" s="167">
        <v>4.56945382435341E-5</v>
      </c>
      <c r="AJ11" s="167">
        <v>1.47198901997077E-3</v>
      </c>
      <c r="AK11" s="167">
        <v>2.9048246903409699E-4</v>
      </c>
      <c r="AL11" s="167">
        <v>0</v>
      </c>
      <c r="AM11" s="167">
        <v>1.7624714890048701E-3</v>
      </c>
      <c r="AN11" s="167">
        <v>1.00940408332282E-4</v>
      </c>
      <c r="AO11" s="167">
        <v>8.8285046961286695E-4</v>
      </c>
      <c r="AP11" s="167">
        <v>0</v>
      </c>
      <c r="AQ11" s="167">
        <v>9.837908779451491E-4</v>
      </c>
      <c r="AR11" s="167">
        <v>0</v>
      </c>
      <c r="AS11" s="167">
        <v>0</v>
      </c>
      <c r="AT11" s="167">
        <v>0</v>
      </c>
      <c r="AU11" s="167">
        <v>0</v>
      </c>
      <c r="AV11" s="167">
        <v>9.837908779451491E-4</v>
      </c>
      <c r="AW11" s="167">
        <v>1.1491297117234E-4</v>
      </c>
      <c r="AX11" s="167">
        <v>1.0050580559387799E-3</v>
      </c>
      <c r="AY11" s="167">
        <v>0</v>
      </c>
      <c r="AZ11" s="167">
        <v>1.11997102711112E-3</v>
      </c>
      <c r="BA11" s="167">
        <v>0</v>
      </c>
      <c r="BB11" s="167">
        <v>0</v>
      </c>
      <c r="BC11" s="167">
        <v>0</v>
      </c>
      <c r="BD11" s="167">
        <v>0</v>
      </c>
      <c r="BE11" s="167">
        <v>1.11997102711112E-3</v>
      </c>
      <c r="BF11" s="167">
        <v>1.06396257771493E-3</v>
      </c>
      <c r="BG11" s="167">
        <v>1.30448393535182E-2</v>
      </c>
      <c r="BH11" s="167">
        <v>0</v>
      </c>
      <c r="BI11" s="167">
        <v>1.4108801931233201E-2</v>
      </c>
      <c r="BJ11" s="167">
        <v>8.8472356434660395E-5</v>
      </c>
      <c r="BK11" s="167">
        <v>1.74591441849988E-5</v>
      </c>
      <c r="BL11" s="167">
        <v>0</v>
      </c>
      <c r="BM11" s="167">
        <v>1.0593150061965899E-4</v>
      </c>
      <c r="BN11" s="167">
        <v>0.99930481109555502</v>
      </c>
    </row>
    <row r="12" spans="1:66" x14ac:dyDescent="0.25">
      <c r="A12" s="167" t="s">
        <v>209</v>
      </c>
      <c r="B12" s="167">
        <v>2021</v>
      </c>
      <c r="C12" s="167" t="s">
        <v>67</v>
      </c>
      <c r="D12" s="167">
        <v>2021</v>
      </c>
      <c r="E12" s="167" t="s">
        <v>210</v>
      </c>
      <c r="F12" s="167" t="s">
        <v>211</v>
      </c>
      <c r="G12" s="167">
        <v>688.59397718448804</v>
      </c>
      <c r="H12" s="167">
        <v>179933.45379451301</v>
      </c>
      <c r="I12" s="167">
        <v>10053.472066893501</v>
      </c>
      <c r="J12" s="167">
        <v>0.241971290816927</v>
      </c>
      <c r="K12" s="167">
        <v>0.116158627570436</v>
      </c>
      <c r="L12" s="167">
        <v>2.4761020695061201E-2</v>
      </c>
      <c r="M12" s="167">
        <v>0.382890939082425</v>
      </c>
      <c r="N12" s="167">
        <v>1.60741217127028E-3</v>
      </c>
      <c r="O12" s="167">
        <v>4.0024356853859202E-5</v>
      </c>
      <c r="P12" s="167">
        <v>0</v>
      </c>
      <c r="Q12" s="167">
        <v>1.6474365281241401E-3</v>
      </c>
      <c r="R12" s="167">
        <v>1.7850841319824401E-3</v>
      </c>
      <c r="S12" s="167">
        <v>5.2481473480283898E-3</v>
      </c>
      <c r="T12" s="167">
        <v>8.68066800813499E-3</v>
      </c>
      <c r="U12" s="167">
        <v>1.68009221686925E-3</v>
      </c>
      <c r="V12" s="167">
        <v>4.1834080665337602E-5</v>
      </c>
      <c r="W12" s="167">
        <v>0</v>
      </c>
      <c r="X12" s="167">
        <v>1.72192629753459E-3</v>
      </c>
      <c r="Y12" s="167">
        <v>7.1403365279297899E-3</v>
      </c>
      <c r="Z12" s="167">
        <v>1.22456771453995E-2</v>
      </c>
      <c r="AA12" s="167">
        <v>2.1107939970863899E-2</v>
      </c>
      <c r="AB12" s="167">
        <v>207.21369729664701</v>
      </c>
      <c r="AC12" s="167">
        <v>20.576204387845898</v>
      </c>
      <c r="AD12" s="167">
        <v>0</v>
      </c>
      <c r="AE12" s="167">
        <v>227.789901684493</v>
      </c>
      <c r="AF12" s="167">
        <v>1.13458229279664E-4</v>
      </c>
      <c r="AG12" s="167">
        <v>4.5657072276632802E-4</v>
      </c>
      <c r="AH12" s="167">
        <v>0</v>
      </c>
      <c r="AI12" s="167">
        <v>5.7002895204599205E-4</v>
      </c>
      <c r="AJ12" s="167">
        <v>3.2571107594397297E-2</v>
      </c>
      <c r="AK12" s="167">
        <v>3.2342927892522301E-3</v>
      </c>
      <c r="AL12" s="167">
        <v>0</v>
      </c>
      <c r="AM12" s="167">
        <v>3.5805400383649599E-2</v>
      </c>
      <c r="AN12" s="167">
        <v>2.4427245636722702E-3</v>
      </c>
      <c r="AO12" s="167">
        <v>9.8298424595174901E-3</v>
      </c>
      <c r="AP12" s="167">
        <v>0</v>
      </c>
      <c r="AQ12" s="167">
        <v>1.22725670231897E-2</v>
      </c>
      <c r="AR12" s="167">
        <v>0</v>
      </c>
      <c r="AS12" s="167">
        <v>0</v>
      </c>
      <c r="AT12" s="167">
        <v>0</v>
      </c>
      <c r="AU12" s="167">
        <v>0</v>
      </c>
      <c r="AV12" s="167">
        <v>1.22725670231897E-2</v>
      </c>
      <c r="AW12" s="167">
        <v>2.7808559723991699E-3</v>
      </c>
      <c r="AX12" s="167">
        <v>1.1190527379885001E-2</v>
      </c>
      <c r="AY12" s="167">
        <v>0</v>
      </c>
      <c r="AZ12" s="167">
        <v>1.39713833522841E-2</v>
      </c>
      <c r="BA12" s="167">
        <v>0</v>
      </c>
      <c r="BB12" s="167">
        <v>0</v>
      </c>
      <c r="BC12" s="167">
        <v>0</v>
      </c>
      <c r="BD12" s="167">
        <v>0</v>
      </c>
      <c r="BE12" s="167">
        <v>1.39713833522841E-2</v>
      </c>
      <c r="BF12" s="167">
        <v>2.5747520193579499E-2</v>
      </c>
      <c r="BG12" s="167">
        <v>0.145243979777263</v>
      </c>
      <c r="BH12" s="167">
        <v>0</v>
      </c>
      <c r="BI12" s="167">
        <v>0.17099149997084301</v>
      </c>
      <c r="BJ12" s="167">
        <v>1.9576522660613299E-3</v>
      </c>
      <c r="BK12" s="167">
        <v>1.94393776436224E-4</v>
      </c>
      <c r="BL12" s="167">
        <v>0</v>
      </c>
      <c r="BM12" s="167">
        <v>2.1520460424975601E-3</v>
      </c>
      <c r="BN12" s="167">
        <v>20.301326341900701</v>
      </c>
    </row>
    <row r="13" spans="1:66" x14ac:dyDescent="0.25">
      <c r="A13" s="167" t="s">
        <v>209</v>
      </c>
      <c r="B13" s="167">
        <v>2021</v>
      </c>
      <c r="C13" s="167" t="s">
        <v>67</v>
      </c>
      <c r="D13" s="167">
        <v>2022</v>
      </c>
      <c r="E13" s="167" t="s">
        <v>210</v>
      </c>
      <c r="F13" s="167" t="s">
        <v>211</v>
      </c>
      <c r="G13" s="167">
        <v>465.80824039596899</v>
      </c>
      <c r="H13" s="167">
        <v>50715.9566434511</v>
      </c>
      <c r="I13" s="167">
        <v>6800.8003097811397</v>
      </c>
      <c r="J13" s="167">
        <v>5.7852276338452503E-2</v>
      </c>
      <c r="K13" s="167">
        <v>7.8576995599976496E-2</v>
      </c>
      <c r="L13" s="167">
        <v>1.6749910487939799E-2</v>
      </c>
      <c r="M13" s="167">
        <v>0.15317918242636899</v>
      </c>
      <c r="N13" s="167">
        <v>3.2488421163976702E-4</v>
      </c>
      <c r="O13" s="167">
        <v>2.7074990279912802E-5</v>
      </c>
      <c r="P13" s="167">
        <v>0</v>
      </c>
      <c r="Q13" s="167">
        <v>3.5195920191967997E-4</v>
      </c>
      <c r="R13" s="167">
        <v>5.0314295387184299E-4</v>
      </c>
      <c r="S13" s="167">
        <v>1.4792402843832101E-3</v>
      </c>
      <c r="T13" s="167">
        <v>2.3343424401747401E-3</v>
      </c>
      <c r="U13" s="167">
        <v>3.3957403403778001E-4</v>
      </c>
      <c r="V13" s="167">
        <v>2.8299201196880399E-5</v>
      </c>
      <c r="W13" s="167">
        <v>0</v>
      </c>
      <c r="X13" s="167">
        <v>3.6787323523465999E-4</v>
      </c>
      <c r="Y13" s="167">
        <v>2.0125718154873698E-3</v>
      </c>
      <c r="Z13" s="167">
        <v>3.4515606635608402E-3</v>
      </c>
      <c r="AA13" s="167">
        <v>5.8320057142828702E-3</v>
      </c>
      <c r="AB13" s="167">
        <v>58.40515294075</v>
      </c>
      <c r="AC13" s="167">
        <v>13.9190377457548</v>
      </c>
      <c r="AD13" s="167">
        <v>0</v>
      </c>
      <c r="AE13" s="167">
        <v>72.324190686504906</v>
      </c>
      <c r="AF13" s="167">
        <v>2.92406521029262E-5</v>
      </c>
      <c r="AG13" s="167">
        <v>3.0885312976113802E-4</v>
      </c>
      <c r="AH13" s="167">
        <v>0</v>
      </c>
      <c r="AI13" s="167">
        <v>3.3809378186406397E-4</v>
      </c>
      <c r="AJ13" s="167">
        <v>9.1804767026430808E-3</v>
      </c>
      <c r="AK13" s="167">
        <v>2.1878788996194101E-3</v>
      </c>
      <c r="AL13" s="167">
        <v>0</v>
      </c>
      <c r="AM13" s="167">
        <v>1.13683556022625E-2</v>
      </c>
      <c r="AN13" s="167">
        <v>6.2954322135199705E-4</v>
      </c>
      <c r="AO13" s="167">
        <v>6.6495231894987501E-3</v>
      </c>
      <c r="AP13" s="167">
        <v>0</v>
      </c>
      <c r="AQ13" s="167">
        <v>7.2790664108507404E-3</v>
      </c>
      <c r="AR13" s="167">
        <v>0</v>
      </c>
      <c r="AS13" s="167">
        <v>0</v>
      </c>
      <c r="AT13" s="167">
        <v>0</v>
      </c>
      <c r="AU13" s="167">
        <v>0</v>
      </c>
      <c r="AV13" s="167">
        <v>7.2790664108507404E-3</v>
      </c>
      <c r="AW13" s="167">
        <v>7.1668703586795198E-4</v>
      </c>
      <c r="AX13" s="167">
        <v>7.5699759809699499E-3</v>
      </c>
      <c r="AY13" s="167">
        <v>0</v>
      </c>
      <c r="AZ13" s="167">
        <v>8.2866630168379005E-3</v>
      </c>
      <c r="BA13" s="167">
        <v>0</v>
      </c>
      <c r="BB13" s="167">
        <v>0</v>
      </c>
      <c r="BC13" s="167">
        <v>0</v>
      </c>
      <c r="BD13" s="167">
        <v>0</v>
      </c>
      <c r="BE13" s="167">
        <v>8.2866630168379005E-3</v>
      </c>
      <c r="BF13" s="167">
        <v>6.6356964398585003E-3</v>
      </c>
      <c r="BG13" s="167">
        <v>9.8252155682198805E-2</v>
      </c>
      <c r="BH13" s="167">
        <v>0</v>
      </c>
      <c r="BI13" s="167">
        <v>0.10488785212205699</v>
      </c>
      <c r="BJ13" s="167">
        <v>5.5178292504685803E-4</v>
      </c>
      <c r="BK13" s="167">
        <v>1.3150016692844901E-4</v>
      </c>
      <c r="BL13" s="167">
        <v>0</v>
      </c>
      <c r="BM13" s="167">
        <v>6.8328309197530695E-4</v>
      </c>
      <c r="BN13" s="167">
        <v>6.4457510481490603</v>
      </c>
    </row>
    <row r="14" spans="1:66" x14ac:dyDescent="0.25">
      <c r="A14" s="167" t="s">
        <v>209</v>
      </c>
      <c r="B14" s="167">
        <v>2021</v>
      </c>
      <c r="C14" s="167" t="s">
        <v>68</v>
      </c>
      <c r="D14" s="167">
        <v>2021</v>
      </c>
      <c r="E14" s="167" t="s">
        <v>210</v>
      </c>
      <c r="F14" s="167" t="s">
        <v>211</v>
      </c>
      <c r="G14" s="167">
        <v>47.254773844188698</v>
      </c>
      <c r="H14" s="167">
        <v>11931.1281634521</v>
      </c>
      <c r="I14" s="167">
        <v>689.91969812515504</v>
      </c>
      <c r="J14" s="167">
        <v>1.6044933885999001E-2</v>
      </c>
      <c r="K14" s="167">
        <v>7.9713878682701796E-3</v>
      </c>
      <c r="L14" s="167">
        <v>1.6992254824542399E-3</v>
      </c>
      <c r="M14" s="167">
        <v>2.57155472367234E-2</v>
      </c>
      <c r="N14" s="167">
        <v>1.06584249261069E-4</v>
      </c>
      <c r="O14" s="167">
        <v>2.7466721958874901E-6</v>
      </c>
      <c r="P14" s="167">
        <v>0</v>
      </c>
      <c r="Q14" s="167">
        <v>1.09330921456956E-4</v>
      </c>
      <c r="R14" s="167">
        <v>1.18366357739956E-4</v>
      </c>
      <c r="S14" s="167">
        <v>3.4799709175547199E-4</v>
      </c>
      <c r="T14" s="167">
        <v>5.7569437095238596E-4</v>
      </c>
      <c r="U14" s="167">
        <v>1.11403516052053E-4</v>
      </c>
      <c r="V14" s="167">
        <v>2.8708645244081699E-6</v>
      </c>
      <c r="W14" s="167">
        <v>0</v>
      </c>
      <c r="X14" s="167">
        <v>1.1427438057646099E-4</v>
      </c>
      <c r="Y14" s="167">
        <v>4.7346543095982599E-4</v>
      </c>
      <c r="Z14" s="167">
        <v>8.1199321409610305E-4</v>
      </c>
      <c r="AA14" s="167">
        <v>1.3997330256323901E-3</v>
      </c>
      <c r="AB14" s="167">
        <v>13.7400713585149</v>
      </c>
      <c r="AC14" s="167">
        <v>1.41204238947178</v>
      </c>
      <c r="AD14" s="167">
        <v>0</v>
      </c>
      <c r="AE14" s="167">
        <v>15.1521137479867</v>
      </c>
      <c r="AF14" s="167">
        <v>7.5232720034772504E-6</v>
      </c>
      <c r="AG14" s="167">
        <v>3.1332173912436397E-5</v>
      </c>
      <c r="AH14" s="167">
        <v>0</v>
      </c>
      <c r="AI14" s="167">
        <v>3.8855445915913603E-5</v>
      </c>
      <c r="AJ14" s="167">
        <v>2.1597478757989898E-3</v>
      </c>
      <c r="AK14" s="167">
        <v>2.2195339977691499E-4</v>
      </c>
      <c r="AL14" s="167">
        <v>0</v>
      </c>
      <c r="AM14" s="167">
        <v>2.3817012755759002E-3</v>
      </c>
      <c r="AN14" s="167">
        <v>1.61973983189738E-4</v>
      </c>
      <c r="AO14" s="167">
        <v>6.7457311236989196E-4</v>
      </c>
      <c r="AP14" s="167">
        <v>0</v>
      </c>
      <c r="AQ14" s="167">
        <v>8.3654709555963105E-4</v>
      </c>
      <c r="AR14" s="167">
        <v>0</v>
      </c>
      <c r="AS14" s="167">
        <v>0</v>
      </c>
      <c r="AT14" s="167">
        <v>0</v>
      </c>
      <c r="AU14" s="167">
        <v>0</v>
      </c>
      <c r="AV14" s="167">
        <v>8.3654709555963105E-4</v>
      </c>
      <c r="AW14" s="167">
        <v>1.84395050193181E-4</v>
      </c>
      <c r="AX14" s="167">
        <v>7.6795013905849203E-4</v>
      </c>
      <c r="AY14" s="167">
        <v>0</v>
      </c>
      <c r="AZ14" s="167">
        <v>9.5234518925167396E-4</v>
      </c>
      <c r="BA14" s="167">
        <v>0</v>
      </c>
      <c r="BB14" s="167">
        <v>0</v>
      </c>
      <c r="BC14" s="167">
        <v>0</v>
      </c>
      <c r="BD14" s="167">
        <v>0</v>
      </c>
      <c r="BE14" s="167">
        <v>9.5234518925167396E-4</v>
      </c>
      <c r="BF14" s="167">
        <v>1.70729796252459E-3</v>
      </c>
      <c r="BG14" s="167">
        <v>9.9673706770828201E-3</v>
      </c>
      <c r="BH14" s="167">
        <v>0</v>
      </c>
      <c r="BI14" s="167">
        <v>1.1674668639607399E-2</v>
      </c>
      <c r="BJ14" s="167">
        <v>1.298093812415E-4</v>
      </c>
      <c r="BK14" s="167">
        <v>1.3340276340741799E-5</v>
      </c>
      <c r="BL14" s="167">
        <v>0</v>
      </c>
      <c r="BM14" s="167">
        <v>1.4314965758224199E-4</v>
      </c>
      <c r="BN14" s="167">
        <v>1.35040229480208</v>
      </c>
    </row>
    <row r="15" spans="1:66" x14ac:dyDescent="0.25">
      <c r="A15" s="167" t="s">
        <v>209</v>
      </c>
      <c r="B15" s="167">
        <v>2021</v>
      </c>
      <c r="C15" s="167" t="s">
        <v>68</v>
      </c>
      <c r="D15" s="167">
        <v>2022</v>
      </c>
      <c r="E15" s="167" t="s">
        <v>210</v>
      </c>
      <c r="F15" s="167" t="s">
        <v>211</v>
      </c>
      <c r="G15" s="167">
        <v>30.0951178892524</v>
      </c>
      <c r="H15" s="167">
        <v>3166.0708486901399</v>
      </c>
      <c r="I15" s="167">
        <v>439.38872118308501</v>
      </c>
      <c r="J15" s="167">
        <v>3.6116109005303299E-3</v>
      </c>
      <c r="K15" s="167">
        <v>5.0767327429723803E-3</v>
      </c>
      <c r="L15" s="167">
        <v>1.0821846568031101E-3</v>
      </c>
      <c r="M15" s="167">
        <v>9.7705283003058294E-3</v>
      </c>
      <c r="N15" s="167">
        <v>2.0281533868508999E-5</v>
      </c>
      <c r="O15" s="167">
        <v>1.74927138178509E-6</v>
      </c>
      <c r="P15" s="167">
        <v>0</v>
      </c>
      <c r="Q15" s="167">
        <v>2.2030805250294099E-5</v>
      </c>
      <c r="R15" s="167">
        <v>3.1409961369291998E-5</v>
      </c>
      <c r="S15" s="167">
        <v>9.2345286425718603E-5</v>
      </c>
      <c r="T15" s="167">
        <v>1.4578605304530401E-4</v>
      </c>
      <c r="U15" s="167">
        <v>2.1198574832069402E-5</v>
      </c>
      <c r="V15" s="167">
        <v>1.8283656713926199E-6</v>
      </c>
      <c r="W15" s="167">
        <v>0</v>
      </c>
      <c r="X15" s="167">
        <v>2.3026940503461999E-5</v>
      </c>
      <c r="Y15" s="167">
        <v>1.2563984547716799E-4</v>
      </c>
      <c r="Z15" s="167">
        <v>2.1547233499334299E-4</v>
      </c>
      <c r="AA15" s="167">
        <v>3.6413912097397398E-4</v>
      </c>
      <c r="AB15" s="167">
        <v>3.6460960599160601</v>
      </c>
      <c r="AC15" s="167">
        <v>0.89928654226330695</v>
      </c>
      <c r="AD15" s="167">
        <v>0</v>
      </c>
      <c r="AE15" s="167">
        <v>4.5453826021793597</v>
      </c>
      <c r="AF15" s="167">
        <v>1.82542598685108E-6</v>
      </c>
      <c r="AG15" s="167">
        <v>1.9954501755324601E-5</v>
      </c>
      <c r="AH15" s="167">
        <v>0</v>
      </c>
      <c r="AI15" s="167">
        <v>2.1779927742175701E-5</v>
      </c>
      <c r="AJ15" s="167">
        <v>5.7311552574162701E-4</v>
      </c>
      <c r="AK15" s="167">
        <v>1.4135532114133899E-4</v>
      </c>
      <c r="AL15" s="167">
        <v>0</v>
      </c>
      <c r="AM15" s="167">
        <v>7.1447084688296603E-4</v>
      </c>
      <c r="AN15" s="167">
        <v>3.9300920925319401E-5</v>
      </c>
      <c r="AO15" s="167">
        <v>4.29614950832919E-4</v>
      </c>
      <c r="AP15" s="167">
        <v>0</v>
      </c>
      <c r="AQ15" s="167">
        <v>4.6891587175823898E-4</v>
      </c>
      <c r="AR15" s="167">
        <v>0</v>
      </c>
      <c r="AS15" s="167">
        <v>0</v>
      </c>
      <c r="AT15" s="167">
        <v>0</v>
      </c>
      <c r="AU15" s="167">
        <v>0</v>
      </c>
      <c r="AV15" s="167">
        <v>4.6891587175823898E-4</v>
      </c>
      <c r="AW15" s="167">
        <v>4.4741106836728501E-5</v>
      </c>
      <c r="AX15" s="167">
        <v>4.8908391867957997E-4</v>
      </c>
      <c r="AY15" s="167">
        <v>0</v>
      </c>
      <c r="AZ15" s="167">
        <v>5.3382502551630796E-4</v>
      </c>
      <c r="BA15" s="167">
        <v>0</v>
      </c>
      <c r="BB15" s="167">
        <v>0</v>
      </c>
      <c r="BC15" s="167">
        <v>0</v>
      </c>
      <c r="BD15" s="167">
        <v>0</v>
      </c>
      <c r="BE15" s="167">
        <v>5.3382502551630796E-4</v>
      </c>
      <c r="BF15" s="167">
        <v>4.1425412098816699E-4</v>
      </c>
      <c r="BG15" s="167">
        <v>6.3479130502615902E-3</v>
      </c>
      <c r="BH15" s="167">
        <v>0</v>
      </c>
      <c r="BI15" s="167">
        <v>6.7621671712497604E-3</v>
      </c>
      <c r="BJ15" s="167">
        <v>3.44465076734455E-5</v>
      </c>
      <c r="BK15" s="167">
        <v>8.4960133440402398E-6</v>
      </c>
      <c r="BL15" s="167">
        <v>0</v>
      </c>
      <c r="BM15" s="167">
        <v>4.2942521017485798E-5</v>
      </c>
      <c r="BN15" s="167">
        <v>0.405098272018452</v>
      </c>
    </row>
    <row r="16" spans="1:66" x14ac:dyDescent="0.25">
      <c r="A16" s="167" t="s">
        <v>209</v>
      </c>
      <c r="B16" s="167">
        <v>2021</v>
      </c>
      <c r="C16" s="167" t="s">
        <v>69</v>
      </c>
      <c r="D16" s="167">
        <v>2021</v>
      </c>
      <c r="E16" s="167" t="s">
        <v>210</v>
      </c>
      <c r="F16" s="167" t="s">
        <v>211</v>
      </c>
      <c r="G16" s="167">
        <v>251.84103130718501</v>
      </c>
      <c r="H16" s="167">
        <v>31770.726879787999</v>
      </c>
      <c r="I16" s="167">
        <v>1913.9918379346</v>
      </c>
      <c r="J16" s="167">
        <v>5.12522750964855E-2</v>
      </c>
      <c r="K16" s="167">
        <v>1.07238681154031E-2</v>
      </c>
      <c r="L16" s="167">
        <v>3.7689124219555999E-3</v>
      </c>
      <c r="M16" s="167">
        <v>6.5745055633844196E-2</v>
      </c>
      <c r="N16" s="167">
        <v>2.4710719336132098E-4</v>
      </c>
      <c r="O16" s="167">
        <v>3.6950843280611798E-6</v>
      </c>
      <c r="P16" s="167">
        <v>0</v>
      </c>
      <c r="Q16" s="167">
        <v>2.5080227768938299E-4</v>
      </c>
      <c r="R16" s="167">
        <v>3.1519108436291898E-4</v>
      </c>
      <c r="S16" s="167">
        <v>9.2666178802698195E-4</v>
      </c>
      <c r="T16" s="167">
        <v>1.49265515007928E-3</v>
      </c>
      <c r="U16" s="167">
        <v>2.5828028412318998E-4</v>
      </c>
      <c r="V16" s="167">
        <v>3.8621596446822501E-6</v>
      </c>
      <c r="W16" s="167">
        <v>0</v>
      </c>
      <c r="X16" s="167">
        <v>2.6214244376787199E-4</v>
      </c>
      <c r="Y16" s="167">
        <v>1.2607643374516701E-3</v>
      </c>
      <c r="Z16" s="167">
        <v>2.16221083872962E-3</v>
      </c>
      <c r="AA16" s="167">
        <v>3.68511761994917E-3</v>
      </c>
      <c r="AB16" s="167">
        <v>40.993163996484398</v>
      </c>
      <c r="AC16" s="167">
        <v>1.8996135438759001</v>
      </c>
      <c r="AD16" s="167">
        <v>0</v>
      </c>
      <c r="AE16" s="167">
        <v>42.892777540360299</v>
      </c>
      <c r="AF16" s="167">
        <v>2.43788837956787E-5</v>
      </c>
      <c r="AG16" s="167">
        <v>4.2151016404970803E-5</v>
      </c>
      <c r="AH16" s="167">
        <v>0</v>
      </c>
      <c r="AI16" s="167">
        <v>6.6529900200649604E-5</v>
      </c>
      <c r="AJ16" s="167">
        <v>6.4435545168271702E-3</v>
      </c>
      <c r="AK16" s="167">
        <v>2.9859279542114299E-4</v>
      </c>
      <c r="AL16" s="167">
        <v>0</v>
      </c>
      <c r="AM16" s="167">
        <v>6.7421473122483196E-3</v>
      </c>
      <c r="AN16" s="167">
        <v>5.2487068289977404E-4</v>
      </c>
      <c r="AO16" s="167">
        <v>9.07499824471789E-4</v>
      </c>
      <c r="AP16" s="167">
        <v>0</v>
      </c>
      <c r="AQ16" s="167">
        <v>1.43237050737156E-3</v>
      </c>
      <c r="AR16" s="167">
        <v>0</v>
      </c>
      <c r="AS16" s="167">
        <v>0</v>
      </c>
      <c r="AT16" s="167">
        <v>0</v>
      </c>
      <c r="AU16" s="167">
        <v>0</v>
      </c>
      <c r="AV16" s="167">
        <v>1.43237050737156E-3</v>
      </c>
      <c r="AW16" s="167">
        <v>5.9752531864861304E-4</v>
      </c>
      <c r="AX16" s="167">
        <v>1.0331194701049999E-3</v>
      </c>
      <c r="AY16" s="167">
        <v>0</v>
      </c>
      <c r="AZ16" s="167">
        <v>1.6306447887536101E-3</v>
      </c>
      <c r="BA16" s="167">
        <v>0</v>
      </c>
      <c r="BB16" s="167">
        <v>0</v>
      </c>
      <c r="BC16" s="167">
        <v>0</v>
      </c>
      <c r="BD16" s="167">
        <v>0</v>
      </c>
      <c r="BE16" s="167">
        <v>1.6306447887536101E-3</v>
      </c>
      <c r="BF16" s="167">
        <v>6.4071318877061403E-3</v>
      </c>
      <c r="BG16" s="167">
        <v>1.3409053776424399E-2</v>
      </c>
      <c r="BH16" s="167">
        <v>0</v>
      </c>
      <c r="BI16" s="167">
        <v>1.9816185664130601E-2</v>
      </c>
      <c r="BJ16" s="167">
        <v>3.8728308715931599E-4</v>
      </c>
      <c r="BK16" s="167">
        <v>1.79466068475466E-5</v>
      </c>
      <c r="BL16" s="167">
        <v>0</v>
      </c>
      <c r="BM16" s="167">
        <v>4.05229694006863E-4</v>
      </c>
      <c r="BN16" s="167">
        <v>3.8227343184137399</v>
      </c>
    </row>
    <row r="17" spans="1:66" x14ac:dyDescent="0.25">
      <c r="A17" s="167" t="s">
        <v>209</v>
      </c>
      <c r="B17" s="167">
        <v>2021</v>
      </c>
      <c r="C17" s="167" t="s">
        <v>69</v>
      </c>
      <c r="D17" s="167">
        <v>2022</v>
      </c>
      <c r="E17" s="167" t="s">
        <v>210</v>
      </c>
      <c r="F17" s="167" t="s">
        <v>211</v>
      </c>
      <c r="G17" s="167">
        <v>121.712472781701</v>
      </c>
      <c r="H17" s="167">
        <v>15354.5024436245</v>
      </c>
      <c r="I17" s="167">
        <v>925.01479314093501</v>
      </c>
      <c r="J17" s="167">
        <v>2.1905705976003401E-2</v>
      </c>
      <c r="K17" s="167">
        <v>5.1827476219254301E-3</v>
      </c>
      <c r="L17" s="167">
        <v>1.8214809881966999E-3</v>
      </c>
      <c r="M17" s="167">
        <v>2.8909934586125501E-2</v>
      </c>
      <c r="N17" s="167">
        <v>9.2696229025620607E-5</v>
      </c>
      <c r="O17" s="167">
        <v>1.78580054398152E-6</v>
      </c>
      <c r="P17" s="167">
        <v>0</v>
      </c>
      <c r="Q17" s="167">
        <v>9.4482029569602105E-5</v>
      </c>
      <c r="R17" s="167">
        <v>1.5232897545501E-4</v>
      </c>
      <c r="S17" s="167">
        <v>4.4784718783773199E-4</v>
      </c>
      <c r="T17" s="167">
        <v>6.9465819286234503E-4</v>
      </c>
      <c r="U17" s="167">
        <v>9.6887541168734902E-5</v>
      </c>
      <c r="V17" s="167">
        <v>1.86654652020782E-6</v>
      </c>
      <c r="W17" s="167">
        <v>0</v>
      </c>
      <c r="X17" s="167">
        <v>9.8754087688942706E-5</v>
      </c>
      <c r="Y17" s="167">
        <v>6.0931590182004304E-4</v>
      </c>
      <c r="Z17" s="167">
        <v>1.0449767716213701E-3</v>
      </c>
      <c r="AA17" s="167">
        <v>1.75304676113036E-3</v>
      </c>
      <c r="AB17" s="167">
        <v>19.8116221620459</v>
      </c>
      <c r="AC17" s="167">
        <v>0.91806589480143797</v>
      </c>
      <c r="AD17" s="167">
        <v>0</v>
      </c>
      <c r="AE17" s="167">
        <v>20.729688056847401</v>
      </c>
      <c r="AF17" s="167">
        <v>1.1027288606303E-5</v>
      </c>
      <c r="AG17" s="167">
        <v>2.0371201667504899E-5</v>
      </c>
      <c r="AH17" s="167">
        <v>0</v>
      </c>
      <c r="AI17" s="167">
        <v>3.13984902738079E-5</v>
      </c>
      <c r="AJ17" s="167">
        <v>3.1141111107908801E-3</v>
      </c>
      <c r="AK17" s="167">
        <v>1.44307173842451E-4</v>
      </c>
      <c r="AL17" s="167">
        <v>0</v>
      </c>
      <c r="AM17" s="167">
        <v>3.2584182846333298E-3</v>
      </c>
      <c r="AN17" s="167">
        <v>2.37414499770867E-4</v>
      </c>
      <c r="AO17" s="167">
        <v>4.3858638567396301E-4</v>
      </c>
      <c r="AP17" s="167">
        <v>0</v>
      </c>
      <c r="AQ17" s="167">
        <v>6.7600088544483101E-4</v>
      </c>
      <c r="AR17" s="167">
        <v>0</v>
      </c>
      <c r="AS17" s="167">
        <v>0</v>
      </c>
      <c r="AT17" s="167">
        <v>0</v>
      </c>
      <c r="AU17" s="167">
        <v>0</v>
      </c>
      <c r="AV17" s="167">
        <v>6.7600088544483101E-4</v>
      </c>
      <c r="AW17" s="167">
        <v>2.7027833569145601E-4</v>
      </c>
      <c r="AX17" s="167">
        <v>4.99297214328927E-4</v>
      </c>
      <c r="AY17" s="167">
        <v>0</v>
      </c>
      <c r="AZ17" s="167">
        <v>7.6957555002038296E-4</v>
      </c>
      <c r="BA17" s="167">
        <v>0</v>
      </c>
      <c r="BB17" s="167">
        <v>0</v>
      </c>
      <c r="BC17" s="167">
        <v>0</v>
      </c>
      <c r="BD17" s="167">
        <v>0</v>
      </c>
      <c r="BE17" s="167">
        <v>7.6957555002038296E-4</v>
      </c>
      <c r="BF17" s="167">
        <v>2.8981350912965398E-3</v>
      </c>
      <c r="BG17" s="167">
        <v>6.4804733538465203E-3</v>
      </c>
      <c r="BH17" s="167">
        <v>0</v>
      </c>
      <c r="BI17" s="167">
        <v>9.3786084451430596E-3</v>
      </c>
      <c r="BJ17" s="167">
        <v>1.8717038268158801E-4</v>
      </c>
      <c r="BK17" s="167">
        <v>8.6734313551614099E-6</v>
      </c>
      <c r="BL17" s="167">
        <v>0</v>
      </c>
      <c r="BM17" s="167">
        <v>1.9584381403675E-4</v>
      </c>
      <c r="BN17" s="167">
        <v>1.84749261971568</v>
      </c>
    </row>
    <row r="18" spans="1:66" x14ac:dyDescent="0.25">
      <c r="A18" s="167" t="s">
        <v>209</v>
      </c>
      <c r="B18" s="167">
        <v>2021</v>
      </c>
      <c r="C18" s="167" t="s">
        <v>70</v>
      </c>
      <c r="D18" s="167">
        <v>2021</v>
      </c>
      <c r="E18" s="167" t="s">
        <v>210</v>
      </c>
      <c r="F18" s="167" t="s">
        <v>211</v>
      </c>
      <c r="G18" s="167">
        <v>370.422136333742</v>
      </c>
      <c r="H18" s="167">
        <v>71689.956765562907</v>
      </c>
      <c r="I18" s="167">
        <v>4704.3611314385198</v>
      </c>
      <c r="J18" s="167">
        <v>9.2474420065704596E-2</v>
      </c>
      <c r="K18" s="167">
        <v>9.0694479430668499E-3</v>
      </c>
      <c r="L18" s="167">
        <v>9.7172527805569602E-3</v>
      </c>
      <c r="M18" s="167">
        <v>0.111261120789328</v>
      </c>
      <c r="N18" s="167">
        <v>5.9160425452725097E-4</v>
      </c>
      <c r="O18" s="167">
        <v>3.1250267718658298E-6</v>
      </c>
      <c r="P18" s="167">
        <v>0</v>
      </c>
      <c r="Q18" s="167">
        <v>5.9472928129911595E-4</v>
      </c>
      <c r="R18" s="167">
        <v>7.1122185200124305E-4</v>
      </c>
      <c r="S18" s="167">
        <v>2.0909922448836501E-3</v>
      </c>
      <c r="T18" s="167">
        <v>3.3969433781840101E-3</v>
      </c>
      <c r="U18" s="167">
        <v>6.1835397371197399E-4</v>
      </c>
      <c r="V18" s="167">
        <v>3.2663266153886802E-6</v>
      </c>
      <c r="W18" s="167">
        <v>0</v>
      </c>
      <c r="X18" s="167">
        <v>6.2162030032736305E-4</v>
      </c>
      <c r="Y18" s="167">
        <v>2.84488740800497E-3</v>
      </c>
      <c r="Z18" s="167">
        <v>4.8789819047285301E-3</v>
      </c>
      <c r="AA18" s="167">
        <v>8.3454896130608601E-3</v>
      </c>
      <c r="AB18" s="167">
        <v>82.559567381707495</v>
      </c>
      <c r="AC18" s="167">
        <v>1.60655147589714</v>
      </c>
      <c r="AD18" s="167">
        <v>0</v>
      </c>
      <c r="AE18" s="167">
        <v>84.166118857604701</v>
      </c>
      <c r="AF18" s="167">
        <v>4.4162488850398402E-5</v>
      </c>
      <c r="AG18" s="167">
        <v>3.5648186355737301E-5</v>
      </c>
      <c r="AH18" s="167">
        <v>0</v>
      </c>
      <c r="AI18" s="167">
        <v>7.9810675206135696E-5</v>
      </c>
      <c r="AJ18" s="167">
        <v>1.2977214282735501E-2</v>
      </c>
      <c r="AK18" s="167">
        <v>2.5252751946446998E-4</v>
      </c>
      <c r="AL18" s="167">
        <v>0</v>
      </c>
      <c r="AM18" s="167">
        <v>1.3229741802200001E-2</v>
      </c>
      <c r="AN18" s="167">
        <v>9.5080627463226604E-4</v>
      </c>
      <c r="AO18" s="167">
        <v>7.6749567672949697E-4</v>
      </c>
      <c r="AP18" s="167">
        <v>0</v>
      </c>
      <c r="AQ18" s="167">
        <v>1.71830195136176E-3</v>
      </c>
      <c r="AR18" s="167">
        <v>0</v>
      </c>
      <c r="AS18" s="167">
        <v>0</v>
      </c>
      <c r="AT18" s="167">
        <v>0</v>
      </c>
      <c r="AU18" s="167">
        <v>0</v>
      </c>
      <c r="AV18" s="167">
        <v>1.71830195136176E-3</v>
      </c>
      <c r="AW18" s="167">
        <v>1.0824205670699101E-3</v>
      </c>
      <c r="AX18" s="167">
        <v>8.7373540519655399E-4</v>
      </c>
      <c r="AY18" s="167">
        <v>0</v>
      </c>
      <c r="AZ18" s="167">
        <v>1.9561559722664598E-3</v>
      </c>
      <c r="BA18" s="167">
        <v>0</v>
      </c>
      <c r="BB18" s="167">
        <v>0</v>
      </c>
      <c r="BC18" s="167">
        <v>0</v>
      </c>
      <c r="BD18" s="167">
        <v>0</v>
      </c>
      <c r="BE18" s="167">
        <v>1.9561559722664598E-3</v>
      </c>
      <c r="BF18" s="167">
        <v>1.0022544921159201E-2</v>
      </c>
      <c r="BG18" s="167">
        <v>1.1340377733328201E-2</v>
      </c>
      <c r="BH18" s="167">
        <v>0</v>
      </c>
      <c r="BI18" s="167">
        <v>2.1362922654487401E-2</v>
      </c>
      <c r="BJ18" s="167">
        <v>7.7998185582521605E-4</v>
      </c>
      <c r="BK18" s="167">
        <v>1.5177901742816501E-5</v>
      </c>
      <c r="BL18" s="167">
        <v>0</v>
      </c>
      <c r="BM18" s="167">
        <v>7.95159757568032E-4</v>
      </c>
      <c r="BN18" s="167">
        <v>7.5011395730180297</v>
      </c>
    </row>
    <row r="19" spans="1:66" x14ac:dyDescent="0.25">
      <c r="A19" s="167" t="s">
        <v>209</v>
      </c>
      <c r="B19" s="167">
        <v>2021</v>
      </c>
      <c r="C19" s="167" t="s">
        <v>70</v>
      </c>
      <c r="D19" s="167">
        <v>2022</v>
      </c>
      <c r="E19" s="167" t="s">
        <v>210</v>
      </c>
      <c r="F19" s="167" t="s">
        <v>211</v>
      </c>
      <c r="G19" s="167">
        <v>150.795695245236</v>
      </c>
      <c r="H19" s="167">
        <v>12160.1543799477</v>
      </c>
      <c r="I19" s="167">
        <v>1915.1053296145101</v>
      </c>
      <c r="J19" s="167">
        <v>1.3871962157250501E-2</v>
      </c>
      <c r="K19" s="167">
        <v>3.6920949746724599E-3</v>
      </c>
      <c r="L19" s="167">
        <v>3.9558108039136697E-3</v>
      </c>
      <c r="M19" s="167">
        <v>2.1519867935836701E-2</v>
      </c>
      <c r="N19" s="167">
        <v>7.78897196870843E-5</v>
      </c>
      <c r="O19" s="167">
        <v>1.2721717697208799E-6</v>
      </c>
      <c r="P19" s="167">
        <v>0</v>
      </c>
      <c r="Q19" s="167">
        <v>7.9161891456805194E-5</v>
      </c>
      <c r="R19" s="167">
        <v>1.20638481440427E-4</v>
      </c>
      <c r="S19" s="167">
        <v>3.5467713543485801E-4</v>
      </c>
      <c r="T19" s="167">
        <v>5.5447750833209099E-4</v>
      </c>
      <c r="U19" s="167">
        <v>8.1411547180822107E-5</v>
      </c>
      <c r="V19" s="167">
        <v>1.32969373196903E-6</v>
      </c>
      <c r="W19" s="167">
        <v>0</v>
      </c>
      <c r="X19" s="167">
        <v>8.2741240912791099E-5</v>
      </c>
      <c r="Y19" s="167">
        <v>4.8255392576171098E-4</v>
      </c>
      <c r="Z19" s="167">
        <v>8.2757998268133599E-4</v>
      </c>
      <c r="AA19" s="167">
        <v>1.39287514935583E-3</v>
      </c>
      <c r="AB19" s="167">
        <v>14.0038734879738</v>
      </c>
      <c r="AC19" s="167">
        <v>0.65401341602570895</v>
      </c>
      <c r="AD19" s="167">
        <v>0</v>
      </c>
      <c r="AE19" s="167">
        <v>14.657886903999501</v>
      </c>
      <c r="AF19" s="167">
        <v>7.0110108301960703E-6</v>
      </c>
      <c r="AG19" s="167">
        <v>1.45120728986398E-5</v>
      </c>
      <c r="AH19" s="167">
        <v>0</v>
      </c>
      <c r="AI19" s="167">
        <v>2.15230837288359E-5</v>
      </c>
      <c r="AJ19" s="167">
        <v>2.2012138968889698E-3</v>
      </c>
      <c r="AK19" s="167">
        <v>1.02801801326178E-4</v>
      </c>
      <c r="AL19" s="167">
        <v>0</v>
      </c>
      <c r="AM19" s="167">
        <v>2.3040156982151502E-3</v>
      </c>
      <c r="AN19" s="167">
        <v>1.50945140602171E-4</v>
      </c>
      <c r="AO19" s="167">
        <v>3.12440949981087E-4</v>
      </c>
      <c r="AP19" s="167">
        <v>0</v>
      </c>
      <c r="AQ19" s="167">
        <v>4.63386090583258E-4</v>
      </c>
      <c r="AR19" s="167">
        <v>0</v>
      </c>
      <c r="AS19" s="167">
        <v>0</v>
      </c>
      <c r="AT19" s="167">
        <v>0</v>
      </c>
      <c r="AU19" s="167">
        <v>0</v>
      </c>
      <c r="AV19" s="167">
        <v>4.63386090583258E-4</v>
      </c>
      <c r="AW19" s="167">
        <v>1.7183955243694701E-4</v>
      </c>
      <c r="AX19" s="167">
        <v>3.5569023814571401E-4</v>
      </c>
      <c r="AY19" s="167">
        <v>0</v>
      </c>
      <c r="AZ19" s="167">
        <v>5.2752979058266205E-4</v>
      </c>
      <c r="BA19" s="167">
        <v>0</v>
      </c>
      <c r="BB19" s="167">
        <v>0</v>
      </c>
      <c r="BC19" s="167">
        <v>0</v>
      </c>
      <c r="BD19" s="167">
        <v>0</v>
      </c>
      <c r="BE19" s="167">
        <v>5.2752979058266205E-4</v>
      </c>
      <c r="BF19" s="167">
        <v>1.5911281029336399E-3</v>
      </c>
      <c r="BG19" s="167">
        <v>4.6165711411482301E-3</v>
      </c>
      <c r="BH19" s="167">
        <v>0</v>
      </c>
      <c r="BI19" s="167">
        <v>6.2076992440818698E-3</v>
      </c>
      <c r="BJ19" s="167">
        <v>1.32301652955506E-4</v>
      </c>
      <c r="BK19" s="167">
        <v>6.17879446494468E-6</v>
      </c>
      <c r="BL19" s="167">
        <v>0</v>
      </c>
      <c r="BM19" s="167">
        <v>1.3848044742044999E-4</v>
      </c>
      <c r="BN19" s="167">
        <v>1.30635530074082</v>
      </c>
    </row>
    <row r="20" spans="1:66" x14ac:dyDescent="0.25">
      <c r="A20" s="167" t="s">
        <v>209</v>
      </c>
      <c r="B20" s="167">
        <v>2022</v>
      </c>
      <c r="C20" s="167" t="s">
        <v>66</v>
      </c>
      <c r="D20" s="167">
        <v>2022</v>
      </c>
      <c r="E20" s="167" t="s">
        <v>210</v>
      </c>
      <c r="F20" s="167" t="s">
        <v>211</v>
      </c>
      <c r="G20" s="167">
        <v>129.964757579375</v>
      </c>
      <c r="H20" s="167">
        <v>33943.269556272397</v>
      </c>
      <c r="I20" s="167">
        <v>1897.4854606588699</v>
      </c>
      <c r="J20" s="167">
        <v>4.5646390676733699E-2</v>
      </c>
      <c r="K20" s="167">
        <v>1.7664238397276301E-2</v>
      </c>
      <c r="L20" s="167">
        <v>4.6733781570519701E-3</v>
      </c>
      <c r="M20" s="167">
        <v>6.7984007231062002E-2</v>
      </c>
      <c r="N20" s="167">
        <v>3.03227739490953E-4</v>
      </c>
      <c r="O20" s="167">
        <v>6.0865025349539202E-6</v>
      </c>
      <c r="P20" s="167">
        <v>0</v>
      </c>
      <c r="Q20" s="167">
        <v>3.0931424202590701E-4</v>
      </c>
      <c r="R20" s="167">
        <v>3.3674444965470999E-4</v>
      </c>
      <c r="S20" s="167">
        <v>9.9002868198484794E-4</v>
      </c>
      <c r="T20" s="167">
        <v>1.6360873736654599E-3</v>
      </c>
      <c r="U20" s="167">
        <v>3.1693835231756798E-4</v>
      </c>
      <c r="V20" s="167">
        <v>6.3617071711295497E-6</v>
      </c>
      <c r="W20" s="167">
        <v>0</v>
      </c>
      <c r="X20" s="167">
        <v>3.2330005948869701E-4</v>
      </c>
      <c r="Y20" s="167">
        <v>1.34697779861884E-3</v>
      </c>
      <c r="Z20" s="167">
        <v>2.3100669246313098E-3</v>
      </c>
      <c r="AA20" s="167">
        <v>3.9803447827388497E-3</v>
      </c>
      <c r="AB20" s="167">
        <v>39.089530425829501</v>
      </c>
      <c r="AC20" s="167">
        <v>3.1290226754581498</v>
      </c>
      <c r="AD20" s="167">
        <v>0</v>
      </c>
      <c r="AE20" s="167">
        <v>42.218553101287696</v>
      </c>
      <c r="AF20" s="167">
        <v>2.1403173122027901E-5</v>
      </c>
      <c r="AG20" s="167">
        <v>6.9430693706076406E-5</v>
      </c>
      <c r="AH20" s="167">
        <v>0</v>
      </c>
      <c r="AI20" s="167">
        <v>9.0833866828104402E-5</v>
      </c>
      <c r="AJ20" s="167">
        <v>6.1443298291785501E-3</v>
      </c>
      <c r="AK20" s="167">
        <v>4.9183879037568599E-4</v>
      </c>
      <c r="AL20" s="167">
        <v>0</v>
      </c>
      <c r="AM20" s="167">
        <v>6.63616861955424E-3</v>
      </c>
      <c r="AN20" s="167">
        <v>4.6080444810078401E-4</v>
      </c>
      <c r="AO20" s="167">
        <v>1.4948237960826099E-3</v>
      </c>
      <c r="AP20" s="167">
        <v>0</v>
      </c>
      <c r="AQ20" s="167">
        <v>1.9556282441833901E-3</v>
      </c>
      <c r="AR20" s="167">
        <v>0</v>
      </c>
      <c r="AS20" s="167">
        <v>0</v>
      </c>
      <c r="AT20" s="167">
        <v>0</v>
      </c>
      <c r="AU20" s="167">
        <v>0</v>
      </c>
      <c r="AV20" s="167">
        <v>1.9556282441833901E-3</v>
      </c>
      <c r="AW20" s="167">
        <v>5.2459078713431803E-4</v>
      </c>
      <c r="AX20" s="167">
        <v>1.7017431039263199E-3</v>
      </c>
      <c r="AY20" s="167">
        <v>0</v>
      </c>
      <c r="AZ20" s="167">
        <v>2.2263338910606398E-3</v>
      </c>
      <c r="BA20" s="167">
        <v>0</v>
      </c>
      <c r="BB20" s="167">
        <v>0</v>
      </c>
      <c r="BC20" s="167">
        <v>0</v>
      </c>
      <c r="BD20" s="167">
        <v>0</v>
      </c>
      <c r="BE20" s="167">
        <v>2.2263338910606398E-3</v>
      </c>
      <c r="BF20" s="167">
        <v>4.8571097251032397E-3</v>
      </c>
      <c r="BG20" s="167">
        <v>2.2087246881416601E-2</v>
      </c>
      <c r="BH20" s="167">
        <v>0</v>
      </c>
      <c r="BI20" s="167">
        <v>2.6944356606519899E-2</v>
      </c>
      <c r="BJ20" s="167">
        <v>3.6929850109207501E-4</v>
      </c>
      <c r="BK20" s="167">
        <v>2.9561454725643099E-5</v>
      </c>
      <c r="BL20" s="167">
        <v>0</v>
      </c>
      <c r="BM20" s="167">
        <v>3.9885995581771799E-4</v>
      </c>
      <c r="BN20" s="167">
        <v>3.7626453932064399</v>
      </c>
    </row>
    <row r="21" spans="1:66" x14ac:dyDescent="0.25">
      <c r="A21" s="167" t="s">
        <v>209</v>
      </c>
      <c r="B21" s="167">
        <v>2022</v>
      </c>
      <c r="C21" s="167" t="s">
        <v>67</v>
      </c>
      <c r="D21" s="167">
        <v>2022</v>
      </c>
      <c r="E21" s="167" t="s">
        <v>210</v>
      </c>
      <c r="F21" s="167" t="s">
        <v>211</v>
      </c>
      <c r="G21" s="167">
        <v>711.83530299719496</v>
      </c>
      <c r="H21" s="167">
        <v>183061.599183852</v>
      </c>
      <c r="I21" s="167">
        <v>10392.795423759</v>
      </c>
      <c r="J21" s="167">
        <v>0.24617796550717899</v>
      </c>
      <c r="K21" s="167">
        <v>0.12007919701886501</v>
      </c>
      <c r="L21" s="167">
        <v>2.5596751137813699E-2</v>
      </c>
      <c r="M21" s="167">
        <v>0.39185391366385802</v>
      </c>
      <c r="N21" s="167">
        <v>1.6353570473704501E-3</v>
      </c>
      <c r="O21" s="167">
        <v>4.1375253244048503E-5</v>
      </c>
      <c r="P21" s="167">
        <v>0</v>
      </c>
      <c r="Q21" s="167">
        <v>1.6767323006145001E-3</v>
      </c>
      <c r="R21" s="167">
        <v>1.8161178423863999E-3</v>
      </c>
      <c r="S21" s="167">
        <v>5.33938645661602E-3</v>
      </c>
      <c r="T21" s="167">
        <v>8.8322365996169293E-3</v>
      </c>
      <c r="U21" s="167">
        <v>1.7093006362631201E-3</v>
      </c>
      <c r="V21" s="167">
        <v>4.3246058595777297E-5</v>
      </c>
      <c r="W21" s="167">
        <v>0</v>
      </c>
      <c r="X21" s="167">
        <v>1.7525466948589E-3</v>
      </c>
      <c r="Y21" s="167">
        <v>7.26447136954561E-3</v>
      </c>
      <c r="Z21" s="167">
        <v>1.24585683987707E-2</v>
      </c>
      <c r="AA21" s="167">
        <v>2.1475586463175201E-2</v>
      </c>
      <c r="AB21" s="167">
        <v>210.816110181542</v>
      </c>
      <c r="AC21" s="167">
        <v>21.2706895068156</v>
      </c>
      <c r="AD21" s="167">
        <v>0</v>
      </c>
      <c r="AE21" s="167">
        <v>232.08679968835699</v>
      </c>
      <c r="AF21" s="167">
        <v>1.1543070210930501E-4</v>
      </c>
      <c r="AG21" s="167">
        <v>4.7198083275268402E-4</v>
      </c>
      <c r="AH21" s="167">
        <v>0</v>
      </c>
      <c r="AI21" s="167">
        <v>5.8741153486199002E-4</v>
      </c>
      <c r="AJ21" s="167">
        <v>3.31373567333497E-2</v>
      </c>
      <c r="AK21" s="167">
        <v>3.3434561786795602E-3</v>
      </c>
      <c r="AL21" s="167">
        <v>0</v>
      </c>
      <c r="AM21" s="167">
        <v>3.6480812912029301E-2</v>
      </c>
      <c r="AN21" s="167">
        <v>2.4851913627994102E-3</v>
      </c>
      <c r="AO21" s="167">
        <v>1.01616179017357E-2</v>
      </c>
      <c r="AP21" s="167">
        <v>0</v>
      </c>
      <c r="AQ21" s="167">
        <v>1.2646809264535101E-2</v>
      </c>
      <c r="AR21" s="167">
        <v>0</v>
      </c>
      <c r="AS21" s="167">
        <v>0</v>
      </c>
      <c r="AT21" s="167">
        <v>0</v>
      </c>
      <c r="AU21" s="167">
        <v>0</v>
      </c>
      <c r="AV21" s="167">
        <v>1.2646809264535101E-2</v>
      </c>
      <c r="AW21" s="167">
        <v>2.8292011905779501E-3</v>
      </c>
      <c r="AX21" s="167">
        <v>1.1568228465676299E-2</v>
      </c>
      <c r="AY21" s="167">
        <v>0</v>
      </c>
      <c r="AZ21" s="167">
        <v>1.43974296562542E-2</v>
      </c>
      <c r="BA21" s="167">
        <v>0</v>
      </c>
      <c r="BB21" s="167">
        <v>0</v>
      </c>
      <c r="BC21" s="167">
        <v>0</v>
      </c>
      <c r="BD21" s="167">
        <v>0</v>
      </c>
      <c r="BE21" s="167">
        <v>1.43974296562542E-2</v>
      </c>
      <c r="BF21" s="167">
        <v>2.61951412352142E-2</v>
      </c>
      <c r="BG21" s="167">
        <v>0.15014623388953399</v>
      </c>
      <c r="BH21" s="167">
        <v>0</v>
      </c>
      <c r="BI21" s="167">
        <v>0.17634137512474801</v>
      </c>
      <c r="BJ21" s="167">
        <v>1.9916860767572901E-3</v>
      </c>
      <c r="BK21" s="167">
        <v>2.00954927482868E-4</v>
      </c>
      <c r="BL21" s="167">
        <v>0</v>
      </c>
      <c r="BM21" s="167">
        <v>2.1926410042401598E-3</v>
      </c>
      <c r="BN21" s="167">
        <v>20.684278913499501</v>
      </c>
    </row>
    <row r="22" spans="1:66" x14ac:dyDescent="0.25">
      <c r="A22" s="167" t="s">
        <v>209</v>
      </c>
      <c r="B22" s="167">
        <v>2022</v>
      </c>
      <c r="C22" s="167" t="s">
        <v>68</v>
      </c>
      <c r="D22" s="167">
        <v>2022</v>
      </c>
      <c r="E22" s="167" t="s">
        <v>210</v>
      </c>
      <c r="F22" s="167" t="s">
        <v>211</v>
      </c>
      <c r="G22" s="167">
        <v>50.998089322664597</v>
      </c>
      <c r="H22" s="167">
        <v>13229.7206253042</v>
      </c>
      <c r="I22" s="167">
        <v>744.57210411090296</v>
      </c>
      <c r="J22" s="167">
        <v>1.7791279151452899E-2</v>
      </c>
      <c r="K22" s="167">
        <v>8.6028461774479703E-3</v>
      </c>
      <c r="L22" s="167">
        <v>1.8338306563328501E-3</v>
      </c>
      <c r="M22" s="167">
        <v>2.8227955985233699E-2</v>
      </c>
      <c r="N22" s="167">
        <v>1.18184934829721E-4</v>
      </c>
      <c r="O22" s="167">
        <v>2.9642514944164901E-6</v>
      </c>
      <c r="P22" s="167">
        <v>0</v>
      </c>
      <c r="Q22" s="167">
        <v>1.21149186324138E-4</v>
      </c>
      <c r="R22" s="167">
        <v>1.31249436170782E-4</v>
      </c>
      <c r="S22" s="167">
        <v>3.8587334234209999E-4</v>
      </c>
      <c r="T22" s="167">
        <v>6.3827196483702098E-4</v>
      </c>
      <c r="U22" s="167">
        <v>1.2352873314484E-4</v>
      </c>
      <c r="V22" s="167">
        <v>3.0982817933228102E-6</v>
      </c>
      <c r="W22" s="167">
        <v>0</v>
      </c>
      <c r="X22" s="167">
        <v>1.2662701493816299E-4</v>
      </c>
      <c r="Y22" s="167">
        <v>5.2499774468312997E-4</v>
      </c>
      <c r="Z22" s="167">
        <v>9.0037113213156802E-4</v>
      </c>
      <c r="AA22" s="167">
        <v>1.5519958917528599E-3</v>
      </c>
      <c r="AB22" s="167">
        <v>15.235551046687601</v>
      </c>
      <c r="AC22" s="167">
        <v>1.5238981810200001</v>
      </c>
      <c r="AD22" s="167">
        <v>0</v>
      </c>
      <c r="AE22" s="167">
        <v>16.759449227707599</v>
      </c>
      <c r="AF22" s="167">
        <v>8.3421106403346803E-6</v>
      </c>
      <c r="AG22" s="167">
        <v>3.3814171011130399E-5</v>
      </c>
      <c r="AH22" s="167">
        <v>0</v>
      </c>
      <c r="AI22" s="167">
        <v>4.2156281651465098E-5</v>
      </c>
      <c r="AJ22" s="167">
        <v>2.3948164569988898E-3</v>
      </c>
      <c r="AK22" s="167">
        <v>2.39535572524684E-4</v>
      </c>
      <c r="AL22" s="167">
        <v>0</v>
      </c>
      <c r="AM22" s="167">
        <v>2.6343520295235702E-3</v>
      </c>
      <c r="AN22" s="167">
        <v>1.7960335449787999E-4</v>
      </c>
      <c r="AO22" s="167">
        <v>7.2800982928708502E-4</v>
      </c>
      <c r="AP22" s="167">
        <v>0</v>
      </c>
      <c r="AQ22" s="167">
        <v>9.0761318378496602E-4</v>
      </c>
      <c r="AR22" s="167">
        <v>0</v>
      </c>
      <c r="AS22" s="167">
        <v>0</v>
      </c>
      <c r="AT22" s="167">
        <v>0</v>
      </c>
      <c r="AU22" s="167">
        <v>0</v>
      </c>
      <c r="AV22" s="167">
        <v>9.0761318378496602E-4</v>
      </c>
      <c r="AW22" s="167">
        <v>2.0446474745703901E-4</v>
      </c>
      <c r="AX22" s="167">
        <v>8.2878377359695997E-4</v>
      </c>
      <c r="AY22" s="167">
        <v>0</v>
      </c>
      <c r="AZ22" s="167">
        <v>1.0332485210539999E-3</v>
      </c>
      <c r="BA22" s="167">
        <v>0</v>
      </c>
      <c r="BB22" s="167">
        <v>0</v>
      </c>
      <c r="BC22" s="167">
        <v>0</v>
      </c>
      <c r="BD22" s="167">
        <v>0</v>
      </c>
      <c r="BE22" s="167">
        <v>1.0332485210539999E-3</v>
      </c>
      <c r="BF22" s="167">
        <v>1.89312182102523E-3</v>
      </c>
      <c r="BG22" s="167">
        <v>1.0756941971154701E-2</v>
      </c>
      <c r="BH22" s="167">
        <v>0</v>
      </c>
      <c r="BI22" s="167">
        <v>1.2650063792179899E-2</v>
      </c>
      <c r="BJ22" s="167">
        <v>1.4393793180835101E-4</v>
      </c>
      <c r="BK22" s="167">
        <v>1.4397034396088701E-5</v>
      </c>
      <c r="BL22" s="167">
        <v>0</v>
      </c>
      <c r="BM22" s="167">
        <v>1.5833496620443999E-4</v>
      </c>
      <c r="BN22" s="167">
        <v>1.49365290368959</v>
      </c>
    </row>
    <row r="23" spans="1:66" x14ac:dyDescent="0.25">
      <c r="A23" s="167" t="s">
        <v>209</v>
      </c>
      <c r="B23" s="167">
        <v>2022</v>
      </c>
      <c r="C23" s="167" t="s">
        <v>69</v>
      </c>
      <c r="D23" s="167">
        <v>2022</v>
      </c>
      <c r="E23" s="167" t="s">
        <v>210</v>
      </c>
      <c r="F23" s="167" t="s">
        <v>211</v>
      </c>
      <c r="G23" s="167">
        <v>228.44590549037201</v>
      </c>
      <c r="H23" s="167">
        <v>29647.887518117099</v>
      </c>
      <c r="I23" s="167">
        <v>1736.18888172682</v>
      </c>
      <c r="J23" s="167">
        <v>4.7830415460318298E-2</v>
      </c>
      <c r="K23" s="167">
        <v>9.7276593463215301E-3</v>
      </c>
      <c r="L23" s="167">
        <v>3.4187940165212902E-3</v>
      </c>
      <c r="M23" s="167">
        <v>6.0976868823161202E-2</v>
      </c>
      <c r="N23" s="167">
        <v>2.3059038679582399E-4</v>
      </c>
      <c r="O23" s="167">
        <v>3.3518242869550102E-6</v>
      </c>
      <c r="P23" s="167">
        <v>0</v>
      </c>
      <c r="Q23" s="167">
        <v>2.33942211082779E-4</v>
      </c>
      <c r="R23" s="167">
        <v>2.9413081580610998E-4</v>
      </c>
      <c r="S23" s="167">
        <v>8.6474459846996605E-4</v>
      </c>
      <c r="T23" s="167">
        <v>1.39281762535885E-3</v>
      </c>
      <c r="U23" s="167">
        <v>2.4101666085704401E-4</v>
      </c>
      <c r="V23" s="167">
        <v>3.5033789077111202E-6</v>
      </c>
      <c r="W23" s="167">
        <v>0</v>
      </c>
      <c r="X23" s="167">
        <v>2.4452003976475499E-4</v>
      </c>
      <c r="Y23" s="167">
        <v>1.1765232632244399E-3</v>
      </c>
      <c r="Z23" s="167">
        <v>2.0177373964299201E-3</v>
      </c>
      <c r="AA23" s="167">
        <v>3.4387806994191201E-3</v>
      </c>
      <c r="AB23" s="167">
        <v>38.254767286744297</v>
      </c>
      <c r="AC23" s="167">
        <v>1.72314627946063</v>
      </c>
      <c r="AD23" s="167">
        <v>0</v>
      </c>
      <c r="AE23" s="167">
        <v>39.977913566204897</v>
      </c>
      <c r="AF23" s="167">
        <v>2.2750976599917401E-5</v>
      </c>
      <c r="AG23" s="167">
        <v>3.8235338618145001E-5</v>
      </c>
      <c r="AH23" s="167">
        <v>0</v>
      </c>
      <c r="AI23" s="167">
        <v>6.0986315218062402E-5</v>
      </c>
      <c r="AJ23" s="167">
        <v>6.0131166884755099E-3</v>
      </c>
      <c r="AK23" s="167">
        <v>2.7085459890641102E-4</v>
      </c>
      <c r="AL23" s="167">
        <v>0</v>
      </c>
      <c r="AM23" s="167">
        <v>6.2839712873819197E-3</v>
      </c>
      <c r="AN23" s="167">
        <v>4.8982228738265901E-4</v>
      </c>
      <c r="AO23" s="167">
        <v>8.2319635548560601E-4</v>
      </c>
      <c r="AP23" s="167">
        <v>0</v>
      </c>
      <c r="AQ23" s="167">
        <v>1.3130186428682599E-3</v>
      </c>
      <c r="AR23" s="167">
        <v>0</v>
      </c>
      <c r="AS23" s="167">
        <v>0</v>
      </c>
      <c r="AT23" s="167">
        <v>0</v>
      </c>
      <c r="AU23" s="167">
        <v>0</v>
      </c>
      <c r="AV23" s="167">
        <v>1.3130186428682599E-3</v>
      </c>
      <c r="AW23" s="167">
        <v>5.5762538828141197E-4</v>
      </c>
      <c r="AX23" s="167">
        <v>9.3714638795293695E-4</v>
      </c>
      <c r="AY23" s="167">
        <v>0</v>
      </c>
      <c r="AZ23" s="167">
        <v>1.49477177623434E-3</v>
      </c>
      <c r="BA23" s="167">
        <v>0</v>
      </c>
      <c r="BB23" s="167">
        <v>0</v>
      </c>
      <c r="BC23" s="167">
        <v>0</v>
      </c>
      <c r="BD23" s="167">
        <v>0</v>
      </c>
      <c r="BE23" s="167">
        <v>1.49477177623434E-3</v>
      </c>
      <c r="BF23" s="167">
        <v>5.9794721902757296E-3</v>
      </c>
      <c r="BG23" s="167">
        <v>1.2163400919320199E-2</v>
      </c>
      <c r="BH23" s="167">
        <v>0</v>
      </c>
      <c r="BI23" s="167">
        <v>1.8142873109595999E-2</v>
      </c>
      <c r="BJ23" s="167">
        <v>3.61412072867616E-4</v>
      </c>
      <c r="BK23" s="167">
        <v>1.6279431633865498E-5</v>
      </c>
      <c r="BL23" s="167">
        <v>0</v>
      </c>
      <c r="BM23" s="167">
        <v>3.7769150450148203E-4</v>
      </c>
      <c r="BN23" s="167">
        <v>3.5629528077147299</v>
      </c>
    </row>
    <row r="24" spans="1:66" x14ac:dyDescent="0.25">
      <c r="A24" s="167" t="s">
        <v>209</v>
      </c>
      <c r="B24" s="167">
        <v>2022</v>
      </c>
      <c r="C24" s="167" t="s">
        <v>70</v>
      </c>
      <c r="D24" s="167">
        <v>2022</v>
      </c>
      <c r="E24" s="167" t="s">
        <v>210</v>
      </c>
      <c r="F24" s="167" t="s">
        <v>211</v>
      </c>
      <c r="G24" s="167">
        <v>381.45322877093702</v>
      </c>
      <c r="H24" s="167">
        <v>72376.866161352402</v>
      </c>
      <c r="I24" s="167">
        <v>4844.4560053908999</v>
      </c>
      <c r="J24" s="167">
        <v>9.3360393387448296E-2</v>
      </c>
      <c r="K24" s="167">
        <v>9.3395341738858502E-3</v>
      </c>
      <c r="L24" s="167">
        <v>1.00066305016587E-2</v>
      </c>
      <c r="M24" s="167">
        <v>0.112706558062992</v>
      </c>
      <c r="N24" s="167">
        <v>5.9727318544653698E-4</v>
      </c>
      <c r="O24" s="167">
        <v>3.2180894044891199E-6</v>
      </c>
      <c r="P24" s="167">
        <v>0</v>
      </c>
      <c r="Q24" s="167">
        <v>6.0049127485102603E-4</v>
      </c>
      <c r="R24" s="167">
        <v>7.1803654397027401E-4</v>
      </c>
      <c r="S24" s="167">
        <v>2.1110274392726002E-3</v>
      </c>
      <c r="T24" s="167">
        <v>3.4295552580938999E-3</v>
      </c>
      <c r="U24" s="167">
        <v>6.2427922853192195E-4</v>
      </c>
      <c r="V24" s="167">
        <v>3.3635971272998799E-6</v>
      </c>
      <c r="W24" s="167">
        <v>0</v>
      </c>
      <c r="X24" s="167">
        <v>6.2764282565922196E-4</v>
      </c>
      <c r="Y24" s="167">
        <v>2.87214617588109E-3</v>
      </c>
      <c r="Z24" s="167">
        <v>4.9257306916360797E-3</v>
      </c>
      <c r="AA24" s="167">
        <v>8.4255196931763993E-3</v>
      </c>
      <c r="AB24" s="167">
        <v>83.350608609873007</v>
      </c>
      <c r="AC24" s="167">
        <v>1.65439423716173</v>
      </c>
      <c r="AD24" s="167">
        <v>0</v>
      </c>
      <c r="AE24" s="167">
        <v>85.005002847034802</v>
      </c>
      <c r="AF24" s="167">
        <v>4.4585626506430001E-5</v>
      </c>
      <c r="AG24" s="167">
        <v>3.6709781763615998E-5</v>
      </c>
      <c r="AH24" s="167">
        <v>0</v>
      </c>
      <c r="AI24" s="167">
        <v>8.1295408270046094E-5</v>
      </c>
      <c r="AJ24" s="167">
        <v>1.31015549479055E-2</v>
      </c>
      <c r="AK24" s="167">
        <v>2.6004773528558498E-4</v>
      </c>
      <c r="AL24" s="167">
        <v>0</v>
      </c>
      <c r="AM24" s="167">
        <v>1.3361602683191001E-2</v>
      </c>
      <c r="AN24" s="167">
        <v>9.59916312333061E-4</v>
      </c>
      <c r="AO24" s="167">
        <v>7.9035153474853095E-4</v>
      </c>
      <c r="AP24" s="167">
        <v>0</v>
      </c>
      <c r="AQ24" s="167">
        <v>1.75026784708159E-3</v>
      </c>
      <c r="AR24" s="167">
        <v>0</v>
      </c>
      <c r="AS24" s="167">
        <v>0</v>
      </c>
      <c r="AT24" s="167">
        <v>0</v>
      </c>
      <c r="AU24" s="167">
        <v>0</v>
      </c>
      <c r="AV24" s="167">
        <v>1.75026784708159E-3</v>
      </c>
      <c r="AW24" s="167">
        <v>1.0927916515244499E-3</v>
      </c>
      <c r="AX24" s="167">
        <v>8.9975505973385699E-4</v>
      </c>
      <c r="AY24" s="167">
        <v>0</v>
      </c>
      <c r="AZ24" s="167">
        <v>1.99254671125831E-3</v>
      </c>
      <c r="BA24" s="167">
        <v>0</v>
      </c>
      <c r="BB24" s="167">
        <v>0</v>
      </c>
      <c r="BC24" s="167">
        <v>0</v>
      </c>
      <c r="BD24" s="167">
        <v>0</v>
      </c>
      <c r="BE24" s="167">
        <v>1.99254671125831E-3</v>
      </c>
      <c r="BF24" s="167">
        <v>1.01185688367702E-2</v>
      </c>
      <c r="BG24" s="167">
        <v>1.16780917703109E-2</v>
      </c>
      <c r="BH24" s="167">
        <v>0</v>
      </c>
      <c r="BI24" s="167">
        <v>2.17966606070812E-2</v>
      </c>
      <c r="BJ24" s="167">
        <v>7.8745522111462103E-4</v>
      </c>
      <c r="BK24" s="167">
        <v>1.56298964286223E-5</v>
      </c>
      <c r="BL24" s="167">
        <v>0</v>
      </c>
      <c r="BM24" s="167">
        <v>8.0308511754324395E-4</v>
      </c>
      <c r="BN24" s="167">
        <v>7.5759034563441903</v>
      </c>
    </row>
    <row r="25" spans="1:66" x14ac:dyDescent="0.25">
      <c r="A25" s="167" t="s">
        <v>209</v>
      </c>
      <c r="B25" s="167">
        <v>2022</v>
      </c>
      <c r="C25" s="167" t="s">
        <v>66</v>
      </c>
      <c r="D25" s="167">
        <v>2023</v>
      </c>
      <c r="E25" s="167" t="s">
        <v>210</v>
      </c>
      <c r="F25" s="167" t="s">
        <v>211</v>
      </c>
      <c r="G25" s="167">
        <v>82.818216868477407</v>
      </c>
      <c r="H25" s="167">
        <v>9012.4466294246704</v>
      </c>
      <c r="I25" s="167">
        <v>1209.1459662797699</v>
      </c>
      <c r="J25" s="167">
        <v>1.0280621755812199E-2</v>
      </c>
      <c r="K25" s="167">
        <v>1.12562878864191E-2</v>
      </c>
      <c r="L25" s="167">
        <v>2.9780446093838299E-3</v>
      </c>
      <c r="M25" s="167">
        <v>2.4514954251615199E-2</v>
      </c>
      <c r="N25" s="167">
        <v>5.7733330226840099E-5</v>
      </c>
      <c r="O25" s="167">
        <v>3.8785382768285597E-6</v>
      </c>
      <c r="P25" s="167">
        <v>0</v>
      </c>
      <c r="Q25" s="167">
        <v>6.1611868503668699E-5</v>
      </c>
      <c r="R25" s="167">
        <v>8.9410696728454701E-5</v>
      </c>
      <c r="S25" s="167">
        <v>2.6286744838165701E-4</v>
      </c>
      <c r="T25" s="167">
        <v>4.1389001361378001E-4</v>
      </c>
      <c r="U25" s="167">
        <v>6.0343775231839201E-5</v>
      </c>
      <c r="V25" s="167">
        <v>4.0539085669480401E-6</v>
      </c>
      <c r="W25" s="167">
        <v>0</v>
      </c>
      <c r="X25" s="167">
        <v>6.4397683798787206E-5</v>
      </c>
      <c r="Y25" s="167">
        <v>3.5764278691381799E-4</v>
      </c>
      <c r="Z25" s="167">
        <v>6.1335737955719896E-4</v>
      </c>
      <c r="AA25" s="167">
        <v>1.0353978502698001E-3</v>
      </c>
      <c r="AB25" s="167">
        <v>10.378855995236901</v>
      </c>
      <c r="AC25" s="167">
        <v>1.99392576379183</v>
      </c>
      <c r="AD25" s="167">
        <v>0</v>
      </c>
      <c r="AE25" s="167">
        <v>12.372781759028699</v>
      </c>
      <c r="AF25" s="167">
        <v>5.19619623532273E-6</v>
      </c>
      <c r="AG25" s="167">
        <v>4.4243734653733399E-5</v>
      </c>
      <c r="AH25" s="167">
        <v>0</v>
      </c>
      <c r="AI25" s="167">
        <v>4.9439930889056199E-5</v>
      </c>
      <c r="AJ25" s="167">
        <v>1.63141162837157E-3</v>
      </c>
      <c r="AK25" s="167">
        <v>3.1341736301693598E-4</v>
      </c>
      <c r="AL25" s="167">
        <v>0</v>
      </c>
      <c r="AM25" s="167">
        <v>1.9448289913885099E-3</v>
      </c>
      <c r="AN25" s="167">
        <v>1.11872680036257E-4</v>
      </c>
      <c r="AO25" s="167">
        <v>9.5255547449869999E-4</v>
      </c>
      <c r="AP25" s="167">
        <v>0</v>
      </c>
      <c r="AQ25" s="167">
        <v>1.06442815453495E-3</v>
      </c>
      <c r="AR25" s="167">
        <v>0</v>
      </c>
      <c r="AS25" s="167">
        <v>0</v>
      </c>
      <c r="AT25" s="167">
        <v>0</v>
      </c>
      <c r="AU25" s="167">
        <v>0</v>
      </c>
      <c r="AV25" s="167">
        <v>1.06442815453495E-3</v>
      </c>
      <c r="AW25" s="167">
        <v>1.2735853032870499E-4</v>
      </c>
      <c r="AX25" s="167">
        <v>1.0844118979665E-3</v>
      </c>
      <c r="AY25" s="167">
        <v>0</v>
      </c>
      <c r="AZ25" s="167">
        <v>1.2117704282951999E-3</v>
      </c>
      <c r="BA25" s="167">
        <v>0</v>
      </c>
      <c r="BB25" s="167">
        <v>0</v>
      </c>
      <c r="BC25" s="167">
        <v>0</v>
      </c>
      <c r="BD25" s="167">
        <v>0</v>
      </c>
      <c r="BE25" s="167">
        <v>1.2117704282951999E-3</v>
      </c>
      <c r="BF25" s="167">
        <v>1.1791942279389899E-3</v>
      </c>
      <c r="BG25" s="167">
        <v>1.4074787937303501E-2</v>
      </c>
      <c r="BH25" s="167">
        <v>0</v>
      </c>
      <c r="BI25" s="167">
        <v>1.52539821652425E-2</v>
      </c>
      <c r="BJ25" s="167">
        <v>9.8054285133054395E-5</v>
      </c>
      <c r="BK25" s="167">
        <v>1.8837621937014299E-5</v>
      </c>
      <c r="BL25" s="167">
        <v>0</v>
      </c>
      <c r="BM25" s="167">
        <v>1.16891907070068E-4</v>
      </c>
      <c r="BN25" s="167">
        <v>1.1026998053454899</v>
      </c>
    </row>
    <row r="26" spans="1:66" x14ac:dyDescent="0.25">
      <c r="A26" s="167" t="s">
        <v>209</v>
      </c>
      <c r="B26" s="167">
        <v>2022</v>
      </c>
      <c r="C26" s="167" t="s">
        <v>67</v>
      </c>
      <c r="D26" s="167">
        <v>2023</v>
      </c>
      <c r="E26" s="167" t="s">
        <v>210</v>
      </c>
      <c r="F26" s="167" t="s">
        <v>211</v>
      </c>
      <c r="G26" s="167">
        <v>481.53013376127501</v>
      </c>
      <c r="H26" s="167">
        <v>51597.6541965992</v>
      </c>
      <c r="I26" s="167">
        <v>7030.33995291461</v>
      </c>
      <c r="J26" s="167">
        <v>5.8858039070984997E-2</v>
      </c>
      <c r="K26" s="167">
        <v>8.1229115160460899E-2</v>
      </c>
      <c r="L26" s="167">
        <v>1.7315251080338798E-2</v>
      </c>
      <c r="M26" s="167">
        <v>0.15740240531178401</v>
      </c>
      <c r="N26" s="167">
        <v>3.3053232679246101E-4</v>
      </c>
      <c r="O26" s="167">
        <v>2.79888214944178E-5</v>
      </c>
      <c r="P26" s="167">
        <v>0</v>
      </c>
      <c r="Q26" s="167">
        <v>3.5852114828687799E-4</v>
      </c>
      <c r="R26" s="167">
        <v>5.1189010054268798E-4</v>
      </c>
      <c r="S26" s="167">
        <v>1.5049568955955001E-3</v>
      </c>
      <c r="T26" s="167">
        <v>2.3753681444250701E-3</v>
      </c>
      <c r="U26" s="167">
        <v>3.4547753189453798E-4</v>
      </c>
      <c r="V26" s="167">
        <v>2.9254351803839402E-5</v>
      </c>
      <c r="W26" s="167">
        <v>0</v>
      </c>
      <c r="X26" s="167">
        <v>3.7473188369837798E-4</v>
      </c>
      <c r="Y26" s="167">
        <v>2.0475604021707502E-3</v>
      </c>
      <c r="Z26" s="167">
        <v>3.5115660897228401E-3</v>
      </c>
      <c r="AA26" s="167">
        <v>5.93385837559197E-3</v>
      </c>
      <c r="AB26" s="167">
        <v>59.420527301822403</v>
      </c>
      <c r="AC26" s="167">
        <v>14.388831124679101</v>
      </c>
      <c r="AD26" s="167">
        <v>0</v>
      </c>
      <c r="AE26" s="167">
        <v>73.809358426501603</v>
      </c>
      <c r="AF26" s="167">
        <v>2.9749001229827E-5</v>
      </c>
      <c r="AG26" s="167">
        <v>3.1927749659397501E-4</v>
      </c>
      <c r="AH26" s="167">
        <v>0</v>
      </c>
      <c r="AI26" s="167">
        <v>3.4902649782380199E-4</v>
      </c>
      <c r="AJ26" s="167">
        <v>9.3400794122831393E-3</v>
      </c>
      <c r="AK26" s="167">
        <v>2.2617238765283202E-3</v>
      </c>
      <c r="AL26" s="167">
        <v>0</v>
      </c>
      <c r="AM26" s="167">
        <v>1.1601803288811399E-2</v>
      </c>
      <c r="AN26" s="167">
        <v>6.4048783865376104E-4</v>
      </c>
      <c r="AO26" s="167">
        <v>6.8739569488211697E-3</v>
      </c>
      <c r="AP26" s="167">
        <v>0</v>
      </c>
      <c r="AQ26" s="167">
        <v>7.5144447874749302E-3</v>
      </c>
      <c r="AR26" s="167">
        <v>0</v>
      </c>
      <c r="AS26" s="167">
        <v>0</v>
      </c>
      <c r="AT26" s="167">
        <v>0</v>
      </c>
      <c r="AU26" s="167">
        <v>0</v>
      </c>
      <c r="AV26" s="167">
        <v>7.5144447874749302E-3</v>
      </c>
      <c r="AW26" s="167">
        <v>7.2914664954763699E-4</v>
      </c>
      <c r="AX26" s="167">
        <v>7.8254767317715405E-3</v>
      </c>
      <c r="AY26" s="167">
        <v>0</v>
      </c>
      <c r="AZ26" s="167">
        <v>8.5546233813191801E-3</v>
      </c>
      <c r="BA26" s="167">
        <v>0</v>
      </c>
      <c r="BB26" s="167">
        <v>0</v>
      </c>
      <c r="BC26" s="167">
        <v>0</v>
      </c>
      <c r="BD26" s="167">
        <v>0</v>
      </c>
      <c r="BE26" s="167">
        <v>8.5546233813191801E-3</v>
      </c>
      <c r="BF26" s="167">
        <v>6.7510581263451903E-3</v>
      </c>
      <c r="BG26" s="167">
        <v>0.101568348442622</v>
      </c>
      <c r="BH26" s="167">
        <v>0</v>
      </c>
      <c r="BI26" s="167">
        <v>0.108319406568968</v>
      </c>
      <c r="BJ26" s="167">
        <v>5.6137567854137405E-4</v>
      </c>
      <c r="BK26" s="167">
        <v>1.3593854182755201E-4</v>
      </c>
      <c r="BL26" s="167">
        <v>0</v>
      </c>
      <c r="BM26" s="167">
        <v>6.9731422036892698E-4</v>
      </c>
      <c r="BN26" s="167">
        <v>6.5781136978502701</v>
      </c>
    </row>
    <row r="27" spans="1:66" x14ac:dyDescent="0.25">
      <c r="A27" s="167" t="s">
        <v>209</v>
      </c>
      <c r="B27" s="167">
        <v>2022</v>
      </c>
      <c r="C27" s="167" t="s">
        <v>68</v>
      </c>
      <c r="D27" s="167">
        <v>2023</v>
      </c>
      <c r="E27" s="167" t="s">
        <v>210</v>
      </c>
      <c r="F27" s="167" t="s">
        <v>211</v>
      </c>
      <c r="G27" s="167">
        <v>32.479120847193698</v>
      </c>
      <c r="H27" s="167">
        <v>3510.6682481542398</v>
      </c>
      <c r="I27" s="167">
        <v>474.19516436902899</v>
      </c>
      <c r="J27" s="167">
        <v>4.0047019311083096E-3</v>
      </c>
      <c r="K27" s="167">
        <v>5.4788891964031904E-3</v>
      </c>
      <c r="L27" s="167">
        <v>1.1679105686387601E-3</v>
      </c>
      <c r="M27" s="167">
        <v>1.0651501696150201E-2</v>
      </c>
      <c r="N27" s="167">
        <v>2.2488986647786501E-5</v>
      </c>
      <c r="O27" s="167">
        <v>1.88784097183501E-6</v>
      </c>
      <c r="P27" s="167">
        <v>0</v>
      </c>
      <c r="Q27" s="167">
        <v>2.4376827619621502E-5</v>
      </c>
      <c r="R27" s="167">
        <v>3.4828643869591703E-5</v>
      </c>
      <c r="S27" s="167">
        <v>1.02396212976599E-4</v>
      </c>
      <c r="T27" s="167">
        <v>1.61601684465812E-4</v>
      </c>
      <c r="U27" s="167">
        <v>2.35058388305991E-5</v>
      </c>
      <c r="V27" s="167">
        <v>1.9732007634111501E-6</v>
      </c>
      <c r="W27" s="167">
        <v>0</v>
      </c>
      <c r="X27" s="167">
        <v>2.5479039594010299E-5</v>
      </c>
      <c r="Y27" s="167">
        <v>1.39314575478366E-4</v>
      </c>
      <c r="Z27" s="167">
        <v>2.3892449694539901E-4</v>
      </c>
      <c r="AA27" s="167">
        <v>4.0371811201777598E-4</v>
      </c>
      <c r="AB27" s="167">
        <v>4.0429398940168104</v>
      </c>
      <c r="AC27" s="167">
        <v>0.97052406938255498</v>
      </c>
      <c r="AD27" s="167">
        <v>0</v>
      </c>
      <c r="AE27" s="167">
        <v>5.0134639633993601</v>
      </c>
      <c r="AF27" s="167">
        <v>2.0241067372036399E-6</v>
      </c>
      <c r="AG27" s="167">
        <v>2.1535209675592599E-5</v>
      </c>
      <c r="AH27" s="167">
        <v>0</v>
      </c>
      <c r="AI27" s="167">
        <v>2.3559316412796201E-5</v>
      </c>
      <c r="AJ27" s="167">
        <v>6.35493850086491E-4</v>
      </c>
      <c r="AK27" s="167">
        <v>1.52552868363509E-4</v>
      </c>
      <c r="AL27" s="167">
        <v>0</v>
      </c>
      <c r="AM27" s="167">
        <v>7.8804671845000103E-4</v>
      </c>
      <c r="AN27" s="167">
        <v>4.3578462997818797E-5</v>
      </c>
      <c r="AO27" s="167">
        <v>4.6364715889173102E-4</v>
      </c>
      <c r="AP27" s="167">
        <v>0</v>
      </c>
      <c r="AQ27" s="167">
        <v>5.0722562188954998E-4</v>
      </c>
      <c r="AR27" s="167">
        <v>0</v>
      </c>
      <c r="AS27" s="167">
        <v>0</v>
      </c>
      <c r="AT27" s="167">
        <v>0</v>
      </c>
      <c r="AU27" s="167">
        <v>0</v>
      </c>
      <c r="AV27" s="167">
        <v>5.0722562188954998E-4</v>
      </c>
      <c r="AW27" s="167">
        <v>4.9610762874254003E-5</v>
      </c>
      <c r="AX27" s="167">
        <v>5.2782699697900197E-4</v>
      </c>
      <c r="AY27" s="167">
        <v>0</v>
      </c>
      <c r="AZ27" s="167">
        <v>5.7743775985325603E-4</v>
      </c>
      <c r="BA27" s="167">
        <v>0</v>
      </c>
      <c r="BB27" s="167">
        <v>0</v>
      </c>
      <c r="BC27" s="167">
        <v>0</v>
      </c>
      <c r="BD27" s="167">
        <v>0</v>
      </c>
      <c r="BE27" s="167">
        <v>5.7743775985325603E-4</v>
      </c>
      <c r="BF27" s="167">
        <v>4.5934191518197203E-4</v>
      </c>
      <c r="BG27" s="167">
        <v>6.8507668202407602E-3</v>
      </c>
      <c r="BH27" s="167">
        <v>0</v>
      </c>
      <c r="BI27" s="167">
        <v>7.3101087354227297E-3</v>
      </c>
      <c r="BJ27" s="167">
        <v>3.8195691444765501E-5</v>
      </c>
      <c r="BK27" s="167">
        <v>9.1690301774494301E-6</v>
      </c>
      <c r="BL27" s="167">
        <v>0</v>
      </c>
      <c r="BM27" s="167">
        <v>4.7364721622215002E-5</v>
      </c>
      <c r="BN27" s="167">
        <v>0.446815101423165</v>
      </c>
    </row>
    <row r="28" spans="1:66" x14ac:dyDescent="0.25">
      <c r="A28" s="167" t="s">
        <v>209</v>
      </c>
      <c r="B28" s="167">
        <v>2022</v>
      </c>
      <c r="C28" s="167" t="s">
        <v>69</v>
      </c>
      <c r="D28" s="167">
        <v>2023</v>
      </c>
      <c r="E28" s="167" t="s">
        <v>210</v>
      </c>
      <c r="F28" s="167" t="s">
        <v>211</v>
      </c>
      <c r="G28" s="167">
        <v>110.40582191776799</v>
      </c>
      <c r="H28" s="167">
        <v>14328.5535476634</v>
      </c>
      <c r="I28" s="167">
        <v>839.08424657503701</v>
      </c>
      <c r="J28" s="167">
        <v>2.04431708799531E-2</v>
      </c>
      <c r="K28" s="167">
        <v>4.7012890126496504E-3</v>
      </c>
      <c r="L28" s="167">
        <v>1.6522719571241699E-3</v>
      </c>
      <c r="M28" s="167">
        <v>2.6796731849727001E-2</v>
      </c>
      <c r="N28" s="167">
        <v>8.6500352396774198E-5</v>
      </c>
      <c r="O28" s="167">
        <v>1.6199060978171E-6</v>
      </c>
      <c r="P28" s="167">
        <v>0</v>
      </c>
      <c r="Q28" s="167">
        <v>8.8120258494591295E-5</v>
      </c>
      <c r="R28" s="167">
        <v>1.42150739802976E-4</v>
      </c>
      <c r="S28" s="167">
        <v>4.1792317502075202E-4</v>
      </c>
      <c r="T28" s="167">
        <v>6.4819417331832003E-4</v>
      </c>
      <c r="U28" s="167">
        <v>9.0411514492527397E-5</v>
      </c>
      <c r="V28" s="167">
        <v>1.6931510633335499E-6</v>
      </c>
      <c r="W28" s="167">
        <v>0</v>
      </c>
      <c r="X28" s="167">
        <v>9.2104665555860896E-5</v>
      </c>
      <c r="Y28" s="167">
        <v>5.6860295921190704E-4</v>
      </c>
      <c r="Z28" s="167">
        <v>9.7515407504842103E-4</v>
      </c>
      <c r="AA28" s="167">
        <v>1.63586169981618E-3</v>
      </c>
      <c r="AB28" s="167">
        <v>18.4881800157453</v>
      </c>
      <c r="AC28" s="167">
        <v>0.83278087589279703</v>
      </c>
      <c r="AD28" s="167">
        <v>0</v>
      </c>
      <c r="AE28" s="167">
        <v>19.320960891638101</v>
      </c>
      <c r="AF28" s="167">
        <v>1.02909381391369E-5</v>
      </c>
      <c r="AG28" s="167">
        <v>1.8478790317466999E-5</v>
      </c>
      <c r="AH28" s="167">
        <v>0</v>
      </c>
      <c r="AI28" s="167">
        <v>2.8769728456603901E-5</v>
      </c>
      <c r="AJ28" s="167">
        <v>2.90608443540944E-3</v>
      </c>
      <c r="AK28" s="167">
        <v>1.30901556533829E-4</v>
      </c>
      <c r="AL28" s="167">
        <v>0</v>
      </c>
      <c r="AM28" s="167">
        <v>3.03698599194327E-3</v>
      </c>
      <c r="AN28" s="167">
        <v>2.2156107613612399E-4</v>
      </c>
      <c r="AO28" s="167">
        <v>3.9784328824807899E-4</v>
      </c>
      <c r="AP28" s="167">
        <v>0</v>
      </c>
      <c r="AQ28" s="167">
        <v>6.1940436438420298E-4</v>
      </c>
      <c r="AR28" s="167">
        <v>0</v>
      </c>
      <c r="AS28" s="167">
        <v>0</v>
      </c>
      <c r="AT28" s="167">
        <v>0</v>
      </c>
      <c r="AU28" s="167">
        <v>0</v>
      </c>
      <c r="AV28" s="167">
        <v>6.1940436438420298E-4</v>
      </c>
      <c r="AW28" s="167">
        <v>2.5223041966633802E-4</v>
      </c>
      <c r="AX28" s="167">
        <v>4.52914299326639E-4</v>
      </c>
      <c r="AY28" s="167">
        <v>0</v>
      </c>
      <c r="AZ28" s="167">
        <v>7.0514471899297702E-4</v>
      </c>
      <c r="BA28" s="167">
        <v>0</v>
      </c>
      <c r="BB28" s="167">
        <v>0</v>
      </c>
      <c r="BC28" s="167">
        <v>0</v>
      </c>
      <c r="BD28" s="167">
        <v>0</v>
      </c>
      <c r="BE28" s="167">
        <v>7.0514471899297702E-4</v>
      </c>
      <c r="BF28" s="167">
        <v>2.7046919722880898E-3</v>
      </c>
      <c r="BG28" s="167">
        <v>5.87846069261017E-3</v>
      </c>
      <c r="BH28" s="167">
        <v>0</v>
      </c>
      <c r="BI28" s="167">
        <v>8.5831526648982599E-3</v>
      </c>
      <c r="BJ28" s="167">
        <v>1.74667157506288E-4</v>
      </c>
      <c r="BK28" s="167">
        <v>7.8677007847128396E-6</v>
      </c>
      <c r="BL28" s="167">
        <v>0</v>
      </c>
      <c r="BM28" s="167">
        <v>1.82534858291001E-4</v>
      </c>
      <c r="BN28" s="167">
        <v>1.7219425856881601</v>
      </c>
    </row>
    <row r="29" spans="1:66" x14ac:dyDescent="0.25">
      <c r="A29" s="167" t="s">
        <v>209</v>
      </c>
      <c r="B29" s="167">
        <v>2022</v>
      </c>
      <c r="C29" s="167" t="s">
        <v>70</v>
      </c>
      <c r="D29" s="167">
        <v>2023</v>
      </c>
      <c r="E29" s="167" t="s">
        <v>210</v>
      </c>
      <c r="F29" s="167" t="s">
        <v>211</v>
      </c>
      <c r="G29" s="167">
        <v>155.28635897782399</v>
      </c>
      <c r="H29" s="167">
        <v>12276.668947325001</v>
      </c>
      <c r="I29" s="167">
        <v>1972.13675901836</v>
      </c>
      <c r="J29" s="167">
        <v>1.4004865811935E-2</v>
      </c>
      <c r="K29" s="167">
        <v>3.8020447777690602E-3</v>
      </c>
      <c r="L29" s="167">
        <v>4.0736140083169597E-3</v>
      </c>
      <c r="M29" s="167">
        <v>2.18805245980211E-2</v>
      </c>
      <c r="N29" s="167">
        <v>7.8636082541728495E-5</v>
      </c>
      <c r="O29" s="167">
        <v>1.31005677445271E-6</v>
      </c>
      <c r="P29" s="167">
        <v>0</v>
      </c>
      <c r="Q29" s="167">
        <v>7.9946139316181296E-5</v>
      </c>
      <c r="R29" s="167">
        <v>1.2179439936999499E-4</v>
      </c>
      <c r="S29" s="167">
        <v>3.5807553414778499E-4</v>
      </c>
      <c r="T29" s="167">
        <v>5.5981607283396204E-4</v>
      </c>
      <c r="U29" s="167">
        <v>8.2191657251817207E-5</v>
      </c>
      <c r="V29" s="167">
        <v>1.36929172850263E-6</v>
      </c>
      <c r="W29" s="167">
        <v>0</v>
      </c>
      <c r="X29" s="167">
        <v>8.3560948980319896E-5</v>
      </c>
      <c r="Y29" s="167">
        <v>4.8717759747997998E-4</v>
      </c>
      <c r="Z29" s="167">
        <v>8.3550957967816605E-4</v>
      </c>
      <c r="AA29" s="167">
        <v>1.4062481261384601E-3</v>
      </c>
      <c r="AB29" s="167">
        <v>14.1380510476961</v>
      </c>
      <c r="AC29" s="167">
        <v>0.67348979645683305</v>
      </c>
      <c r="AD29" s="167">
        <v>0</v>
      </c>
      <c r="AE29" s="167">
        <v>14.8115408441529</v>
      </c>
      <c r="AF29" s="167">
        <v>7.0781860000364998E-6</v>
      </c>
      <c r="AG29" s="167">
        <v>1.49442393430771E-5</v>
      </c>
      <c r="AH29" s="167">
        <v>0</v>
      </c>
      <c r="AI29" s="167">
        <v>2.2022425343113599E-5</v>
      </c>
      <c r="AJ29" s="167">
        <v>2.2223047407447798E-3</v>
      </c>
      <c r="AK29" s="167">
        <v>1.05863217105384E-4</v>
      </c>
      <c r="AL29" s="167">
        <v>0</v>
      </c>
      <c r="AM29" s="167">
        <v>2.3281679578501602E-3</v>
      </c>
      <c r="AN29" s="167">
        <v>1.5239140358793999E-4</v>
      </c>
      <c r="AO29" s="167">
        <v>3.2174537502036499E-4</v>
      </c>
      <c r="AP29" s="167">
        <v>0</v>
      </c>
      <c r="AQ29" s="167">
        <v>4.74136778608305E-4</v>
      </c>
      <c r="AR29" s="167">
        <v>0</v>
      </c>
      <c r="AS29" s="167">
        <v>0</v>
      </c>
      <c r="AT29" s="167">
        <v>0</v>
      </c>
      <c r="AU29" s="167">
        <v>0</v>
      </c>
      <c r="AV29" s="167">
        <v>4.74136778608305E-4</v>
      </c>
      <c r="AW29" s="167">
        <v>1.7348601275484301E-4</v>
      </c>
      <c r="AX29" s="167">
        <v>3.66282617788108E-4</v>
      </c>
      <c r="AY29" s="167">
        <v>0</v>
      </c>
      <c r="AZ29" s="167">
        <v>5.3976863054295101E-4</v>
      </c>
      <c r="BA29" s="167">
        <v>0</v>
      </c>
      <c r="BB29" s="167">
        <v>0</v>
      </c>
      <c r="BC29" s="167">
        <v>0</v>
      </c>
      <c r="BD29" s="167">
        <v>0</v>
      </c>
      <c r="BE29" s="167">
        <v>5.3976863054295101E-4</v>
      </c>
      <c r="BF29" s="167">
        <v>1.60637236992214E-3</v>
      </c>
      <c r="BG29" s="167">
        <v>4.7540516478612798E-3</v>
      </c>
      <c r="BH29" s="167">
        <v>0</v>
      </c>
      <c r="BI29" s="167">
        <v>6.3604240177834196E-3</v>
      </c>
      <c r="BJ29" s="167">
        <v>1.33569296008411E-4</v>
      </c>
      <c r="BK29" s="167">
        <v>6.3627976499806504E-6</v>
      </c>
      <c r="BL29" s="167">
        <v>0</v>
      </c>
      <c r="BM29" s="167">
        <v>1.3993209365839099E-4</v>
      </c>
      <c r="BN29" s="167">
        <v>1.32004940552643</v>
      </c>
    </row>
    <row r="30" spans="1:66" x14ac:dyDescent="0.25">
      <c r="A30" s="167" t="s">
        <v>209</v>
      </c>
      <c r="B30" s="167">
        <v>2023</v>
      </c>
      <c r="C30" s="167" t="s">
        <v>66</v>
      </c>
      <c r="D30" s="167">
        <v>2023</v>
      </c>
      <c r="E30" s="167" t="s">
        <v>210</v>
      </c>
      <c r="F30" s="167" t="s">
        <v>211</v>
      </c>
      <c r="G30" s="167">
        <v>142.93008854344899</v>
      </c>
      <c r="H30" s="167">
        <v>38295.9350771764</v>
      </c>
      <c r="I30" s="167">
        <v>2086.7792927343498</v>
      </c>
      <c r="J30" s="167">
        <v>5.1499791453434501E-2</v>
      </c>
      <c r="K30" s="167">
        <v>1.9426429173565199E-2</v>
      </c>
      <c r="L30" s="167">
        <v>5.13959604300036E-3</v>
      </c>
      <c r="M30" s="167">
        <v>7.6065816669999994E-2</v>
      </c>
      <c r="N30" s="167">
        <v>3.4211170244132801E-4</v>
      </c>
      <c r="O30" s="167">
        <v>6.6936942171386598E-6</v>
      </c>
      <c r="P30" s="167">
        <v>0</v>
      </c>
      <c r="Q30" s="167">
        <v>3.4880539665846702E-4</v>
      </c>
      <c r="R30" s="167">
        <v>3.7992638158197798E-4</v>
      </c>
      <c r="S30" s="167">
        <v>1.1169835618510099E-3</v>
      </c>
      <c r="T30" s="167">
        <v>1.8457153400914599E-3</v>
      </c>
      <c r="U30" s="167">
        <v>3.57580475527529E-4</v>
      </c>
      <c r="V30" s="167">
        <v>6.99635336680949E-6</v>
      </c>
      <c r="W30" s="167">
        <v>0</v>
      </c>
      <c r="X30" s="167">
        <v>3.6457682889433899E-4</v>
      </c>
      <c r="Y30" s="167">
        <v>1.51970552632791E-3</v>
      </c>
      <c r="Z30" s="167">
        <v>2.60629497765237E-3</v>
      </c>
      <c r="AA30" s="167">
        <v>4.4905773328746202E-3</v>
      </c>
      <c r="AB30" s="167">
        <v>44.102119803502802</v>
      </c>
      <c r="AC30" s="167">
        <v>3.44117510306245</v>
      </c>
      <c r="AD30" s="167">
        <v>0</v>
      </c>
      <c r="AE30" s="167">
        <v>47.543294906565301</v>
      </c>
      <c r="AF30" s="167">
        <v>2.4147778294315298E-5</v>
      </c>
      <c r="AG30" s="167">
        <v>7.6357124684218599E-5</v>
      </c>
      <c r="AH30" s="167">
        <v>0</v>
      </c>
      <c r="AI30" s="167">
        <v>1.00504902978534E-4</v>
      </c>
      <c r="AJ30" s="167">
        <v>6.9322390749317403E-3</v>
      </c>
      <c r="AK30" s="167">
        <v>5.4090480501658501E-4</v>
      </c>
      <c r="AL30" s="167">
        <v>0</v>
      </c>
      <c r="AM30" s="167">
        <v>7.4731438799483197E-3</v>
      </c>
      <c r="AN30" s="167">
        <v>5.1989504482958398E-4</v>
      </c>
      <c r="AO30" s="167">
        <v>1.6439479556636901E-3</v>
      </c>
      <c r="AP30" s="167">
        <v>0</v>
      </c>
      <c r="AQ30" s="167">
        <v>2.1638430004932798E-3</v>
      </c>
      <c r="AR30" s="167">
        <v>0</v>
      </c>
      <c r="AS30" s="167">
        <v>0</v>
      </c>
      <c r="AT30" s="167">
        <v>0</v>
      </c>
      <c r="AU30" s="167">
        <v>0</v>
      </c>
      <c r="AV30" s="167">
        <v>2.1638430004932798E-3</v>
      </c>
      <c r="AW30" s="167">
        <v>5.91860933457685E-4</v>
      </c>
      <c r="AX30" s="167">
        <v>1.8715096080861901E-3</v>
      </c>
      <c r="AY30" s="167">
        <v>0</v>
      </c>
      <c r="AZ30" s="167">
        <v>2.46337054154387E-3</v>
      </c>
      <c r="BA30" s="167">
        <v>0</v>
      </c>
      <c r="BB30" s="167">
        <v>0</v>
      </c>
      <c r="BC30" s="167">
        <v>0</v>
      </c>
      <c r="BD30" s="167">
        <v>0</v>
      </c>
      <c r="BE30" s="167">
        <v>2.46337054154387E-3</v>
      </c>
      <c r="BF30" s="167">
        <v>5.4799543357337901E-3</v>
      </c>
      <c r="BG30" s="167">
        <v>2.4290678575026901E-2</v>
      </c>
      <c r="BH30" s="167">
        <v>0</v>
      </c>
      <c r="BI30" s="167">
        <v>2.9770632910760701E-2</v>
      </c>
      <c r="BJ30" s="167">
        <v>4.1665496006201001E-4</v>
      </c>
      <c r="BK30" s="167">
        <v>3.2510516082244802E-5</v>
      </c>
      <c r="BL30" s="167">
        <v>0</v>
      </c>
      <c r="BM30" s="167">
        <v>4.4916547614425398E-4</v>
      </c>
      <c r="BN30" s="167">
        <v>4.2372025192068197</v>
      </c>
    </row>
    <row r="31" spans="1:66" x14ac:dyDescent="0.25">
      <c r="A31" s="167" t="s">
        <v>209</v>
      </c>
      <c r="B31" s="167">
        <v>2023</v>
      </c>
      <c r="C31" s="167" t="s">
        <v>66</v>
      </c>
      <c r="D31" s="167">
        <v>2024</v>
      </c>
      <c r="E31" s="167" t="s">
        <v>210</v>
      </c>
      <c r="F31" s="167" t="s">
        <v>211</v>
      </c>
      <c r="G31" s="167">
        <v>91.080191972754903</v>
      </c>
      <c r="H31" s="167">
        <v>10168.144539958899</v>
      </c>
      <c r="I31" s="167">
        <v>1329.77080280222</v>
      </c>
      <c r="J31" s="167">
        <v>1.1598942842721499E-2</v>
      </c>
      <c r="K31" s="167">
        <v>1.2379219214823199E-2</v>
      </c>
      <c r="L31" s="167">
        <v>3.2751354108101799E-3</v>
      </c>
      <c r="M31" s="167">
        <v>2.7253297468354899E-2</v>
      </c>
      <c r="N31" s="167">
        <v>6.5136678869384801E-5</v>
      </c>
      <c r="O31" s="167">
        <v>4.2654626504242101E-6</v>
      </c>
      <c r="P31" s="167">
        <v>0</v>
      </c>
      <c r="Q31" s="167">
        <v>6.9402141519808998E-5</v>
      </c>
      <c r="R31" s="167">
        <v>1.00876146637597E-4</v>
      </c>
      <c r="S31" s="167">
        <v>2.9657587111453498E-4</v>
      </c>
      <c r="T31" s="167">
        <v>4.6685415927194101E-4</v>
      </c>
      <c r="U31" s="167">
        <v>6.8081870448126705E-5</v>
      </c>
      <c r="V31" s="167">
        <v>4.4583279437662103E-6</v>
      </c>
      <c r="W31" s="167">
        <v>0</v>
      </c>
      <c r="X31" s="167">
        <v>7.2540198391892995E-5</v>
      </c>
      <c r="Y31" s="167">
        <v>4.0350458655038802E-4</v>
      </c>
      <c r="Z31" s="167">
        <v>6.9201036593391496E-4</v>
      </c>
      <c r="AA31" s="167">
        <v>1.1680551508761901E-3</v>
      </c>
      <c r="AB31" s="167">
        <v>10.669886201291099</v>
      </c>
      <c r="AC31" s="167">
        <v>2.0274069884910699</v>
      </c>
      <c r="AD31" s="167">
        <v>0</v>
      </c>
      <c r="AE31" s="167">
        <v>12.697293189782201</v>
      </c>
      <c r="AF31" s="167">
        <v>5.8625229982927202E-6</v>
      </c>
      <c r="AG31" s="167">
        <v>4.8657505537136003E-5</v>
      </c>
      <c r="AH31" s="167">
        <v>0</v>
      </c>
      <c r="AI31" s="167">
        <v>5.4520028535428699E-5</v>
      </c>
      <c r="AJ31" s="167">
        <v>1.6771575239290599E-3</v>
      </c>
      <c r="AK31" s="167">
        <v>3.1868014528614998E-4</v>
      </c>
      <c r="AL31" s="167">
        <v>0</v>
      </c>
      <c r="AM31" s="167">
        <v>1.99583766921521E-3</v>
      </c>
      <c r="AN31" s="167">
        <v>1.2621851252168201E-4</v>
      </c>
      <c r="AO31" s="167">
        <v>1.0475827512661899E-3</v>
      </c>
      <c r="AP31" s="167">
        <v>0</v>
      </c>
      <c r="AQ31" s="167">
        <v>1.1738012637878799E-3</v>
      </c>
      <c r="AR31" s="167">
        <v>0</v>
      </c>
      <c r="AS31" s="167">
        <v>0</v>
      </c>
      <c r="AT31" s="167">
        <v>0</v>
      </c>
      <c r="AU31" s="167">
        <v>0</v>
      </c>
      <c r="AV31" s="167">
        <v>1.1738012637878799E-3</v>
      </c>
      <c r="AW31" s="167">
        <v>1.4369016859010501E-4</v>
      </c>
      <c r="AX31" s="167">
        <v>1.1925932189675199E-3</v>
      </c>
      <c r="AY31" s="167">
        <v>0</v>
      </c>
      <c r="AZ31" s="167">
        <v>1.33628338755763E-3</v>
      </c>
      <c r="BA31" s="167">
        <v>0</v>
      </c>
      <c r="BB31" s="167">
        <v>0</v>
      </c>
      <c r="BC31" s="167">
        <v>0</v>
      </c>
      <c r="BD31" s="167">
        <v>0</v>
      </c>
      <c r="BE31" s="167">
        <v>1.33628338755763E-3</v>
      </c>
      <c r="BF31" s="167">
        <v>1.3304065355306E-3</v>
      </c>
      <c r="BG31" s="167">
        <v>1.5478893844590299E-2</v>
      </c>
      <c r="BH31" s="167">
        <v>0</v>
      </c>
      <c r="BI31" s="167">
        <v>1.6809300380120899E-2</v>
      </c>
      <c r="BJ31" s="167">
        <v>1.00803794213811E-4</v>
      </c>
      <c r="BK31" s="167">
        <v>1.91539359464552E-5</v>
      </c>
      <c r="BL31" s="167">
        <v>0</v>
      </c>
      <c r="BM31" s="167">
        <v>1.19957730160267E-4</v>
      </c>
      <c r="BN31" s="167">
        <v>1.1316212474668701</v>
      </c>
    </row>
    <row r="32" spans="1:66" x14ac:dyDescent="0.25">
      <c r="A32" s="167" t="s">
        <v>209</v>
      </c>
      <c r="B32" s="167">
        <v>2023</v>
      </c>
      <c r="C32" s="167" t="s">
        <v>67</v>
      </c>
      <c r="D32" s="167">
        <v>2023</v>
      </c>
      <c r="E32" s="167" t="s">
        <v>210</v>
      </c>
      <c r="F32" s="167" t="s">
        <v>211</v>
      </c>
      <c r="G32" s="167">
        <v>756.82759662231695</v>
      </c>
      <c r="H32" s="167">
        <v>193034.53217935</v>
      </c>
      <c r="I32" s="167">
        <v>11049.6829106858</v>
      </c>
      <c r="J32" s="167">
        <v>0.259589387343578</v>
      </c>
      <c r="K32" s="167">
        <v>0.12766892805326799</v>
      </c>
      <c r="L32" s="167">
        <v>2.72146205216342E-2</v>
      </c>
      <c r="M32" s="167">
        <v>0.414472935918481</v>
      </c>
      <c r="N32" s="167">
        <v>1.72444895148018E-3</v>
      </c>
      <c r="O32" s="167">
        <v>4.3990419329422298E-5</v>
      </c>
      <c r="P32" s="167">
        <v>0</v>
      </c>
      <c r="Q32" s="167">
        <v>1.7684393708095999E-3</v>
      </c>
      <c r="R32" s="167">
        <v>1.9150573339826601E-3</v>
      </c>
      <c r="S32" s="167">
        <v>5.6302685619090201E-3</v>
      </c>
      <c r="T32" s="167">
        <v>9.3137652667012894E-3</v>
      </c>
      <c r="U32" s="167">
        <v>1.80242088093722E-3</v>
      </c>
      <c r="V32" s="167">
        <v>4.5979470886904001E-5</v>
      </c>
      <c r="W32" s="167">
        <v>0</v>
      </c>
      <c r="X32" s="167">
        <v>1.84840035182412E-3</v>
      </c>
      <c r="Y32" s="167">
        <v>7.6602293359306402E-3</v>
      </c>
      <c r="Z32" s="167">
        <v>1.3137293311121E-2</v>
      </c>
      <c r="AA32" s="167">
        <v>2.26459229988758E-2</v>
      </c>
      <c r="AB32" s="167">
        <v>222.30106904890499</v>
      </c>
      <c r="AC32" s="167">
        <v>22.615125647970601</v>
      </c>
      <c r="AD32" s="167">
        <v>0</v>
      </c>
      <c r="AE32" s="167">
        <v>244.916194696876</v>
      </c>
      <c r="AF32" s="167">
        <v>1.2171920095536899E-4</v>
      </c>
      <c r="AG32" s="167">
        <v>5.0181287412970799E-4</v>
      </c>
      <c r="AH32" s="167">
        <v>0</v>
      </c>
      <c r="AI32" s="167">
        <v>6.2353207508507704E-4</v>
      </c>
      <c r="AJ32" s="167">
        <v>3.4942632329830199E-2</v>
      </c>
      <c r="AK32" s="167">
        <v>3.5547828176935199E-3</v>
      </c>
      <c r="AL32" s="167">
        <v>0</v>
      </c>
      <c r="AM32" s="167">
        <v>3.8497415147523702E-2</v>
      </c>
      <c r="AN32" s="167">
        <v>2.6205810185117402E-3</v>
      </c>
      <c r="AO32" s="167">
        <v>1.0803893571987201E-2</v>
      </c>
      <c r="AP32" s="167">
        <v>0</v>
      </c>
      <c r="AQ32" s="167">
        <v>1.3424474590498999E-2</v>
      </c>
      <c r="AR32" s="167">
        <v>0</v>
      </c>
      <c r="AS32" s="167">
        <v>0</v>
      </c>
      <c r="AT32" s="167">
        <v>0</v>
      </c>
      <c r="AU32" s="167">
        <v>0</v>
      </c>
      <c r="AV32" s="167">
        <v>1.3424474590498999E-2</v>
      </c>
      <c r="AW32" s="167">
        <v>2.9833320075713702E-3</v>
      </c>
      <c r="AX32" s="167">
        <v>1.22994104254059E-2</v>
      </c>
      <c r="AY32" s="167">
        <v>0</v>
      </c>
      <c r="AZ32" s="167">
        <v>1.5282742432977199E-2</v>
      </c>
      <c r="BA32" s="167">
        <v>0</v>
      </c>
      <c r="BB32" s="167">
        <v>0</v>
      </c>
      <c r="BC32" s="167">
        <v>0</v>
      </c>
      <c r="BD32" s="167">
        <v>0</v>
      </c>
      <c r="BE32" s="167">
        <v>1.5282742432977199E-2</v>
      </c>
      <c r="BF32" s="167">
        <v>2.7622214891756501E-2</v>
      </c>
      <c r="BG32" s="167">
        <v>0.15963638338538</v>
      </c>
      <c r="BH32" s="167">
        <v>0</v>
      </c>
      <c r="BI32" s="167">
        <v>0.18725859827713601</v>
      </c>
      <c r="BJ32" s="167">
        <v>2.1001902733699699E-3</v>
      </c>
      <c r="BK32" s="167">
        <v>2.1365649351177301E-4</v>
      </c>
      <c r="BL32" s="167">
        <v>0</v>
      </c>
      <c r="BM32" s="167">
        <v>2.31384676688174E-3</v>
      </c>
      <c r="BN32" s="167">
        <v>21.827673475378901</v>
      </c>
    </row>
    <row r="33" spans="1:66" x14ac:dyDescent="0.25">
      <c r="A33" s="167" t="s">
        <v>209</v>
      </c>
      <c r="B33" s="167">
        <v>2023</v>
      </c>
      <c r="C33" s="167" t="s">
        <v>67</v>
      </c>
      <c r="D33" s="167">
        <v>2024</v>
      </c>
      <c r="E33" s="167" t="s">
        <v>210</v>
      </c>
      <c r="F33" s="167" t="s">
        <v>211</v>
      </c>
      <c r="G33" s="167">
        <v>511.96574867993701</v>
      </c>
      <c r="H33" s="167">
        <v>54408.620288459701</v>
      </c>
      <c r="I33" s="167">
        <v>7474.6999307270798</v>
      </c>
      <c r="J33" s="167">
        <v>6.2064540468532603E-2</v>
      </c>
      <c r="K33" s="167">
        <v>8.6363286203706799E-2</v>
      </c>
      <c r="L33" s="167">
        <v>1.84096796054753E-2</v>
      </c>
      <c r="M33" s="167">
        <v>0.16683750627771399</v>
      </c>
      <c r="N33" s="167">
        <v>3.4853925342117898E-4</v>
      </c>
      <c r="O33" s="167">
        <v>2.9757884182929801E-5</v>
      </c>
      <c r="P33" s="167">
        <v>0</v>
      </c>
      <c r="Q33" s="167">
        <v>3.7829713760410897E-4</v>
      </c>
      <c r="R33" s="167">
        <v>5.3977713800183302E-4</v>
      </c>
      <c r="S33" s="167">
        <v>1.58694478572539E-3</v>
      </c>
      <c r="T33" s="167">
        <v>2.50501906133133E-3</v>
      </c>
      <c r="U33" s="167">
        <v>3.6429865184085401E-4</v>
      </c>
      <c r="V33" s="167">
        <v>3.1103403657026502E-5</v>
      </c>
      <c r="W33" s="167">
        <v>0</v>
      </c>
      <c r="X33" s="167">
        <v>3.9540205549787999E-4</v>
      </c>
      <c r="Y33" s="167">
        <v>2.1591085520073299E-3</v>
      </c>
      <c r="Z33" s="167">
        <v>3.7028711666925698E-3</v>
      </c>
      <c r="AA33" s="167">
        <v>6.2573817741977903E-3</v>
      </c>
      <c r="AB33" s="167">
        <v>57.093352696805503</v>
      </c>
      <c r="AC33" s="167">
        <v>14.1441497205888</v>
      </c>
      <c r="AD33" s="167">
        <v>0</v>
      </c>
      <c r="AE33" s="167">
        <v>71.237502417394396</v>
      </c>
      <c r="AF33" s="167">
        <v>3.1369684085313397E-5</v>
      </c>
      <c r="AG33" s="167">
        <v>3.3945776415609998E-4</v>
      </c>
      <c r="AH33" s="167">
        <v>0</v>
      </c>
      <c r="AI33" s="167">
        <v>3.7082744824141399E-4</v>
      </c>
      <c r="AJ33" s="167">
        <v>8.9742799721889803E-3</v>
      </c>
      <c r="AK33" s="167">
        <v>2.2232633671945001E-3</v>
      </c>
      <c r="AL33" s="167">
        <v>0</v>
      </c>
      <c r="AM33" s="167">
        <v>1.1197543339383401E-2</v>
      </c>
      <c r="AN33" s="167">
        <v>6.7538069610582798E-4</v>
      </c>
      <c r="AO33" s="167">
        <v>7.30843257556461E-3</v>
      </c>
      <c r="AP33" s="167">
        <v>0</v>
      </c>
      <c r="AQ33" s="167">
        <v>7.9838132716704407E-3</v>
      </c>
      <c r="AR33" s="167">
        <v>0</v>
      </c>
      <c r="AS33" s="167">
        <v>0</v>
      </c>
      <c r="AT33" s="167">
        <v>0</v>
      </c>
      <c r="AU33" s="167">
        <v>0</v>
      </c>
      <c r="AV33" s="167">
        <v>7.9838132716704407E-3</v>
      </c>
      <c r="AW33" s="167">
        <v>7.68869511667539E-4</v>
      </c>
      <c r="AX33" s="167">
        <v>8.3200941599743394E-3</v>
      </c>
      <c r="AY33" s="167">
        <v>0</v>
      </c>
      <c r="AZ33" s="167">
        <v>9.0889636716418795E-3</v>
      </c>
      <c r="BA33" s="167">
        <v>0</v>
      </c>
      <c r="BB33" s="167">
        <v>0</v>
      </c>
      <c r="BC33" s="167">
        <v>0</v>
      </c>
      <c r="BD33" s="167">
        <v>0</v>
      </c>
      <c r="BE33" s="167">
        <v>9.0889636716418795E-3</v>
      </c>
      <c r="BF33" s="167">
        <v>7.1188460729488699E-3</v>
      </c>
      <c r="BG33" s="167">
        <v>0.107988081963716</v>
      </c>
      <c r="BH33" s="167">
        <v>0</v>
      </c>
      <c r="BI33" s="167">
        <v>0.115106928036665</v>
      </c>
      <c r="BJ33" s="167">
        <v>5.3938968679243199E-4</v>
      </c>
      <c r="BK33" s="167">
        <v>1.3362691324590099E-4</v>
      </c>
      <c r="BL33" s="167">
        <v>0</v>
      </c>
      <c r="BM33" s="167">
        <v>6.7301660003833404E-4</v>
      </c>
      <c r="BN33" s="167">
        <v>6.3489020964616296</v>
      </c>
    </row>
    <row r="34" spans="1:66" x14ac:dyDescent="0.25">
      <c r="A34" s="167" t="s">
        <v>209</v>
      </c>
      <c r="B34" s="167">
        <v>2023</v>
      </c>
      <c r="C34" s="167" t="s">
        <v>68</v>
      </c>
      <c r="D34" s="167">
        <v>2023</v>
      </c>
      <c r="E34" s="167" t="s">
        <v>210</v>
      </c>
      <c r="F34" s="167" t="s">
        <v>211</v>
      </c>
      <c r="G34" s="167">
        <v>56.026298544740598</v>
      </c>
      <c r="H34" s="167">
        <v>14894.626138690601</v>
      </c>
      <c r="I34" s="167">
        <v>817.98395875321296</v>
      </c>
      <c r="J34" s="167">
        <v>2.00302444593231E-2</v>
      </c>
      <c r="K34" s="167">
        <v>9.4510526702806606E-3</v>
      </c>
      <c r="L34" s="167">
        <v>2.0146390815183098E-3</v>
      </c>
      <c r="M34" s="167">
        <v>3.1495936211122101E-2</v>
      </c>
      <c r="N34" s="167">
        <v>1.3305798364065399E-4</v>
      </c>
      <c r="O34" s="167">
        <v>3.2565149281791699E-6</v>
      </c>
      <c r="P34" s="167">
        <v>0</v>
      </c>
      <c r="Q34" s="167">
        <v>1.3631449856883301E-4</v>
      </c>
      <c r="R34" s="167">
        <v>1.4776663378201799E-4</v>
      </c>
      <c r="S34" s="167">
        <v>4.3443390331913501E-4</v>
      </c>
      <c r="T34" s="167">
        <v>7.1851503566998701E-4</v>
      </c>
      <c r="U34" s="167">
        <v>1.39074275224827E-4</v>
      </c>
      <c r="V34" s="167">
        <v>3.4037600826604601E-6</v>
      </c>
      <c r="W34" s="167">
        <v>0</v>
      </c>
      <c r="X34" s="167">
        <v>1.42478035307487E-4</v>
      </c>
      <c r="Y34" s="167">
        <v>5.91066535128075E-4</v>
      </c>
      <c r="Z34" s="167">
        <v>1.01367910774464E-3</v>
      </c>
      <c r="AA34" s="167">
        <v>1.7472236781802099E-3</v>
      </c>
      <c r="AB34" s="167">
        <v>17.152883192320701</v>
      </c>
      <c r="AC34" s="167">
        <v>1.67414849410191</v>
      </c>
      <c r="AD34" s="167">
        <v>0</v>
      </c>
      <c r="AE34" s="167">
        <v>18.8270316864226</v>
      </c>
      <c r="AF34" s="167">
        <v>9.3919315236666292E-6</v>
      </c>
      <c r="AG34" s="167">
        <v>3.7148114081806601E-5</v>
      </c>
      <c r="AH34" s="167">
        <v>0</v>
      </c>
      <c r="AI34" s="167">
        <v>4.6540045605473301E-5</v>
      </c>
      <c r="AJ34" s="167">
        <v>2.6961943698701999E-3</v>
      </c>
      <c r="AK34" s="167">
        <v>2.6315282938235598E-4</v>
      </c>
      <c r="AL34" s="167">
        <v>0</v>
      </c>
      <c r="AM34" s="167">
        <v>2.95934719925256E-3</v>
      </c>
      <c r="AN34" s="167">
        <v>2.0220571023225401E-4</v>
      </c>
      <c r="AO34" s="167">
        <v>7.99788709358901E-4</v>
      </c>
      <c r="AP34" s="167">
        <v>0</v>
      </c>
      <c r="AQ34" s="167">
        <v>1.00199441959115E-3</v>
      </c>
      <c r="AR34" s="167">
        <v>0</v>
      </c>
      <c r="AS34" s="167">
        <v>0</v>
      </c>
      <c r="AT34" s="167">
        <v>0</v>
      </c>
      <c r="AU34" s="167">
        <v>0</v>
      </c>
      <c r="AV34" s="167">
        <v>1.00199441959115E-3</v>
      </c>
      <c r="AW34" s="167">
        <v>2.3019580894017701E-4</v>
      </c>
      <c r="AX34" s="167">
        <v>9.1049856465787095E-4</v>
      </c>
      <c r="AY34" s="167">
        <v>0</v>
      </c>
      <c r="AZ34" s="167">
        <v>1.1406943735980399E-3</v>
      </c>
      <c r="BA34" s="167">
        <v>0</v>
      </c>
      <c r="BB34" s="167">
        <v>0</v>
      </c>
      <c r="BC34" s="167">
        <v>0</v>
      </c>
      <c r="BD34" s="167">
        <v>0</v>
      </c>
      <c r="BE34" s="167">
        <v>1.1406943735980399E-3</v>
      </c>
      <c r="BF34" s="167">
        <v>2.1313640240350901E-3</v>
      </c>
      <c r="BG34" s="167">
        <v>1.18175337607506E-2</v>
      </c>
      <c r="BH34" s="167">
        <v>0</v>
      </c>
      <c r="BI34" s="167">
        <v>1.39488977847857E-2</v>
      </c>
      <c r="BJ34" s="167">
        <v>1.62051935219609E-4</v>
      </c>
      <c r="BK34" s="167">
        <v>1.5816524853131899E-5</v>
      </c>
      <c r="BL34" s="167">
        <v>0</v>
      </c>
      <c r="BM34" s="167">
        <v>1.77868460072741E-4</v>
      </c>
      <c r="BN34" s="167">
        <v>1.6779221180962001</v>
      </c>
    </row>
    <row r="35" spans="1:66" x14ac:dyDescent="0.25">
      <c r="A35" s="167" t="s">
        <v>209</v>
      </c>
      <c r="B35" s="167">
        <v>2023</v>
      </c>
      <c r="C35" s="167" t="s">
        <v>68</v>
      </c>
      <c r="D35" s="167">
        <v>2024</v>
      </c>
      <c r="E35" s="167" t="s">
        <v>210</v>
      </c>
      <c r="F35" s="167" t="s">
        <v>211</v>
      </c>
      <c r="G35" s="167">
        <v>35.681433269831999</v>
      </c>
      <c r="H35" s="167">
        <v>3952.4712980873701</v>
      </c>
      <c r="I35" s="167">
        <v>520.94892573954701</v>
      </c>
      <c r="J35" s="167">
        <v>4.50867854885364E-3</v>
      </c>
      <c r="K35" s="167">
        <v>6.0190859282804304E-3</v>
      </c>
      <c r="L35" s="167">
        <v>1.2830619158712799E-3</v>
      </c>
      <c r="M35" s="167">
        <v>1.18108263930053E-2</v>
      </c>
      <c r="N35" s="167">
        <v>2.53191256718749E-5</v>
      </c>
      <c r="O35" s="167">
        <v>2.0739745997898801E-6</v>
      </c>
      <c r="P35" s="167">
        <v>0</v>
      </c>
      <c r="Q35" s="167">
        <v>2.7393100271664802E-5</v>
      </c>
      <c r="R35" s="167">
        <v>3.9211684361871298E-5</v>
      </c>
      <c r="S35" s="167">
        <v>1.1528235202390099E-4</v>
      </c>
      <c r="T35" s="167">
        <v>1.8188713665743801E-4</v>
      </c>
      <c r="U35" s="167">
        <v>2.6463944182800901E-5</v>
      </c>
      <c r="V35" s="167">
        <v>2.1677505280663899E-6</v>
      </c>
      <c r="W35" s="167">
        <v>0</v>
      </c>
      <c r="X35" s="167">
        <v>2.8631694710867301E-5</v>
      </c>
      <c r="Y35" s="167">
        <v>1.56846737447485E-4</v>
      </c>
      <c r="Z35" s="167">
        <v>2.6899215472243703E-4</v>
      </c>
      <c r="AA35" s="167">
        <v>4.5447058688079001E-4</v>
      </c>
      <c r="AB35" s="167">
        <v>4.1475109214517003</v>
      </c>
      <c r="AC35" s="167">
        <v>0.98577597371502101</v>
      </c>
      <c r="AD35" s="167">
        <v>0</v>
      </c>
      <c r="AE35" s="167">
        <v>5.1332868951667203</v>
      </c>
      <c r="AF35" s="167">
        <v>2.27883238331711E-6</v>
      </c>
      <c r="AG35" s="167">
        <v>2.3658495887455301E-5</v>
      </c>
      <c r="AH35" s="167">
        <v>0</v>
      </c>
      <c r="AI35" s="167">
        <v>2.5937328270772401E-5</v>
      </c>
      <c r="AJ35" s="167">
        <v>6.5193095936195804E-4</v>
      </c>
      <c r="AK35" s="167">
        <v>1.5495025532929999E-4</v>
      </c>
      <c r="AL35" s="167">
        <v>0</v>
      </c>
      <c r="AM35" s="167">
        <v>8.0688121469125801E-4</v>
      </c>
      <c r="AN35" s="167">
        <v>4.9062636307318697E-5</v>
      </c>
      <c r="AO35" s="167">
        <v>5.0936092878178601E-4</v>
      </c>
      <c r="AP35" s="167">
        <v>0</v>
      </c>
      <c r="AQ35" s="167">
        <v>5.5842356508910404E-4</v>
      </c>
      <c r="AR35" s="167">
        <v>0</v>
      </c>
      <c r="AS35" s="167">
        <v>0</v>
      </c>
      <c r="AT35" s="167">
        <v>0</v>
      </c>
      <c r="AU35" s="167">
        <v>0</v>
      </c>
      <c r="AV35" s="167">
        <v>5.5842356508910404E-4</v>
      </c>
      <c r="AW35" s="167">
        <v>5.5854076724780003E-5</v>
      </c>
      <c r="AX35" s="167">
        <v>5.7986864420775397E-4</v>
      </c>
      <c r="AY35" s="167">
        <v>0</v>
      </c>
      <c r="AZ35" s="167">
        <v>6.3572272093253505E-4</v>
      </c>
      <c r="BA35" s="167">
        <v>0</v>
      </c>
      <c r="BB35" s="167">
        <v>0</v>
      </c>
      <c r="BC35" s="167">
        <v>0</v>
      </c>
      <c r="BD35" s="167">
        <v>0</v>
      </c>
      <c r="BE35" s="167">
        <v>6.3572272093253505E-4</v>
      </c>
      <c r="BF35" s="167">
        <v>5.1714835351696401E-4</v>
      </c>
      <c r="BG35" s="167">
        <v>7.5262252415529904E-3</v>
      </c>
      <c r="BH35" s="167">
        <v>0</v>
      </c>
      <c r="BI35" s="167">
        <v>8.0433735950699494E-3</v>
      </c>
      <c r="BJ35" s="167">
        <v>3.9183626660887902E-5</v>
      </c>
      <c r="BK35" s="167">
        <v>9.3131226069931096E-6</v>
      </c>
      <c r="BL35" s="167">
        <v>0</v>
      </c>
      <c r="BM35" s="167">
        <v>4.8496749267881E-5</v>
      </c>
      <c r="BN35" s="167">
        <v>0.45749408421855497</v>
      </c>
    </row>
    <row r="36" spans="1:66" x14ac:dyDescent="0.25">
      <c r="A36" s="167" t="s">
        <v>209</v>
      </c>
      <c r="B36" s="167">
        <v>2023</v>
      </c>
      <c r="C36" s="167" t="s">
        <v>69</v>
      </c>
      <c r="D36" s="167">
        <v>2023</v>
      </c>
      <c r="E36" s="167" t="s">
        <v>210</v>
      </c>
      <c r="F36" s="167" t="s">
        <v>211</v>
      </c>
      <c r="G36" s="167">
        <v>388.04554463329799</v>
      </c>
      <c r="H36" s="167">
        <v>51725.289202272601</v>
      </c>
      <c r="I36" s="167">
        <v>2949.14613921307</v>
      </c>
      <c r="J36" s="167">
        <v>8.3453190490145296E-2</v>
      </c>
      <c r="K36" s="167">
        <v>1.6523714272522201E-2</v>
      </c>
      <c r="L36" s="167">
        <v>5.8072732066803499E-3</v>
      </c>
      <c r="M36" s="167">
        <v>0.105784177969347</v>
      </c>
      <c r="N36" s="167">
        <v>4.02288248571297E-4</v>
      </c>
      <c r="O36" s="167">
        <v>5.6935162753503198E-6</v>
      </c>
      <c r="P36" s="167">
        <v>0</v>
      </c>
      <c r="Q36" s="167">
        <v>4.0798176484664698E-4</v>
      </c>
      <c r="R36" s="167">
        <v>5.1315634213650204E-4</v>
      </c>
      <c r="S36" s="167">
        <v>1.50867964588131E-3</v>
      </c>
      <c r="T36" s="167">
        <v>2.4298177528644599E-3</v>
      </c>
      <c r="U36" s="167">
        <v>4.2047793804402602E-4</v>
      </c>
      <c r="V36" s="167">
        <v>5.95095181671737E-6</v>
      </c>
      <c r="W36" s="167">
        <v>0</v>
      </c>
      <c r="X36" s="167">
        <v>4.2642888986074397E-4</v>
      </c>
      <c r="Y36" s="167">
        <v>2.0526253685460099E-3</v>
      </c>
      <c r="Z36" s="167">
        <v>3.5202525070564001E-3</v>
      </c>
      <c r="AA36" s="167">
        <v>5.9993067654631601E-3</v>
      </c>
      <c r="AB36" s="167">
        <v>66.742715801211702</v>
      </c>
      <c r="AC36" s="167">
        <v>2.9269915565386402</v>
      </c>
      <c r="AD36" s="167">
        <v>0</v>
      </c>
      <c r="AE36" s="167">
        <v>69.669707357750397</v>
      </c>
      <c r="AF36" s="167">
        <v>3.9694749867698802E-5</v>
      </c>
      <c r="AG36" s="167">
        <v>6.4947772937615605E-5</v>
      </c>
      <c r="AH36" s="167">
        <v>0</v>
      </c>
      <c r="AI36" s="167">
        <v>1.0464252280531401E-4</v>
      </c>
      <c r="AJ36" s="167">
        <v>1.04910254769086E-2</v>
      </c>
      <c r="AK36" s="167">
        <v>4.60082311930522E-4</v>
      </c>
      <c r="AL36" s="167">
        <v>0</v>
      </c>
      <c r="AM36" s="167">
        <v>1.09511077888391E-2</v>
      </c>
      <c r="AN36" s="167">
        <v>8.5461707948613198E-4</v>
      </c>
      <c r="AO36" s="167">
        <v>1.3983077412522099E-3</v>
      </c>
      <c r="AP36" s="167">
        <v>0</v>
      </c>
      <c r="AQ36" s="167">
        <v>2.25292482073834E-3</v>
      </c>
      <c r="AR36" s="167">
        <v>0</v>
      </c>
      <c r="AS36" s="167">
        <v>0</v>
      </c>
      <c r="AT36" s="167">
        <v>0</v>
      </c>
      <c r="AU36" s="167">
        <v>0</v>
      </c>
      <c r="AV36" s="167">
        <v>2.25292482073834E-3</v>
      </c>
      <c r="AW36" s="167">
        <v>9.72916490441532E-4</v>
      </c>
      <c r="AX36" s="167">
        <v>1.5918669224283899E-3</v>
      </c>
      <c r="AY36" s="167">
        <v>0</v>
      </c>
      <c r="AZ36" s="167">
        <v>2.5647834128699198E-3</v>
      </c>
      <c r="BA36" s="167">
        <v>0</v>
      </c>
      <c r="BB36" s="167">
        <v>0</v>
      </c>
      <c r="BC36" s="167">
        <v>0</v>
      </c>
      <c r="BD36" s="167">
        <v>0</v>
      </c>
      <c r="BE36" s="167">
        <v>2.5647834128699198E-3</v>
      </c>
      <c r="BF36" s="167">
        <v>1.04330572437291E-2</v>
      </c>
      <c r="BG36" s="167">
        <v>2.0661143057911901E-2</v>
      </c>
      <c r="BH36" s="167">
        <v>0</v>
      </c>
      <c r="BI36" s="167">
        <v>3.1094200301640999E-2</v>
      </c>
      <c r="BJ36" s="167">
        <v>6.3055208480874904E-4</v>
      </c>
      <c r="BK36" s="167">
        <v>2.7652764890330401E-5</v>
      </c>
      <c r="BL36" s="167">
        <v>0</v>
      </c>
      <c r="BM36" s="167">
        <v>6.5820484969907999E-4</v>
      </c>
      <c r="BN36" s="167">
        <v>6.2091754496362697</v>
      </c>
    </row>
    <row r="37" spans="1:66" x14ac:dyDescent="0.25">
      <c r="A37" s="167" t="s">
        <v>209</v>
      </c>
      <c r="B37" s="167">
        <v>2023</v>
      </c>
      <c r="C37" s="167" t="s">
        <v>69</v>
      </c>
      <c r="D37" s="167">
        <v>2024</v>
      </c>
      <c r="E37" s="167" t="s">
        <v>210</v>
      </c>
      <c r="F37" s="167" t="s">
        <v>211</v>
      </c>
      <c r="G37" s="167">
        <v>187.53887142255101</v>
      </c>
      <c r="H37" s="167">
        <v>24998.360360421699</v>
      </c>
      <c r="I37" s="167">
        <v>1425.2954228113899</v>
      </c>
      <c r="J37" s="167">
        <v>3.5668681052597503E-2</v>
      </c>
      <c r="K37" s="167">
        <v>7.9857603552849106E-3</v>
      </c>
      <c r="L37" s="167">
        <v>2.8066021586523799E-3</v>
      </c>
      <c r="M37" s="167">
        <v>4.6461043566534799E-2</v>
      </c>
      <c r="N37" s="167">
        <v>1.5090861223677199E-4</v>
      </c>
      <c r="O37" s="167">
        <v>2.7516244715917402E-6</v>
      </c>
      <c r="P37" s="167">
        <v>0</v>
      </c>
      <c r="Q37" s="167">
        <v>1.53660236708363E-4</v>
      </c>
      <c r="R37" s="167">
        <v>2.4800377841870997E-4</v>
      </c>
      <c r="S37" s="167">
        <v>7.2913110855100905E-4</v>
      </c>
      <c r="T37" s="167">
        <v>1.1307951236780799E-3</v>
      </c>
      <c r="U37" s="167">
        <v>1.57732030035069E-4</v>
      </c>
      <c r="V37" s="167">
        <v>2.8760407200443599E-6</v>
      </c>
      <c r="W37" s="167">
        <v>0</v>
      </c>
      <c r="X37" s="167">
        <v>1.60608070755114E-4</v>
      </c>
      <c r="Y37" s="167">
        <v>9.9201511367484293E-4</v>
      </c>
      <c r="Z37" s="167">
        <v>1.7013059199523499E-3</v>
      </c>
      <c r="AA37" s="167">
        <v>2.8539291043823099E-3</v>
      </c>
      <c r="AB37" s="167">
        <v>29.822659062432798</v>
      </c>
      <c r="AC37" s="167">
        <v>1.30786813544208</v>
      </c>
      <c r="AD37" s="167">
        <v>0</v>
      </c>
      <c r="AE37" s="167">
        <v>31.130527197874901</v>
      </c>
      <c r="AF37" s="167">
        <v>1.7955106829940802E-5</v>
      </c>
      <c r="AG37" s="167">
        <v>3.13886661155686E-5</v>
      </c>
      <c r="AH37" s="167">
        <v>0</v>
      </c>
      <c r="AI37" s="167">
        <v>4.9343772945509401E-5</v>
      </c>
      <c r="AJ37" s="167">
        <v>4.6877066996345099E-3</v>
      </c>
      <c r="AK37" s="167">
        <v>2.0557865775534901E-4</v>
      </c>
      <c r="AL37" s="167">
        <v>0</v>
      </c>
      <c r="AM37" s="167">
        <v>4.8932853573898597E-3</v>
      </c>
      <c r="AN37" s="167">
        <v>3.86568526367063E-4</v>
      </c>
      <c r="AO37" s="167">
        <v>6.75789374011936E-4</v>
      </c>
      <c r="AP37" s="167">
        <v>0</v>
      </c>
      <c r="AQ37" s="167">
        <v>1.062357900379E-3</v>
      </c>
      <c r="AR37" s="167">
        <v>0</v>
      </c>
      <c r="AS37" s="167">
        <v>0</v>
      </c>
      <c r="AT37" s="167">
        <v>0</v>
      </c>
      <c r="AU37" s="167">
        <v>0</v>
      </c>
      <c r="AV37" s="167">
        <v>1.062357900379E-3</v>
      </c>
      <c r="AW37" s="167">
        <v>4.40078841174507E-4</v>
      </c>
      <c r="AX37" s="167">
        <v>7.6933476035455405E-4</v>
      </c>
      <c r="AY37" s="167">
        <v>0</v>
      </c>
      <c r="AZ37" s="167">
        <v>1.20941360152906E-3</v>
      </c>
      <c r="BA37" s="167">
        <v>0</v>
      </c>
      <c r="BB37" s="167">
        <v>0</v>
      </c>
      <c r="BC37" s="167">
        <v>0</v>
      </c>
      <c r="BD37" s="167">
        <v>0</v>
      </c>
      <c r="BE37" s="167">
        <v>1.20941360152906E-3</v>
      </c>
      <c r="BF37" s="167">
        <v>4.7191801007832896E-3</v>
      </c>
      <c r="BG37" s="167">
        <v>9.9853419398032908E-3</v>
      </c>
      <c r="BH37" s="167">
        <v>0</v>
      </c>
      <c r="BI37" s="167">
        <v>1.4704522040586501E-2</v>
      </c>
      <c r="BJ37" s="167">
        <v>2.8174969538797401E-4</v>
      </c>
      <c r="BK37" s="167">
        <v>1.23560896430133E-5</v>
      </c>
      <c r="BL37" s="167">
        <v>0</v>
      </c>
      <c r="BM37" s="167">
        <v>2.9410578503098799E-4</v>
      </c>
      <c r="BN37" s="167">
        <v>2.7744469230898199</v>
      </c>
    </row>
    <row r="38" spans="1:66" x14ac:dyDescent="0.25">
      <c r="A38" s="167" t="s">
        <v>209</v>
      </c>
      <c r="B38" s="167">
        <v>2023</v>
      </c>
      <c r="C38" s="167" t="s">
        <v>70</v>
      </c>
      <c r="D38" s="167">
        <v>2023</v>
      </c>
      <c r="E38" s="167" t="s">
        <v>210</v>
      </c>
      <c r="F38" s="167" t="s">
        <v>211</v>
      </c>
      <c r="G38" s="167">
        <v>393.62441652390402</v>
      </c>
      <c r="H38" s="167">
        <v>71892.589363524705</v>
      </c>
      <c r="I38" s="167">
        <v>4999.0300898535797</v>
      </c>
      <c r="J38" s="167">
        <v>9.2735550049979396E-2</v>
      </c>
      <c r="K38" s="167">
        <v>9.6375345980056707E-3</v>
      </c>
      <c r="L38" s="167">
        <v>1.03259162473914E-2</v>
      </c>
      <c r="M38" s="167">
        <v>0.112699000895376</v>
      </c>
      <c r="N38" s="167">
        <v>5.9327751786481398E-4</v>
      </c>
      <c r="O38" s="167">
        <v>3.3207703294194701E-6</v>
      </c>
      <c r="P38" s="167">
        <v>0</v>
      </c>
      <c r="Q38" s="167">
        <v>5.9659828819423404E-4</v>
      </c>
      <c r="R38" s="167">
        <v>7.1323212984350103E-4</v>
      </c>
      <c r="S38" s="167">
        <v>2.0969024617398901E-3</v>
      </c>
      <c r="T38" s="167">
        <v>3.4067328797776201E-3</v>
      </c>
      <c r="U38" s="167">
        <v>6.2010289459266598E-4</v>
      </c>
      <c r="V38" s="167">
        <v>3.4709208280157301E-6</v>
      </c>
      <c r="W38" s="167">
        <v>0</v>
      </c>
      <c r="X38" s="167">
        <v>6.2357381542068203E-4</v>
      </c>
      <c r="Y38" s="167">
        <v>2.8529285193740002E-3</v>
      </c>
      <c r="Z38" s="167">
        <v>4.8927724107264096E-3</v>
      </c>
      <c r="AA38" s="167">
        <v>8.3692747455210992E-3</v>
      </c>
      <c r="AB38" s="167">
        <v>82.792872992971496</v>
      </c>
      <c r="AC38" s="167">
        <v>1.70718168620968</v>
      </c>
      <c r="AD38" s="167">
        <v>0</v>
      </c>
      <c r="AE38" s="167">
        <v>84.500054679181204</v>
      </c>
      <c r="AF38" s="167">
        <v>4.4287277676263003E-5</v>
      </c>
      <c r="AG38" s="167">
        <v>3.7881096128040199E-5</v>
      </c>
      <c r="AH38" s="167">
        <v>0</v>
      </c>
      <c r="AI38" s="167">
        <v>8.2168373804303202E-5</v>
      </c>
      <c r="AJ38" s="167">
        <v>1.30138866758543E-2</v>
      </c>
      <c r="AK38" s="167">
        <v>2.6834518716741299E-4</v>
      </c>
      <c r="AL38" s="167">
        <v>0</v>
      </c>
      <c r="AM38" s="167">
        <v>1.3282231863021699E-2</v>
      </c>
      <c r="AN38" s="167">
        <v>9.5349294383331598E-4</v>
      </c>
      <c r="AO38" s="167">
        <v>8.1556961181466104E-4</v>
      </c>
      <c r="AP38" s="167">
        <v>0</v>
      </c>
      <c r="AQ38" s="167">
        <v>1.76906255564797E-3</v>
      </c>
      <c r="AR38" s="167">
        <v>0</v>
      </c>
      <c r="AS38" s="167">
        <v>0</v>
      </c>
      <c r="AT38" s="167">
        <v>0</v>
      </c>
      <c r="AU38" s="167">
        <v>0</v>
      </c>
      <c r="AV38" s="167">
        <v>1.76906255564797E-3</v>
      </c>
      <c r="AW38" s="167">
        <v>1.08547913544258E-3</v>
      </c>
      <c r="AX38" s="167">
        <v>9.2846392084112203E-4</v>
      </c>
      <c r="AY38" s="167">
        <v>0</v>
      </c>
      <c r="AZ38" s="167">
        <v>2.0139430562837002E-3</v>
      </c>
      <c r="BA38" s="167">
        <v>0</v>
      </c>
      <c r="BB38" s="167">
        <v>0</v>
      </c>
      <c r="BC38" s="167">
        <v>0</v>
      </c>
      <c r="BD38" s="167">
        <v>0</v>
      </c>
      <c r="BE38" s="167">
        <v>2.0139430562837002E-3</v>
      </c>
      <c r="BF38" s="167">
        <v>1.00508481940852E-2</v>
      </c>
      <c r="BG38" s="167">
        <v>1.20507095300054E-2</v>
      </c>
      <c r="BH38" s="167">
        <v>0</v>
      </c>
      <c r="BI38" s="167">
        <v>2.2101557724090601E-2</v>
      </c>
      <c r="BJ38" s="167">
        <v>7.8218601155687995E-4</v>
      </c>
      <c r="BK38" s="167">
        <v>1.61286060728036E-5</v>
      </c>
      <c r="BL38" s="167">
        <v>0</v>
      </c>
      <c r="BM38" s="167">
        <v>7.98314617629684E-4</v>
      </c>
      <c r="BN38" s="167">
        <v>7.5309009454096199</v>
      </c>
    </row>
    <row r="39" spans="1:66" x14ac:dyDescent="0.25">
      <c r="A39" s="167" t="s">
        <v>209</v>
      </c>
      <c r="B39" s="167">
        <v>2023</v>
      </c>
      <c r="C39" s="167" t="s">
        <v>70</v>
      </c>
      <c r="D39" s="167">
        <v>2024</v>
      </c>
      <c r="E39" s="167" t="s">
        <v>210</v>
      </c>
      <c r="F39" s="167" t="s">
        <v>211</v>
      </c>
      <c r="G39" s="167">
        <v>160.24114579843399</v>
      </c>
      <c r="H39" s="167">
        <v>12194.5252149265</v>
      </c>
      <c r="I39" s="167">
        <v>2035.0625516401201</v>
      </c>
      <c r="J39" s="167">
        <v>1.3911133911530401E-2</v>
      </c>
      <c r="K39" s="167">
        <v>3.9233582110948604E-3</v>
      </c>
      <c r="L39" s="167">
        <v>4.2035925146939896E-3</v>
      </c>
      <c r="M39" s="167">
        <v>2.20380846373192E-2</v>
      </c>
      <c r="N39" s="167">
        <v>7.8110019002594904E-5</v>
      </c>
      <c r="O39" s="167">
        <v>1.3518573040229701E-6</v>
      </c>
      <c r="P39" s="167">
        <v>0</v>
      </c>
      <c r="Q39" s="167">
        <v>7.9461876306617904E-5</v>
      </c>
      <c r="R39" s="167">
        <v>1.20979467681895E-4</v>
      </c>
      <c r="S39" s="167">
        <v>3.5567963498477198E-4</v>
      </c>
      <c r="T39" s="167">
        <v>5.5612097897328504E-4</v>
      </c>
      <c r="U39" s="167">
        <v>8.1641807453816307E-5</v>
      </c>
      <c r="V39" s="167">
        <v>1.4129822925329499E-6</v>
      </c>
      <c r="W39" s="167">
        <v>0</v>
      </c>
      <c r="X39" s="167">
        <v>8.3054789746349298E-5</v>
      </c>
      <c r="Y39" s="167">
        <v>4.8391787072758102E-4</v>
      </c>
      <c r="Z39" s="167">
        <v>8.2991914829780105E-4</v>
      </c>
      <c r="AA39" s="167">
        <v>1.3968918087717301E-3</v>
      </c>
      <c r="AB39" s="167">
        <v>12.796317682693999</v>
      </c>
      <c r="AC39" s="167">
        <v>0.64254810561904896</v>
      </c>
      <c r="AD39" s="167">
        <v>0</v>
      </c>
      <c r="AE39" s="167">
        <v>13.438865788313</v>
      </c>
      <c r="AF39" s="167">
        <v>7.0308216658712901E-6</v>
      </c>
      <c r="AG39" s="167">
        <v>1.5421071439782401E-5</v>
      </c>
      <c r="AH39" s="167">
        <v>0</v>
      </c>
      <c r="AI39" s="167">
        <v>2.2451893105653701E-5</v>
      </c>
      <c r="AJ39" s="167">
        <v>2.01140294050368E-3</v>
      </c>
      <c r="AK39" s="167">
        <v>1.00999614194099E-4</v>
      </c>
      <c r="AL39" s="167">
        <v>0</v>
      </c>
      <c r="AM39" s="167">
        <v>2.1124025546977801E-3</v>
      </c>
      <c r="AN39" s="167">
        <v>1.5137166246169501E-4</v>
      </c>
      <c r="AO39" s="167">
        <v>3.3201143930467901E-4</v>
      </c>
      <c r="AP39" s="167">
        <v>0</v>
      </c>
      <c r="AQ39" s="167">
        <v>4.8338310176637402E-4</v>
      </c>
      <c r="AR39" s="167">
        <v>0</v>
      </c>
      <c r="AS39" s="167">
        <v>0</v>
      </c>
      <c r="AT39" s="167">
        <v>0</v>
      </c>
      <c r="AU39" s="167">
        <v>0</v>
      </c>
      <c r="AV39" s="167">
        <v>4.8338310176637402E-4</v>
      </c>
      <c r="AW39" s="167">
        <v>1.7232511510662199E-4</v>
      </c>
      <c r="AX39" s="167">
        <v>3.7796975050975599E-4</v>
      </c>
      <c r="AY39" s="167">
        <v>0</v>
      </c>
      <c r="AZ39" s="167">
        <v>5.5029486561637903E-4</v>
      </c>
      <c r="BA39" s="167">
        <v>0</v>
      </c>
      <c r="BB39" s="167">
        <v>0</v>
      </c>
      <c r="BC39" s="167">
        <v>0</v>
      </c>
      <c r="BD39" s="167">
        <v>0</v>
      </c>
      <c r="BE39" s="167">
        <v>5.5029486561637903E-4</v>
      </c>
      <c r="BF39" s="167">
        <v>1.59562138615779E-3</v>
      </c>
      <c r="BG39" s="167">
        <v>4.9057411626672199E-3</v>
      </c>
      <c r="BH39" s="167">
        <v>0</v>
      </c>
      <c r="BI39" s="167">
        <v>6.5013625488250099E-3</v>
      </c>
      <c r="BJ39" s="167">
        <v>1.2089326446843901E-4</v>
      </c>
      <c r="BK39" s="167">
        <v>6.0704758972461197E-6</v>
      </c>
      <c r="BL39" s="167">
        <v>0</v>
      </c>
      <c r="BM39" s="167">
        <v>1.26963740365685E-4</v>
      </c>
      <c r="BN39" s="167">
        <v>1.1977124447396901</v>
      </c>
    </row>
    <row r="40" spans="1:66" x14ac:dyDescent="0.25">
      <c r="A40" s="167" t="s">
        <v>209</v>
      </c>
      <c r="B40" s="167">
        <v>2024</v>
      </c>
      <c r="C40" s="167" t="s">
        <v>66</v>
      </c>
      <c r="D40" s="167">
        <v>2024</v>
      </c>
      <c r="E40" s="167" t="s">
        <v>210</v>
      </c>
      <c r="F40" s="167" t="s">
        <v>211</v>
      </c>
      <c r="G40" s="167">
        <v>153.62875829108901</v>
      </c>
      <c r="H40" s="167">
        <v>43126.703171450601</v>
      </c>
      <c r="I40" s="167">
        <v>2242.9798710498999</v>
      </c>
      <c r="J40" s="167">
        <v>5.8625314398680302E-2</v>
      </c>
      <c r="K40" s="167">
        <v>2.0880545323788701E-2</v>
      </c>
      <c r="L40" s="167">
        <v>5.5243074866207602E-3</v>
      </c>
      <c r="M40" s="167">
        <v>8.5030167209089805E-2</v>
      </c>
      <c r="N40" s="167">
        <v>3.8040580358970297E-4</v>
      </c>
      <c r="O40" s="167">
        <v>7.1947337431799996E-6</v>
      </c>
      <c r="P40" s="167">
        <v>0</v>
      </c>
      <c r="Q40" s="167">
        <v>3.8760053733288298E-4</v>
      </c>
      <c r="R40" s="167">
        <v>4.2785147437891802E-4</v>
      </c>
      <c r="S40" s="167">
        <v>1.2578833346740201E-3</v>
      </c>
      <c r="T40" s="167">
        <v>2.0733353463858201E-3</v>
      </c>
      <c r="U40" s="167">
        <v>3.9760606600227602E-4</v>
      </c>
      <c r="V40" s="167">
        <v>7.5200476768884602E-6</v>
      </c>
      <c r="W40" s="167">
        <v>0</v>
      </c>
      <c r="X40" s="167">
        <v>4.05126113679165E-4</v>
      </c>
      <c r="Y40" s="167">
        <v>1.7114058975156699E-3</v>
      </c>
      <c r="Z40" s="167">
        <v>2.9350611142393802E-3</v>
      </c>
      <c r="AA40" s="167">
        <v>5.0515931254342204E-3</v>
      </c>
      <c r="AB40" s="167">
        <v>45.344125803759198</v>
      </c>
      <c r="AC40" s="167">
        <v>3.4197119203013</v>
      </c>
      <c r="AD40" s="167">
        <v>0</v>
      </c>
      <c r="AE40" s="167">
        <v>48.763837724060501</v>
      </c>
      <c r="AF40" s="167">
        <v>2.7312369253235998E-5</v>
      </c>
      <c r="AG40" s="167">
        <v>8.2072643846074596E-5</v>
      </c>
      <c r="AH40" s="167">
        <v>0</v>
      </c>
      <c r="AI40" s="167">
        <v>1.0938501309931E-4</v>
      </c>
      <c r="AJ40" s="167">
        <v>7.1274651222201302E-3</v>
      </c>
      <c r="AK40" s="167">
        <v>5.3753109157895097E-4</v>
      </c>
      <c r="AL40" s="167">
        <v>0</v>
      </c>
      <c r="AM40" s="167">
        <v>7.6649962137990803E-3</v>
      </c>
      <c r="AN40" s="167">
        <v>5.8802782037534402E-4</v>
      </c>
      <c r="AO40" s="167">
        <v>1.76700151589855E-3</v>
      </c>
      <c r="AP40" s="167">
        <v>0</v>
      </c>
      <c r="AQ40" s="167">
        <v>2.3550293362739E-3</v>
      </c>
      <c r="AR40" s="167">
        <v>0</v>
      </c>
      <c r="AS40" s="167">
        <v>0</v>
      </c>
      <c r="AT40" s="167">
        <v>0</v>
      </c>
      <c r="AU40" s="167">
        <v>0</v>
      </c>
      <c r="AV40" s="167">
        <v>2.3550293362739E-3</v>
      </c>
      <c r="AW40" s="167">
        <v>6.6942491206185601E-4</v>
      </c>
      <c r="AX40" s="167">
        <v>2.0115967194179901E-3</v>
      </c>
      <c r="AY40" s="167">
        <v>0</v>
      </c>
      <c r="AZ40" s="167">
        <v>2.6810216314798502E-3</v>
      </c>
      <c r="BA40" s="167">
        <v>0</v>
      </c>
      <c r="BB40" s="167">
        <v>0</v>
      </c>
      <c r="BC40" s="167">
        <v>0</v>
      </c>
      <c r="BD40" s="167">
        <v>0</v>
      </c>
      <c r="BE40" s="167">
        <v>2.6810216314798502E-3</v>
      </c>
      <c r="BF40" s="167">
        <v>6.26012738247393E-3</v>
      </c>
      <c r="BG40" s="167">
        <v>2.6108895793449102E-2</v>
      </c>
      <c r="BH40" s="167">
        <v>0</v>
      </c>
      <c r="BI40" s="167">
        <v>3.2369023175923002E-2</v>
      </c>
      <c r="BJ40" s="167">
        <v>4.2838881690923701E-4</v>
      </c>
      <c r="BK40" s="167">
        <v>3.2307742573942001E-5</v>
      </c>
      <c r="BL40" s="167">
        <v>0</v>
      </c>
      <c r="BM40" s="167">
        <v>4.6069655948317899E-4</v>
      </c>
      <c r="BN40" s="167">
        <v>4.3459809938845702</v>
      </c>
    </row>
    <row r="41" spans="1:66" x14ac:dyDescent="0.25">
      <c r="A41" s="167" t="s">
        <v>209</v>
      </c>
      <c r="B41" s="167">
        <v>2024</v>
      </c>
      <c r="C41" s="167" t="s">
        <v>66</v>
      </c>
      <c r="D41" s="167">
        <v>2025</v>
      </c>
      <c r="E41" s="167" t="s">
        <v>210</v>
      </c>
      <c r="F41" s="167" t="s">
        <v>211</v>
      </c>
      <c r="G41" s="167">
        <v>97.897769044163397</v>
      </c>
      <c r="H41" s="167">
        <v>11450.785846996099</v>
      </c>
      <c r="I41" s="167">
        <v>1429.30742804478</v>
      </c>
      <c r="J41" s="167">
        <v>1.32037752320164E-2</v>
      </c>
      <c r="K41" s="167">
        <v>1.33058343135942E-2</v>
      </c>
      <c r="L41" s="167">
        <v>3.5202873763349801E-3</v>
      </c>
      <c r="M41" s="167">
        <v>3.0029896921945701E-2</v>
      </c>
      <c r="N41" s="167">
        <v>7.2427720220188003E-5</v>
      </c>
      <c r="O41" s="167">
        <v>4.5847430530520499E-6</v>
      </c>
      <c r="P41" s="167">
        <v>0</v>
      </c>
      <c r="Q41" s="167">
        <v>7.7012463273240097E-5</v>
      </c>
      <c r="R41" s="167">
        <v>1.1360097682305E-4</v>
      </c>
      <c r="S41" s="167">
        <v>3.3398687185976899E-4</v>
      </c>
      <c r="T41" s="167">
        <v>5.2460031195605903E-4</v>
      </c>
      <c r="U41" s="167">
        <v>7.5702580335296394E-5</v>
      </c>
      <c r="V41" s="167">
        <v>4.7920447894150696E-6</v>
      </c>
      <c r="W41" s="167">
        <v>0</v>
      </c>
      <c r="X41" s="167">
        <v>8.0494625124711495E-5</v>
      </c>
      <c r="Y41" s="167">
        <v>4.5440390729220201E-4</v>
      </c>
      <c r="Z41" s="167">
        <v>7.7930270100612798E-4</v>
      </c>
      <c r="AA41" s="167">
        <v>1.3142012334230401E-3</v>
      </c>
      <c r="AB41" s="167">
        <v>12.0395447788789</v>
      </c>
      <c r="AC41" s="167">
        <v>2.1791634033577099</v>
      </c>
      <c r="AD41" s="167">
        <v>0</v>
      </c>
      <c r="AE41" s="167">
        <v>14.2187081822366</v>
      </c>
      <c r="AF41" s="167">
        <v>6.6308126127964699E-6</v>
      </c>
      <c r="AG41" s="167">
        <v>5.22996398686176E-5</v>
      </c>
      <c r="AH41" s="167">
        <v>0</v>
      </c>
      <c r="AI41" s="167">
        <v>5.8930452481414099E-5</v>
      </c>
      <c r="AJ41" s="167">
        <v>1.8924487787071299E-3</v>
      </c>
      <c r="AK41" s="167">
        <v>3.4253414037067903E-4</v>
      </c>
      <c r="AL41" s="167">
        <v>0</v>
      </c>
      <c r="AM41" s="167">
        <v>2.2349829190778099E-3</v>
      </c>
      <c r="AN41" s="167">
        <v>1.4275957724019399E-4</v>
      </c>
      <c r="AO41" s="167">
        <v>1.12599690467039E-3</v>
      </c>
      <c r="AP41" s="167">
        <v>0</v>
      </c>
      <c r="AQ41" s="167">
        <v>1.26875648191059E-3</v>
      </c>
      <c r="AR41" s="167">
        <v>0</v>
      </c>
      <c r="AS41" s="167">
        <v>0</v>
      </c>
      <c r="AT41" s="167">
        <v>0</v>
      </c>
      <c r="AU41" s="167">
        <v>0</v>
      </c>
      <c r="AV41" s="167">
        <v>1.26875648191059E-3</v>
      </c>
      <c r="AW41" s="167">
        <v>1.6252091164496799E-4</v>
      </c>
      <c r="AX41" s="167">
        <v>1.28186176363179E-3</v>
      </c>
      <c r="AY41" s="167">
        <v>0</v>
      </c>
      <c r="AZ41" s="167">
        <v>1.44438267527676E-3</v>
      </c>
      <c r="BA41" s="167">
        <v>0</v>
      </c>
      <c r="BB41" s="167">
        <v>0</v>
      </c>
      <c r="BC41" s="167">
        <v>0</v>
      </c>
      <c r="BD41" s="167">
        <v>0</v>
      </c>
      <c r="BE41" s="167">
        <v>1.44438267527676E-3</v>
      </c>
      <c r="BF41" s="167">
        <v>1.5198145591448799E-3</v>
      </c>
      <c r="BG41" s="167">
        <v>1.6637527236548998E-2</v>
      </c>
      <c r="BH41" s="167">
        <v>0</v>
      </c>
      <c r="BI41" s="167">
        <v>1.81573417956939E-2</v>
      </c>
      <c r="BJ41" s="167">
        <v>1.13743649315698E-4</v>
      </c>
      <c r="BK41" s="167">
        <v>2.0587655306366501E-5</v>
      </c>
      <c r="BL41" s="167">
        <v>0</v>
      </c>
      <c r="BM41" s="167">
        <v>1.34331304622065E-4</v>
      </c>
      <c r="BN41" s="167">
        <v>1.26721436215225</v>
      </c>
    </row>
    <row r="42" spans="1:66" x14ac:dyDescent="0.25">
      <c r="A42" s="167" t="s">
        <v>209</v>
      </c>
      <c r="B42" s="167">
        <v>2024</v>
      </c>
      <c r="C42" s="167" t="s">
        <v>67</v>
      </c>
      <c r="D42" s="167">
        <v>2024</v>
      </c>
      <c r="E42" s="167" t="s">
        <v>210</v>
      </c>
      <c r="F42" s="167" t="s">
        <v>211</v>
      </c>
      <c r="G42" s="167">
        <v>777.05251748453998</v>
      </c>
      <c r="H42" s="167">
        <v>198352.508881068</v>
      </c>
      <c r="I42" s="167">
        <v>11344.966755274199</v>
      </c>
      <c r="J42" s="167">
        <v>0.26963468913123501</v>
      </c>
      <c r="K42" s="167">
        <v>0.13108066142288399</v>
      </c>
      <c r="L42" s="167">
        <v>2.7941884628812499E-2</v>
      </c>
      <c r="M42" s="167">
        <v>0.42865723518293197</v>
      </c>
      <c r="N42" s="167">
        <v>1.7496001294478099E-3</v>
      </c>
      <c r="O42" s="167">
        <v>4.5165987918099898E-5</v>
      </c>
      <c r="P42" s="167">
        <v>0</v>
      </c>
      <c r="Q42" s="167">
        <v>1.7947661173659099E-3</v>
      </c>
      <c r="R42" s="167">
        <v>1.9678159268084802E-3</v>
      </c>
      <c r="S42" s="167">
        <v>5.7853788248169403E-3</v>
      </c>
      <c r="T42" s="167">
        <v>9.5479608689913505E-3</v>
      </c>
      <c r="U42" s="167">
        <v>1.82870928356585E-3</v>
      </c>
      <c r="V42" s="167">
        <v>4.7208193470653302E-5</v>
      </c>
      <c r="W42" s="167">
        <v>0</v>
      </c>
      <c r="X42" s="167">
        <v>1.8759174770365101E-3</v>
      </c>
      <c r="Y42" s="167">
        <v>7.8712637072339397E-3</v>
      </c>
      <c r="Z42" s="167">
        <v>1.3499217257906201E-2</v>
      </c>
      <c r="AA42" s="167">
        <v>2.3246398442176599E-2</v>
      </c>
      <c r="AB42" s="167">
        <v>208.55098422307401</v>
      </c>
      <c r="AC42" s="167">
        <v>21.467739153255099</v>
      </c>
      <c r="AD42" s="167">
        <v>0</v>
      </c>
      <c r="AE42" s="167">
        <v>230.01872337632901</v>
      </c>
      <c r="AF42" s="167">
        <v>1.25617588481987E-4</v>
      </c>
      <c r="AG42" s="167">
        <v>5.1522296344491398E-4</v>
      </c>
      <c r="AH42" s="167">
        <v>0</v>
      </c>
      <c r="AI42" s="167">
        <v>6.4084055192690202E-4</v>
      </c>
      <c r="AJ42" s="167">
        <v>3.27813104764147E-2</v>
      </c>
      <c r="AK42" s="167">
        <v>3.3744296390219499E-3</v>
      </c>
      <c r="AL42" s="167">
        <v>0</v>
      </c>
      <c r="AM42" s="167">
        <v>3.6155740115436701E-2</v>
      </c>
      <c r="AN42" s="167">
        <v>2.70451223293703E-3</v>
      </c>
      <c r="AO42" s="167">
        <v>1.10926091176049E-2</v>
      </c>
      <c r="AP42" s="167">
        <v>0</v>
      </c>
      <c r="AQ42" s="167">
        <v>1.37971213505419E-2</v>
      </c>
      <c r="AR42" s="167">
        <v>0</v>
      </c>
      <c r="AS42" s="167">
        <v>0</v>
      </c>
      <c r="AT42" s="167">
        <v>0</v>
      </c>
      <c r="AU42" s="167">
        <v>0</v>
      </c>
      <c r="AV42" s="167">
        <v>1.37971213505419E-2</v>
      </c>
      <c r="AW42" s="167">
        <v>3.0788813062423599E-3</v>
      </c>
      <c r="AX42" s="167">
        <v>1.26280910966922E-2</v>
      </c>
      <c r="AY42" s="167">
        <v>0</v>
      </c>
      <c r="AZ42" s="167">
        <v>1.5706972402934501E-2</v>
      </c>
      <c r="BA42" s="167">
        <v>0</v>
      </c>
      <c r="BB42" s="167">
        <v>0</v>
      </c>
      <c r="BC42" s="167">
        <v>0</v>
      </c>
      <c r="BD42" s="167">
        <v>0</v>
      </c>
      <c r="BE42" s="167">
        <v>1.5706972402934501E-2</v>
      </c>
      <c r="BF42" s="167">
        <v>2.8792134223828099E-2</v>
      </c>
      <c r="BG42" s="167">
        <v>0.163902392229547</v>
      </c>
      <c r="BH42" s="167">
        <v>0</v>
      </c>
      <c r="BI42" s="167">
        <v>0.19269452645337601</v>
      </c>
      <c r="BJ42" s="167">
        <v>1.97028628985439E-3</v>
      </c>
      <c r="BK42" s="167">
        <v>2.0281655483623E-4</v>
      </c>
      <c r="BL42" s="167">
        <v>0</v>
      </c>
      <c r="BM42" s="167">
        <v>2.1731028446906201E-3</v>
      </c>
      <c r="BN42" s="167">
        <v>20.499965685389</v>
      </c>
    </row>
    <row r="43" spans="1:66" x14ac:dyDescent="0.25">
      <c r="A43" s="167" t="s">
        <v>209</v>
      </c>
      <c r="B43" s="167">
        <v>2024</v>
      </c>
      <c r="C43" s="167" t="s">
        <v>67</v>
      </c>
      <c r="D43" s="167">
        <v>2025</v>
      </c>
      <c r="E43" s="167" t="s">
        <v>210</v>
      </c>
      <c r="F43" s="167" t="s">
        <v>211</v>
      </c>
      <c r="G43" s="167">
        <v>525.64715617278205</v>
      </c>
      <c r="H43" s="167">
        <v>55907.542640849002</v>
      </c>
      <c r="I43" s="167">
        <v>7674.4484801226099</v>
      </c>
      <c r="J43" s="167">
        <v>6.4466245121017104E-2</v>
      </c>
      <c r="K43" s="167">
        <v>8.8671197063018597E-2</v>
      </c>
      <c r="L43" s="167">
        <v>1.8901646751997701E-2</v>
      </c>
      <c r="M43" s="167">
        <v>0.17203908893603301</v>
      </c>
      <c r="N43" s="167">
        <v>3.5362271662487597E-4</v>
      </c>
      <c r="O43" s="167">
        <v>3.0553112654133801E-5</v>
      </c>
      <c r="P43" s="167">
        <v>0</v>
      </c>
      <c r="Q43" s="167">
        <v>3.8417582927900999E-4</v>
      </c>
      <c r="R43" s="167">
        <v>5.5464764957095802E-4</v>
      </c>
      <c r="S43" s="167">
        <v>1.63066408973861E-3</v>
      </c>
      <c r="T43" s="167">
        <v>2.5694875685885799E-3</v>
      </c>
      <c r="U43" s="167">
        <v>3.6961196669308799E-4</v>
      </c>
      <c r="V43" s="167">
        <v>3.1934588830924303E-5</v>
      </c>
      <c r="W43" s="167">
        <v>0</v>
      </c>
      <c r="X43" s="167">
        <v>4.0154655552401201E-4</v>
      </c>
      <c r="Y43" s="167">
        <v>2.2185905982838299E-3</v>
      </c>
      <c r="Z43" s="167">
        <v>3.80488287605677E-3</v>
      </c>
      <c r="AA43" s="167">
        <v>6.4250200298646204E-3</v>
      </c>
      <c r="AB43" s="167">
        <v>58.782079989891102</v>
      </c>
      <c r="AC43" s="167">
        <v>14.522127888984199</v>
      </c>
      <c r="AD43" s="167">
        <v>0</v>
      </c>
      <c r="AE43" s="167">
        <v>73.304207878875303</v>
      </c>
      <c r="AF43" s="167">
        <v>3.2374383296221001E-5</v>
      </c>
      <c r="AG43" s="167">
        <v>3.4852919131700801E-4</v>
      </c>
      <c r="AH43" s="167">
        <v>0</v>
      </c>
      <c r="AI43" s="167">
        <v>3.80903574613229E-4</v>
      </c>
      <c r="AJ43" s="167">
        <v>9.23972438574985E-3</v>
      </c>
      <c r="AK43" s="167">
        <v>2.2826762716103301E-3</v>
      </c>
      <c r="AL43" s="167">
        <v>0</v>
      </c>
      <c r="AM43" s="167">
        <v>1.1522400657360101E-2</v>
      </c>
      <c r="AN43" s="167">
        <v>6.9701159460624996E-4</v>
      </c>
      <c r="AO43" s="167">
        <v>7.5037379147559497E-3</v>
      </c>
      <c r="AP43" s="167">
        <v>0</v>
      </c>
      <c r="AQ43" s="167">
        <v>8.2007495093622002E-3</v>
      </c>
      <c r="AR43" s="167">
        <v>0</v>
      </c>
      <c r="AS43" s="167">
        <v>0</v>
      </c>
      <c r="AT43" s="167">
        <v>0</v>
      </c>
      <c r="AU43" s="167">
        <v>0</v>
      </c>
      <c r="AV43" s="167">
        <v>8.2007495093622002E-3</v>
      </c>
      <c r="AW43" s="167">
        <v>7.9349464303840101E-4</v>
      </c>
      <c r="AX43" s="167">
        <v>8.5424344217495708E-3</v>
      </c>
      <c r="AY43" s="167">
        <v>0</v>
      </c>
      <c r="AZ43" s="167">
        <v>9.3359290647879699E-3</v>
      </c>
      <c r="BA43" s="167">
        <v>0</v>
      </c>
      <c r="BB43" s="167">
        <v>0</v>
      </c>
      <c r="BC43" s="167">
        <v>0</v>
      </c>
      <c r="BD43" s="167">
        <v>0</v>
      </c>
      <c r="BE43" s="167">
        <v>9.3359290647879699E-3</v>
      </c>
      <c r="BF43" s="167">
        <v>7.4203597522617603E-3</v>
      </c>
      <c r="BG43" s="167">
        <v>0.110873878440387</v>
      </c>
      <c r="BH43" s="167">
        <v>0</v>
      </c>
      <c r="BI43" s="167">
        <v>0.118294238192648</v>
      </c>
      <c r="BJ43" s="167">
        <v>5.5534394490952901E-4</v>
      </c>
      <c r="BK43" s="167">
        <v>1.3719786356209399E-4</v>
      </c>
      <c r="BL43" s="167">
        <v>0</v>
      </c>
      <c r="BM43" s="167">
        <v>6.9254180847162295E-4</v>
      </c>
      <c r="BN43" s="167">
        <v>6.5330931502170602</v>
      </c>
    </row>
    <row r="44" spans="1:66" x14ac:dyDescent="0.25">
      <c r="A44" s="167" t="s">
        <v>209</v>
      </c>
      <c r="B44" s="167">
        <v>2024</v>
      </c>
      <c r="C44" s="167" t="s">
        <v>68</v>
      </c>
      <c r="D44" s="167">
        <v>2024</v>
      </c>
      <c r="E44" s="167" t="s">
        <v>210</v>
      </c>
      <c r="F44" s="167" t="s">
        <v>211</v>
      </c>
      <c r="G44" s="167">
        <v>60.123811620555202</v>
      </c>
      <c r="H44" s="167">
        <v>16719.936413322001</v>
      </c>
      <c r="I44" s="167">
        <v>877.80764966010599</v>
      </c>
      <c r="J44" s="167">
        <v>2.2728834964179E-2</v>
      </c>
      <c r="K44" s="167">
        <v>1.01422604227571E-2</v>
      </c>
      <c r="L44" s="167">
        <v>2.1619807798633601E-3</v>
      </c>
      <c r="M44" s="167">
        <v>3.5033076166799501E-2</v>
      </c>
      <c r="N44" s="167">
        <v>1.4747957594909899E-4</v>
      </c>
      <c r="O44" s="167">
        <v>3.49468187560197E-6</v>
      </c>
      <c r="P44" s="167">
        <v>0</v>
      </c>
      <c r="Q44" s="167">
        <v>1.50974257824701E-4</v>
      </c>
      <c r="R44" s="167">
        <v>1.6587517523707201E-4</v>
      </c>
      <c r="S44" s="167">
        <v>4.8767301519699301E-4</v>
      </c>
      <c r="T44" s="167">
        <v>8.0452244825876703E-4</v>
      </c>
      <c r="U44" s="167">
        <v>1.54147947942591E-4</v>
      </c>
      <c r="V44" s="167">
        <v>3.6526958825955398E-6</v>
      </c>
      <c r="W44" s="167">
        <v>0</v>
      </c>
      <c r="X44" s="167">
        <v>1.57800643825187E-4</v>
      </c>
      <c r="Y44" s="167">
        <v>6.6350070094829E-4</v>
      </c>
      <c r="Z44" s="167">
        <v>1.13790370212631E-3</v>
      </c>
      <c r="AA44" s="167">
        <v>1.9592050468997899E-3</v>
      </c>
      <c r="AB44" s="167">
        <v>17.579645498715301</v>
      </c>
      <c r="AC44" s="167">
        <v>1.66104899698134</v>
      </c>
      <c r="AD44" s="167">
        <v>0</v>
      </c>
      <c r="AE44" s="167">
        <v>19.240694495696602</v>
      </c>
      <c r="AF44" s="167">
        <v>1.05888431006063E-5</v>
      </c>
      <c r="AG44" s="167">
        <v>3.9864961118747702E-5</v>
      </c>
      <c r="AH44" s="167">
        <v>0</v>
      </c>
      <c r="AI44" s="167">
        <v>5.0453804219354102E-5</v>
      </c>
      <c r="AJ44" s="167">
        <v>2.7632754614204001E-3</v>
      </c>
      <c r="AK44" s="167">
        <v>2.6109377085624098E-4</v>
      </c>
      <c r="AL44" s="167">
        <v>0</v>
      </c>
      <c r="AM44" s="167">
        <v>3.02436923227664E-3</v>
      </c>
      <c r="AN44" s="167">
        <v>2.2797488826453E-4</v>
      </c>
      <c r="AO44" s="167">
        <v>8.5828168104558095E-4</v>
      </c>
      <c r="AP44" s="167">
        <v>0</v>
      </c>
      <c r="AQ44" s="167">
        <v>1.08625656931011E-3</v>
      </c>
      <c r="AR44" s="167">
        <v>0</v>
      </c>
      <c r="AS44" s="167">
        <v>0</v>
      </c>
      <c r="AT44" s="167">
        <v>0</v>
      </c>
      <c r="AU44" s="167">
        <v>0</v>
      </c>
      <c r="AV44" s="167">
        <v>1.08625656931011E-3</v>
      </c>
      <c r="AW44" s="167">
        <v>2.5953205654688299E-4</v>
      </c>
      <c r="AX44" s="167">
        <v>9.7708836036277205E-4</v>
      </c>
      <c r="AY44" s="167">
        <v>0</v>
      </c>
      <c r="AZ44" s="167">
        <v>1.2366204169096499E-3</v>
      </c>
      <c r="BA44" s="167">
        <v>0</v>
      </c>
      <c r="BB44" s="167">
        <v>0</v>
      </c>
      <c r="BC44" s="167">
        <v>0</v>
      </c>
      <c r="BD44" s="167">
        <v>0</v>
      </c>
      <c r="BE44" s="167">
        <v>1.2366204169096499E-3</v>
      </c>
      <c r="BF44" s="167">
        <v>2.4270291885473598E-3</v>
      </c>
      <c r="BG44" s="167">
        <v>1.26818153636105E-2</v>
      </c>
      <c r="BH44" s="167">
        <v>0</v>
      </c>
      <c r="BI44" s="167">
        <v>1.5108844552157901E-2</v>
      </c>
      <c r="BJ44" s="167">
        <v>1.66083773882219E-4</v>
      </c>
      <c r="BK44" s="167">
        <v>1.5692767299664701E-5</v>
      </c>
      <c r="BL44" s="167">
        <v>0</v>
      </c>
      <c r="BM44" s="167">
        <v>1.81776541181884E-4</v>
      </c>
      <c r="BN44" s="167">
        <v>1.7147890012392999</v>
      </c>
    </row>
    <row r="45" spans="1:66" x14ac:dyDescent="0.25">
      <c r="A45" s="167" t="s">
        <v>209</v>
      </c>
      <c r="B45" s="167">
        <v>2024</v>
      </c>
      <c r="C45" s="167" t="s">
        <v>68</v>
      </c>
      <c r="D45" s="167">
        <v>2025</v>
      </c>
      <c r="E45" s="167" t="s">
        <v>210</v>
      </c>
      <c r="F45" s="167" t="s">
        <v>211</v>
      </c>
      <c r="G45" s="167">
        <v>38.291013827258801</v>
      </c>
      <c r="H45" s="167">
        <v>4436.83971414609</v>
      </c>
      <c r="I45" s="167">
        <v>559.04880187797801</v>
      </c>
      <c r="J45" s="167">
        <v>5.1161138273442403E-3</v>
      </c>
      <c r="K45" s="167">
        <v>6.4592949718224697E-3</v>
      </c>
      <c r="L45" s="167">
        <v>1.37689932997716E-3</v>
      </c>
      <c r="M45" s="167">
        <v>1.2952308129143801E-2</v>
      </c>
      <c r="N45" s="167">
        <v>2.80633586600449E-5</v>
      </c>
      <c r="O45" s="167">
        <v>2.22565583275158E-6</v>
      </c>
      <c r="P45" s="167">
        <v>0</v>
      </c>
      <c r="Q45" s="167">
        <v>3.0289014492796399E-5</v>
      </c>
      <c r="R45" s="167">
        <v>4.4017007414955899E-5</v>
      </c>
      <c r="S45" s="167">
        <v>1.2941000179997E-4</v>
      </c>
      <c r="T45" s="167">
        <v>2.0371602370772201E-4</v>
      </c>
      <c r="U45" s="167">
        <v>2.9332259209342399E-5</v>
      </c>
      <c r="V45" s="167">
        <v>2.3262901133071198E-6</v>
      </c>
      <c r="W45" s="167">
        <v>0</v>
      </c>
      <c r="X45" s="167">
        <v>3.1658549322649503E-5</v>
      </c>
      <c r="Y45" s="167">
        <v>1.76068029659823E-4</v>
      </c>
      <c r="Z45" s="167">
        <v>3.0195667086659701E-4</v>
      </c>
      <c r="AA45" s="167">
        <v>5.0968324984906996E-4</v>
      </c>
      <c r="AB45" s="167">
        <v>4.6649740394444796</v>
      </c>
      <c r="AC45" s="167">
        <v>1.05787122267914</v>
      </c>
      <c r="AD45" s="167">
        <v>0</v>
      </c>
      <c r="AE45" s="167">
        <v>5.7228452621236201</v>
      </c>
      <c r="AF45" s="167">
        <v>2.5692477099860002E-6</v>
      </c>
      <c r="AG45" s="167">
        <v>2.5388772539151999E-5</v>
      </c>
      <c r="AH45" s="167">
        <v>0</v>
      </c>
      <c r="AI45" s="167">
        <v>2.7958020249138001E-5</v>
      </c>
      <c r="AJ45" s="167">
        <v>7.3326895541222202E-4</v>
      </c>
      <c r="AK45" s="167">
        <v>1.6628262448100501E-4</v>
      </c>
      <c r="AL45" s="167">
        <v>0</v>
      </c>
      <c r="AM45" s="167">
        <v>8.9955157989322703E-4</v>
      </c>
      <c r="AN45" s="167">
        <v>5.5315198652288698E-5</v>
      </c>
      <c r="AO45" s="167">
        <v>5.4661331061325305E-4</v>
      </c>
      <c r="AP45" s="167">
        <v>0</v>
      </c>
      <c r="AQ45" s="167">
        <v>6.0192850926554103E-4</v>
      </c>
      <c r="AR45" s="167">
        <v>0</v>
      </c>
      <c r="AS45" s="167">
        <v>0</v>
      </c>
      <c r="AT45" s="167">
        <v>0</v>
      </c>
      <c r="AU45" s="167">
        <v>0</v>
      </c>
      <c r="AV45" s="167">
        <v>6.0192850926554103E-4</v>
      </c>
      <c r="AW45" s="167">
        <v>6.2972143001424998E-5</v>
      </c>
      <c r="AX45" s="167">
        <v>6.2227764522356801E-4</v>
      </c>
      <c r="AY45" s="167">
        <v>0</v>
      </c>
      <c r="AZ45" s="167">
        <v>6.8524978822499295E-4</v>
      </c>
      <c r="BA45" s="167">
        <v>0</v>
      </c>
      <c r="BB45" s="167">
        <v>0</v>
      </c>
      <c r="BC45" s="167">
        <v>0</v>
      </c>
      <c r="BD45" s="167">
        <v>0</v>
      </c>
      <c r="BE45" s="167">
        <v>6.8524978822499295E-4</v>
      </c>
      <c r="BF45" s="167">
        <v>5.88887742610324E-4</v>
      </c>
      <c r="BG45" s="167">
        <v>8.0766597185720698E-3</v>
      </c>
      <c r="BH45" s="167">
        <v>0</v>
      </c>
      <c r="BI45" s="167">
        <v>8.66554746118239E-3</v>
      </c>
      <c r="BJ45" s="167">
        <v>4.4072361617880199E-5</v>
      </c>
      <c r="BK45" s="167">
        <v>9.9942427710950695E-6</v>
      </c>
      <c r="BL45" s="167">
        <v>0</v>
      </c>
      <c r="BM45" s="167">
        <v>5.4066604388975303E-5</v>
      </c>
      <c r="BN45" s="167">
        <v>0.51003731250339801</v>
      </c>
    </row>
    <row r="46" spans="1:66" x14ac:dyDescent="0.25">
      <c r="A46" s="167" t="s">
        <v>209</v>
      </c>
      <c r="B46" s="167">
        <v>2024</v>
      </c>
      <c r="C46" s="167" t="s">
        <v>69</v>
      </c>
      <c r="D46" s="167">
        <v>2024</v>
      </c>
      <c r="E46" s="167" t="s">
        <v>210</v>
      </c>
      <c r="F46" s="167" t="s">
        <v>211</v>
      </c>
      <c r="G46" s="167">
        <v>4.4880656356182804</v>
      </c>
      <c r="H46" s="167">
        <v>613.63865417600198</v>
      </c>
      <c r="I46" s="167">
        <v>34.109298830698897</v>
      </c>
      <c r="J46" s="167">
        <v>1.0026958084518201E-3</v>
      </c>
      <c r="K46" s="167">
        <v>1.91110335435916E-4</v>
      </c>
      <c r="L46" s="167">
        <v>6.7165887293406905E-5</v>
      </c>
      <c r="M46" s="167">
        <v>1.2609720311811401E-3</v>
      </c>
      <c r="N46" s="167">
        <v>4.8138198069814397E-6</v>
      </c>
      <c r="O46" s="167">
        <v>6.5850194892407496E-8</v>
      </c>
      <c r="P46" s="167">
        <v>0</v>
      </c>
      <c r="Q46" s="167">
        <v>4.87967000187385E-6</v>
      </c>
      <c r="R46" s="167">
        <v>6.0877874638676297E-6</v>
      </c>
      <c r="S46" s="167">
        <v>1.7898095143770799E-5</v>
      </c>
      <c r="T46" s="167">
        <v>2.8865552609512301E-5</v>
      </c>
      <c r="U46" s="167">
        <v>5.0314793776441102E-6</v>
      </c>
      <c r="V46" s="167">
        <v>6.8827648499530103E-8</v>
      </c>
      <c r="W46" s="167">
        <v>0</v>
      </c>
      <c r="X46" s="167">
        <v>5.10030702614365E-6</v>
      </c>
      <c r="Y46" s="167">
        <v>2.4351149855470499E-5</v>
      </c>
      <c r="Z46" s="167">
        <v>4.1762222002131899E-5</v>
      </c>
      <c r="AA46" s="167">
        <v>7.1213678883746105E-5</v>
      </c>
      <c r="AB46" s="167">
        <v>0.73584474866528304</v>
      </c>
      <c r="AC46" s="167">
        <v>3.1299100768140298E-2</v>
      </c>
      <c r="AD46" s="167">
        <v>0</v>
      </c>
      <c r="AE46" s="167">
        <v>0.76714384943342395</v>
      </c>
      <c r="AF46" s="167">
        <v>4.79002693238114E-7</v>
      </c>
      <c r="AG46" s="167">
        <v>7.5117437079894296E-7</v>
      </c>
      <c r="AH46" s="167">
        <v>0</v>
      </c>
      <c r="AI46" s="167">
        <v>1.23017706403705E-6</v>
      </c>
      <c r="AJ46" s="167">
        <v>1.15664547248716E-4</v>
      </c>
      <c r="AK46" s="167">
        <v>4.9197827751103902E-6</v>
      </c>
      <c r="AL46" s="167">
        <v>0</v>
      </c>
      <c r="AM46" s="167">
        <v>1.20584330023826E-4</v>
      </c>
      <c r="AN46" s="167">
        <v>1.0312796632439899E-5</v>
      </c>
      <c r="AO46" s="167">
        <v>1.6172578214919501E-5</v>
      </c>
      <c r="AP46" s="167">
        <v>0</v>
      </c>
      <c r="AQ46" s="167">
        <v>2.6485374847359402E-5</v>
      </c>
      <c r="AR46" s="167">
        <v>0</v>
      </c>
      <c r="AS46" s="167">
        <v>0</v>
      </c>
      <c r="AT46" s="167">
        <v>0</v>
      </c>
      <c r="AU46" s="167">
        <v>0</v>
      </c>
      <c r="AV46" s="167">
        <v>2.6485374847359402E-5</v>
      </c>
      <c r="AW46" s="167">
        <v>1.1740333942663099E-5</v>
      </c>
      <c r="AX46" s="167">
        <v>1.8411249220190699E-5</v>
      </c>
      <c r="AY46" s="167">
        <v>0</v>
      </c>
      <c r="AZ46" s="167">
        <v>3.0151583162853802E-5</v>
      </c>
      <c r="BA46" s="167">
        <v>0</v>
      </c>
      <c r="BB46" s="167">
        <v>0</v>
      </c>
      <c r="BC46" s="167">
        <v>0</v>
      </c>
      <c r="BD46" s="167">
        <v>0</v>
      </c>
      <c r="BE46" s="167">
        <v>3.0151583162853802E-5</v>
      </c>
      <c r="BF46" s="167">
        <v>1.2639550523826999E-4</v>
      </c>
      <c r="BG46" s="167">
        <v>2.38963099649644E-4</v>
      </c>
      <c r="BH46" s="167">
        <v>0</v>
      </c>
      <c r="BI46" s="167">
        <v>3.6535860488791502E-4</v>
      </c>
      <c r="BJ46" s="167">
        <v>6.9518963200181999E-6</v>
      </c>
      <c r="BK46" s="167">
        <v>2.9569838453639399E-7</v>
      </c>
      <c r="BL46" s="167">
        <v>0</v>
      </c>
      <c r="BM46" s="167">
        <v>7.2475947045545899E-6</v>
      </c>
      <c r="BN46" s="167">
        <v>6.8370184645415694E-2</v>
      </c>
    </row>
    <row r="47" spans="1:66" x14ac:dyDescent="0.25">
      <c r="A47" s="167" t="s">
        <v>209</v>
      </c>
      <c r="B47" s="167">
        <v>2024</v>
      </c>
      <c r="C47" s="167" t="s">
        <v>69</v>
      </c>
      <c r="D47" s="167">
        <v>2025</v>
      </c>
      <c r="E47" s="167" t="s">
        <v>210</v>
      </c>
      <c r="F47" s="167" t="s">
        <v>211</v>
      </c>
      <c r="G47" s="167">
        <v>2.16904117523003</v>
      </c>
      <c r="H47" s="167">
        <v>296.56596308603901</v>
      </c>
      <c r="I47" s="167">
        <v>16.484712931748199</v>
      </c>
      <c r="J47" s="167">
        <v>4.2856164964319399E-4</v>
      </c>
      <c r="K47" s="167">
        <v>9.2361881538174196E-5</v>
      </c>
      <c r="L47" s="167">
        <v>3.2460660546955103E-5</v>
      </c>
      <c r="M47" s="167">
        <v>5.5338419172832297E-4</v>
      </c>
      <c r="N47" s="167">
        <v>1.8057869430921399E-6</v>
      </c>
      <c r="O47" s="167">
        <v>3.1824798413153698E-8</v>
      </c>
      <c r="P47" s="167">
        <v>0</v>
      </c>
      <c r="Q47" s="167">
        <v>1.83761174150529E-6</v>
      </c>
      <c r="R47" s="167">
        <v>2.9421721399043299E-6</v>
      </c>
      <c r="S47" s="167">
        <v>8.6499860913187392E-6</v>
      </c>
      <c r="T47" s="167">
        <v>1.34297699727283E-5</v>
      </c>
      <c r="U47" s="167">
        <v>1.88743661559788E-6</v>
      </c>
      <c r="V47" s="167">
        <v>3.3263774576945097E-8</v>
      </c>
      <c r="W47" s="167">
        <v>0</v>
      </c>
      <c r="X47" s="167">
        <v>1.9207003901748302E-6</v>
      </c>
      <c r="Y47" s="167">
        <v>1.1768688559617299E-5</v>
      </c>
      <c r="Z47" s="167">
        <v>2.01833008797437E-5</v>
      </c>
      <c r="AA47" s="167">
        <v>3.3872689829535803E-5</v>
      </c>
      <c r="AB47" s="167">
        <v>0.35562705361636698</v>
      </c>
      <c r="AC47" s="167">
        <v>1.5126569846703601E-2</v>
      </c>
      <c r="AD47" s="167">
        <v>0</v>
      </c>
      <c r="AE47" s="167">
        <v>0.37075362346307</v>
      </c>
      <c r="AF47" s="167">
        <v>2.1666705439850399E-7</v>
      </c>
      <c r="AG47" s="167">
        <v>3.6303572013513202E-7</v>
      </c>
      <c r="AH47" s="167">
        <v>0</v>
      </c>
      <c r="AI47" s="167">
        <v>5.7970277453363598E-7</v>
      </c>
      <c r="AJ47" s="167">
        <v>5.5899620430181997E-5</v>
      </c>
      <c r="AK47" s="167">
        <v>2.3776861300139701E-6</v>
      </c>
      <c r="AL47" s="167">
        <v>0</v>
      </c>
      <c r="AM47" s="167">
        <v>5.8277306560196002E-5</v>
      </c>
      <c r="AN47" s="167">
        <v>4.6647822663719699E-6</v>
      </c>
      <c r="AO47" s="167">
        <v>7.8160595022038294E-6</v>
      </c>
      <c r="AP47" s="167">
        <v>0</v>
      </c>
      <c r="AQ47" s="167">
        <v>1.24808417685758E-5</v>
      </c>
      <c r="AR47" s="167">
        <v>0</v>
      </c>
      <c r="AS47" s="167">
        <v>0</v>
      </c>
      <c r="AT47" s="167">
        <v>0</v>
      </c>
      <c r="AU47" s="167">
        <v>0</v>
      </c>
      <c r="AV47" s="167">
        <v>1.24808417685758E-5</v>
      </c>
      <c r="AW47" s="167">
        <v>5.3104995210268997E-6</v>
      </c>
      <c r="AX47" s="167">
        <v>8.8979887747372595E-6</v>
      </c>
      <c r="AY47" s="167">
        <v>0</v>
      </c>
      <c r="AZ47" s="167">
        <v>1.42084882957641E-5</v>
      </c>
      <c r="BA47" s="167">
        <v>0</v>
      </c>
      <c r="BB47" s="167">
        <v>0</v>
      </c>
      <c r="BC47" s="167">
        <v>0</v>
      </c>
      <c r="BD47" s="167">
        <v>0</v>
      </c>
      <c r="BE47" s="167">
        <v>1.42084882957641E-5</v>
      </c>
      <c r="BF47" s="167">
        <v>5.7172422159134501E-5</v>
      </c>
      <c r="BG47" s="167">
        <v>1.15488685902266E-4</v>
      </c>
      <c r="BH47" s="167">
        <v>0</v>
      </c>
      <c r="BI47" s="167">
        <v>1.7266110806140101E-4</v>
      </c>
      <c r="BJ47" s="167">
        <v>3.3597880664622501E-6</v>
      </c>
      <c r="BK47" s="167">
        <v>1.4290833146875E-7</v>
      </c>
      <c r="BL47" s="167">
        <v>0</v>
      </c>
      <c r="BM47" s="167">
        <v>3.5026963979310001E-6</v>
      </c>
      <c r="BN47" s="167">
        <v>3.30426864698821E-2</v>
      </c>
    </row>
    <row r="48" spans="1:66" x14ac:dyDescent="0.25">
      <c r="A48" s="167" t="s">
        <v>209</v>
      </c>
      <c r="B48" s="167">
        <v>2024</v>
      </c>
      <c r="C48" s="167" t="s">
        <v>70</v>
      </c>
      <c r="D48" s="167">
        <v>2024</v>
      </c>
      <c r="E48" s="167" t="s">
        <v>210</v>
      </c>
      <c r="F48" s="167" t="s">
        <v>211</v>
      </c>
      <c r="G48" s="167">
        <v>405.55208319923503</v>
      </c>
      <c r="H48" s="167">
        <v>74389.083093665904</v>
      </c>
      <c r="I48" s="167">
        <v>5150.51145663029</v>
      </c>
      <c r="J48" s="167">
        <v>9.6995495083721905E-2</v>
      </c>
      <c r="K48" s="167">
        <v>9.9295726307886394E-3</v>
      </c>
      <c r="L48" s="167">
        <v>1.0638813725154401E-2</v>
      </c>
      <c r="M48" s="167">
        <v>0.11756388143966499</v>
      </c>
      <c r="N48" s="167">
        <v>6.0615026252347601E-4</v>
      </c>
      <c r="O48" s="167">
        <v>3.4213968147997101E-6</v>
      </c>
      <c r="P48" s="167">
        <v>0</v>
      </c>
      <c r="Q48" s="167">
        <v>6.09571659338275E-4</v>
      </c>
      <c r="R48" s="167">
        <v>7.3799934933097802E-4</v>
      </c>
      <c r="S48" s="167">
        <v>2.1697180870330702E-3</v>
      </c>
      <c r="T48" s="167">
        <v>3.51728909570233E-3</v>
      </c>
      <c r="U48" s="167">
        <v>6.3355768764283404E-4</v>
      </c>
      <c r="V48" s="167">
        <v>3.5760971965414399E-6</v>
      </c>
      <c r="W48" s="167">
        <v>0</v>
      </c>
      <c r="X48" s="167">
        <v>6.3713378483937504E-4</v>
      </c>
      <c r="Y48" s="167">
        <v>2.9519973973239099E-3</v>
      </c>
      <c r="Z48" s="167">
        <v>5.0626755364105097E-3</v>
      </c>
      <c r="AA48" s="167">
        <v>8.6518067185737992E-3</v>
      </c>
      <c r="AB48" s="167">
        <v>78.214192476925902</v>
      </c>
      <c r="AC48" s="167">
        <v>1.6262160476393199</v>
      </c>
      <c r="AD48" s="167">
        <v>0</v>
      </c>
      <c r="AE48" s="167">
        <v>79.840408524565305</v>
      </c>
      <c r="AF48" s="167">
        <v>4.6024899566453803E-5</v>
      </c>
      <c r="AG48" s="167">
        <v>3.9028974839176999E-5</v>
      </c>
      <c r="AH48" s="167">
        <v>0</v>
      </c>
      <c r="AI48" s="167">
        <v>8.5053874405630896E-5</v>
      </c>
      <c r="AJ48" s="167">
        <v>1.22941818606123E-2</v>
      </c>
      <c r="AK48" s="167">
        <v>2.5561851629705501E-4</v>
      </c>
      <c r="AL48" s="167">
        <v>0</v>
      </c>
      <c r="AM48" s="167">
        <v>1.2549800376909399E-2</v>
      </c>
      <c r="AN48" s="167">
        <v>9.9090346663533693E-4</v>
      </c>
      <c r="AO48" s="167">
        <v>8.4028312569208005E-4</v>
      </c>
      <c r="AP48" s="167">
        <v>0</v>
      </c>
      <c r="AQ48" s="167">
        <v>1.83118659232741E-3</v>
      </c>
      <c r="AR48" s="167">
        <v>0</v>
      </c>
      <c r="AS48" s="167">
        <v>0</v>
      </c>
      <c r="AT48" s="167">
        <v>0</v>
      </c>
      <c r="AU48" s="167">
        <v>0</v>
      </c>
      <c r="AV48" s="167">
        <v>1.83118659232741E-3</v>
      </c>
      <c r="AW48" s="167">
        <v>1.12806816791548E-3</v>
      </c>
      <c r="AX48" s="167">
        <v>9.5659837516603899E-4</v>
      </c>
      <c r="AY48" s="167">
        <v>0</v>
      </c>
      <c r="AZ48" s="167">
        <v>2.0846665430815201E-3</v>
      </c>
      <c r="BA48" s="167">
        <v>0</v>
      </c>
      <c r="BB48" s="167">
        <v>0</v>
      </c>
      <c r="BC48" s="167">
        <v>0</v>
      </c>
      <c r="BD48" s="167">
        <v>0</v>
      </c>
      <c r="BE48" s="167">
        <v>2.0846665430815201E-3</v>
      </c>
      <c r="BF48" s="167">
        <v>1.0549542400434E-2</v>
      </c>
      <c r="BG48" s="167">
        <v>1.24158719550004E-2</v>
      </c>
      <c r="BH48" s="167">
        <v>0</v>
      </c>
      <c r="BI48" s="167">
        <v>2.2965414355434501E-2</v>
      </c>
      <c r="BJ48" s="167">
        <v>7.3892890835981003E-4</v>
      </c>
      <c r="BK48" s="167">
        <v>1.53636828660455E-5</v>
      </c>
      <c r="BL48" s="167">
        <v>0</v>
      </c>
      <c r="BM48" s="167">
        <v>7.5429259122585597E-4</v>
      </c>
      <c r="BN48" s="167">
        <v>7.1156191593291096</v>
      </c>
    </row>
    <row r="49" spans="1:66" x14ac:dyDescent="0.25">
      <c r="A49" s="167" t="s">
        <v>209</v>
      </c>
      <c r="B49" s="167">
        <v>2024</v>
      </c>
      <c r="C49" s="167" t="s">
        <v>70</v>
      </c>
      <c r="D49" s="167">
        <v>2025</v>
      </c>
      <c r="E49" s="167" t="s">
        <v>210</v>
      </c>
      <c r="F49" s="167" t="s">
        <v>211</v>
      </c>
      <c r="G49" s="167">
        <v>165.096797263441</v>
      </c>
      <c r="H49" s="167">
        <v>12617.9841000582</v>
      </c>
      <c r="I49" s="167">
        <v>2096.7293252457098</v>
      </c>
      <c r="J49" s="167">
        <v>1.45501624802746E-2</v>
      </c>
      <c r="K49" s="167">
        <v>4.0422444057144E-3</v>
      </c>
      <c r="L49" s="167">
        <v>4.3309704116165498E-3</v>
      </c>
      <c r="M49" s="167">
        <v>2.2923377297605602E-2</v>
      </c>
      <c r="N49" s="167">
        <v>7.9804825058152695E-5</v>
      </c>
      <c r="O49" s="167">
        <v>1.3928214887587499E-6</v>
      </c>
      <c r="P49" s="167">
        <v>0</v>
      </c>
      <c r="Q49" s="167">
        <v>8.1197646546911497E-5</v>
      </c>
      <c r="R49" s="167">
        <v>1.2518051935102401E-4</v>
      </c>
      <c r="S49" s="167">
        <v>3.6803072689201201E-4</v>
      </c>
      <c r="T49" s="167">
        <v>5.7440889278994798E-4</v>
      </c>
      <c r="U49" s="167">
        <v>8.3413245118616006E-5</v>
      </c>
      <c r="V49" s="167">
        <v>1.4557986959266E-6</v>
      </c>
      <c r="W49" s="167">
        <v>0</v>
      </c>
      <c r="X49" s="167">
        <v>8.4869043814542601E-5</v>
      </c>
      <c r="Y49" s="167">
        <v>5.0072207740409799E-4</v>
      </c>
      <c r="Z49" s="167">
        <v>8.5873836274802905E-4</v>
      </c>
      <c r="AA49" s="167">
        <v>1.44432948396667E-3</v>
      </c>
      <c r="AB49" s="167">
        <v>13.2668046980778</v>
      </c>
      <c r="AC49" s="167">
        <v>0.66201869561539906</v>
      </c>
      <c r="AD49" s="167">
        <v>0</v>
      </c>
      <c r="AE49" s="167">
        <v>13.9288233936932</v>
      </c>
      <c r="AF49" s="167">
        <v>7.3066776288851202E-6</v>
      </c>
      <c r="AG49" s="167">
        <v>1.5888363081735299E-5</v>
      </c>
      <c r="AH49" s="167">
        <v>0</v>
      </c>
      <c r="AI49" s="167">
        <v>2.3195040710620399E-5</v>
      </c>
      <c r="AJ49" s="167">
        <v>2.0853569474045602E-3</v>
      </c>
      <c r="AK49" s="167">
        <v>1.04060119797595E-4</v>
      </c>
      <c r="AL49" s="167">
        <v>0</v>
      </c>
      <c r="AM49" s="167">
        <v>2.18941706720215E-3</v>
      </c>
      <c r="AN49" s="167">
        <v>1.57310765699667E-4</v>
      </c>
      <c r="AO49" s="167">
        <v>3.42072100214373E-4</v>
      </c>
      <c r="AP49" s="167">
        <v>0</v>
      </c>
      <c r="AQ49" s="167">
        <v>4.9938286591404005E-4</v>
      </c>
      <c r="AR49" s="167">
        <v>0</v>
      </c>
      <c r="AS49" s="167">
        <v>0</v>
      </c>
      <c r="AT49" s="167">
        <v>0</v>
      </c>
      <c r="AU49" s="167">
        <v>0</v>
      </c>
      <c r="AV49" s="167">
        <v>4.9938286591404005E-4</v>
      </c>
      <c r="AW49" s="167">
        <v>1.7908633205085999E-4</v>
      </c>
      <c r="AX49" s="167">
        <v>3.8942304712496898E-4</v>
      </c>
      <c r="AY49" s="167">
        <v>0</v>
      </c>
      <c r="AZ49" s="167">
        <v>5.6850937917582998E-4</v>
      </c>
      <c r="BA49" s="167">
        <v>0</v>
      </c>
      <c r="BB49" s="167">
        <v>0</v>
      </c>
      <c r="BC49" s="167">
        <v>0</v>
      </c>
      <c r="BD49" s="167">
        <v>0</v>
      </c>
      <c r="BE49" s="167">
        <v>5.6850937917582998E-4</v>
      </c>
      <c r="BF49" s="167">
        <v>1.67479153433209E-3</v>
      </c>
      <c r="BG49" s="167">
        <v>5.0543956742457501E-3</v>
      </c>
      <c r="BH49" s="167">
        <v>0</v>
      </c>
      <c r="BI49" s="167">
        <v>6.7291872085778496E-3</v>
      </c>
      <c r="BJ49" s="167">
        <v>1.2533819250087501E-4</v>
      </c>
      <c r="BK49" s="167">
        <v>6.2544243771255104E-6</v>
      </c>
      <c r="BL49" s="167">
        <v>0</v>
      </c>
      <c r="BM49" s="167">
        <v>1.31592616878E-4</v>
      </c>
      <c r="BN49" s="167">
        <v>1.24137895131861</v>
      </c>
    </row>
    <row r="50" spans="1:66" x14ac:dyDescent="0.25">
      <c r="A50" s="167" t="s">
        <v>209</v>
      </c>
      <c r="B50" s="167">
        <v>2025</v>
      </c>
      <c r="C50" s="167" t="s">
        <v>66</v>
      </c>
      <c r="D50" s="167">
        <v>2025</v>
      </c>
      <c r="E50" s="167" t="s">
        <v>210</v>
      </c>
      <c r="F50" s="167" t="s">
        <v>211</v>
      </c>
      <c r="G50" s="167">
        <v>163.74984308918499</v>
      </c>
      <c r="H50" s="167">
        <v>48006.6730973214</v>
      </c>
      <c r="I50" s="167">
        <v>2390.7477091021001</v>
      </c>
      <c r="J50" s="167">
        <v>6.5259019708525198E-2</v>
      </c>
      <c r="K50" s="167">
        <v>2.2256158667301601E-2</v>
      </c>
      <c r="L50" s="167">
        <v>5.8882496621925004E-3</v>
      </c>
      <c r="M50" s="167">
        <v>9.3403428038019307E-2</v>
      </c>
      <c r="N50" s="167">
        <v>4.2345033343230598E-4</v>
      </c>
      <c r="O50" s="167">
        <v>7.6687238419378996E-6</v>
      </c>
      <c r="P50" s="167">
        <v>0</v>
      </c>
      <c r="Q50" s="167">
        <v>4.3111905727424399E-4</v>
      </c>
      <c r="R50" s="167">
        <v>4.7626468879524199E-4</v>
      </c>
      <c r="S50" s="167">
        <v>1.4002181850580101E-3</v>
      </c>
      <c r="T50" s="167">
        <v>2.3076019311275E-3</v>
      </c>
      <c r="U50" s="167">
        <v>4.4259687847709002E-4</v>
      </c>
      <c r="V50" s="167">
        <v>8.0154695046122702E-6</v>
      </c>
      <c r="W50" s="167">
        <v>0</v>
      </c>
      <c r="X50" s="167">
        <v>4.5061234798170202E-4</v>
      </c>
      <c r="Y50" s="167">
        <v>1.9050587551809699E-3</v>
      </c>
      <c r="Z50" s="167">
        <v>3.2671757651353598E-3</v>
      </c>
      <c r="AA50" s="167">
        <v>5.6228468682980298E-3</v>
      </c>
      <c r="AB50" s="167">
        <v>50.475006834155501</v>
      </c>
      <c r="AC50" s="167">
        <v>3.6450030358152898</v>
      </c>
      <c r="AD50" s="167">
        <v>0</v>
      </c>
      <c r="AE50" s="167">
        <v>54.120009869970801</v>
      </c>
      <c r="AF50" s="167">
        <v>3.0402880289745101E-5</v>
      </c>
      <c r="AG50" s="167">
        <v>8.7479601483499096E-5</v>
      </c>
      <c r="AH50" s="167">
        <v>0</v>
      </c>
      <c r="AI50" s="167">
        <v>1.17882481773244E-4</v>
      </c>
      <c r="AJ50" s="167">
        <v>7.9339681684731204E-3</v>
      </c>
      <c r="AK50" s="167">
        <v>5.7294371757424397E-4</v>
      </c>
      <c r="AL50" s="167">
        <v>0</v>
      </c>
      <c r="AM50" s="167">
        <v>8.5069118860473594E-3</v>
      </c>
      <c r="AN50" s="167">
        <v>6.5456567550591202E-4</v>
      </c>
      <c r="AO50" s="167">
        <v>1.88341183112669E-3</v>
      </c>
      <c r="AP50" s="167">
        <v>0</v>
      </c>
      <c r="AQ50" s="167">
        <v>2.5379775066325999E-3</v>
      </c>
      <c r="AR50" s="167">
        <v>0</v>
      </c>
      <c r="AS50" s="167">
        <v>0</v>
      </c>
      <c r="AT50" s="167">
        <v>0</v>
      </c>
      <c r="AU50" s="167">
        <v>0</v>
      </c>
      <c r="AV50" s="167">
        <v>2.5379775066325999E-3</v>
      </c>
      <c r="AW50" s="167">
        <v>7.4517319518072696E-4</v>
      </c>
      <c r="AX50" s="167">
        <v>2.1441210020020098E-3</v>
      </c>
      <c r="AY50" s="167">
        <v>0</v>
      </c>
      <c r="AZ50" s="167">
        <v>2.8892941971827399E-3</v>
      </c>
      <c r="BA50" s="167">
        <v>0</v>
      </c>
      <c r="BB50" s="167">
        <v>0</v>
      </c>
      <c r="BC50" s="167">
        <v>0</v>
      </c>
      <c r="BD50" s="167">
        <v>0</v>
      </c>
      <c r="BE50" s="167">
        <v>2.8892941971827399E-3</v>
      </c>
      <c r="BF50" s="167">
        <v>6.9684875806684098E-3</v>
      </c>
      <c r="BG50" s="167">
        <v>2.78289536214858E-2</v>
      </c>
      <c r="BH50" s="167">
        <v>0</v>
      </c>
      <c r="BI50" s="167">
        <v>3.4797441202154202E-2</v>
      </c>
      <c r="BJ50" s="167">
        <v>4.7686283675970503E-4</v>
      </c>
      <c r="BK50" s="167">
        <v>3.4436181323712698E-5</v>
      </c>
      <c r="BL50" s="167">
        <v>0</v>
      </c>
      <c r="BM50" s="167">
        <v>5.1129901808341801E-4</v>
      </c>
      <c r="BN50" s="167">
        <v>4.8233392870899197</v>
      </c>
    </row>
    <row r="51" spans="1:66" x14ac:dyDescent="0.25">
      <c r="A51" s="167" t="s">
        <v>209</v>
      </c>
      <c r="B51" s="167">
        <v>2025</v>
      </c>
      <c r="C51" s="167" t="s">
        <v>66</v>
      </c>
      <c r="D51" s="167">
        <v>2026</v>
      </c>
      <c r="E51" s="167" t="s">
        <v>210</v>
      </c>
      <c r="F51" s="167" t="s">
        <v>211</v>
      </c>
      <c r="G51" s="167">
        <v>104.347288216628</v>
      </c>
      <c r="H51" s="167">
        <v>12746.490977499099</v>
      </c>
      <c r="I51" s="167">
        <v>1523.47040796277</v>
      </c>
      <c r="J51" s="167">
        <v>1.46978389272825E-2</v>
      </c>
      <c r="K51" s="167">
        <v>1.4182424601085399E-2</v>
      </c>
      <c r="L51" s="167">
        <v>3.7522044174272801E-3</v>
      </c>
      <c r="M51" s="167">
        <v>3.2632467945795197E-2</v>
      </c>
      <c r="N51" s="167">
        <v>8.0623223903439399E-5</v>
      </c>
      <c r="O51" s="167">
        <v>4.8867865879577902E-6</v>
      </c>
      <c r="P51" s="167">
        <v>0</v>
      </c>
      <c r="Q51" s="167">
        <v>8.5510010491397206E-5</v>
      </c>
      <c r="R51" s="167">
        <v>1.2645541061183599E-4</v>
      </c>
      <c r="S51" s="167">
        <v>3.7177890719879901E-4</v>
      </c>
      <c r="T51" s="167">
        <v>5.8374432830203299E-4</v>
      </c>
      <c r="U51" s="167">
        <v>8.4268648328095501E-5</v>
      </c>
      <c r="V51" s="167">
        <v>5.10774539267091E-6</v>
      </c>
      <c r="W51" s="167">
        <v>0</v>
      </c>
      <c r="X51" s="167">
        <v>8.9376393720766404E-5</v>
      </c>
      <c r="Y51" s="167">
        <v>5.0582164244734602E-4</v>
      </c>
      <c r="Z51" s="167">
        <v>8.6748411679719905E-4</v>
      </c>
      <c r="AA51" s="167">
        <v>1.46268215296531E-3</v>
      </c>
      <c r="AB51" s="167">
        <v>13.4018705669622</v>
      </c>
      <c r="AC51" s="167">
        <v>2.3227270032958098</v>
      </c>
      <c r="AD51" s="167">
        <v>0</v>
      </c>
      <c r="AE51" s="167">
        <v>15.724597570258</v>
      </c>
      <c r="AF51" s="167">
        <v>7.3811173326421604E-6</v>
      </c>
      <c r="AG51" s="167">
        <v>5.57451477013191E-5</v>
      </c>
      <c r="AH51" s="167">
        <v>0</v>
      </c>
      <c r="AI51" s="167">
        <v>6.3126265033961295E-5</v>
      </c>
      <c r="AJ51" s="167">
        <v>2.10658742109022E-3</v>
      </c>
      <c r="AK51" s="167">
        <v>3.6510033904010798E-4</v>
      </c>
      <c r="AL51" s="167">
        <v>0</v>
      </c>
      <c r="AM51" s="167">
        <v>2.47168776013033E-3</v>
      </c>
      <c r="AN51" s="167">
        <v>1.58913432108567E-4</v>
      </c>
      <c r="AO51" s="167">
        <v>1.20017774347512E-3</v>
      </c>
      <c r="AP51" s="167">
        <v>0</v>
      </c>
      <c r="AQ51" s="167">
        <v>1.3590911755836899E-3</v>
      </c>
      <c r="AR51" s="167">
        <v>0</v>
      </c>
      <c r="AS51" s="167">
        <v>0</v>
      </c>
      <c r="AT51" s="167">
        <v>0</v>
      </c>
      <c r="AU51" s="167">
        <v>0</v>
      </c>
      <c r="AV51" s="167">
        <v>1.3590911755836899E-3</v>
      </c>
      <c r="AW51" s="167">
        <v>1.80910845760361E-4</v>
      </c>
      <c r="AX51" s="167">
        <v>1.36631100186994E-3</v>
      </c>
      <c r="AY51" s="167">
        <v>0</v>
      </c>
      <c r="AZ51" s="167">
        <v>1.5472218476303E-3</v>
      </c>
      <c r="BA51" s="167">
        <v>0</v>
      </c>
      <c r="BB51" s="167">
        <v>0</v>
      </c>
      <c r="BC51" s="167">
        <v>0</v>
      </c>
      <c r="BD51" s="167">
        <v>0</v>
      </c>
      <c r="BE51" s="167">
        <v>1.5472218476303E-3</v>
      </c>
      <c r="BF51" s="167">
        <v>1.6917880792602701E-3</v>
      </c>
      <c r="BG51" s="167">
        <v>1.7733609935288799E-2</v>
      </c>
      <c r="BH51" s="167">
        <v>0</v>
      </c>
      <c r="BI51" s="167">
        <v>1.9425398014549001E-2</v>
      </c>
      <c r="BJ51" s="167">
        <v>1.2661422785828001E-4</v>
      </c>
      <c r="BK51" s="167">
        <v>2.19439730132043E-5</v>
      </c>
      <c r="BL51" s="167">
        <v>0</v>
      </c>
      <c r="BM51" s="167">
        <v>1.4855820087148399E-4</v>
      </c>
      <c r="BN51" s="167">
        <v>1.40142378792114</v>
      </c>
    </row>
    <row r="52" spans="1:66" x14ac:dyDescent="0.25">
      <c r="A52" s="167" t="s">
        <v>209</v>
      </c>
      <c r="B52" s="167">
        <v>2025</v>
      </c>
      <c r="C52" s="167" t="s">
        <v>67</v>
      </c>
      <c r="D52" s="167">
        <v>2025</v>
      </c>
      <c r="E52" s="167" t="s">
        <v>210</v>
      </c>
      <c r="F52" s="167" t="s">
        <v>211</v>
      </c>
      <c r="G52" s="167">
        <v>791.69573549031497</v>
      </c>
      <c r="H52" s="167">
        <v>201740.072105764</v>
      </c>
      <c r="I52" s="167">
        <v>11558.7577381586</v>
      </c>
      <c r="J52" s="167">
        <v>0.274239646940379</v>
      </c>
      <c r="K52" s="167">
        <v>0.13355081969194099</v>
      </c>
      <c r="L52" s="167">
        <v>2.84684373378063E-2</v>
      </c>
      <c r="M52" s="167">
        <v>0.43625890397012701</v>
      </c>
      <c r="N52" s="167">
        <v>1.7794806642024701E-3</v>
      </c>
      <c r="O52" s="167">
        <v>4.6017121390612003E-5</v>
      </c>
      <c r="P52" s="167">
        <v>0</v>
      </c>
      <c r="Q52" s="167">
        <v>1.8254977855930801E-3</v>
      </c>
      <c r="R52" s="167">
        <v>2.0014232701399699E-3</v>
      </c>
      <c r="S52" s="167">
        <v>5.8841844142115103E-3</v>
      </c>
      <c r="T52" s="167">
        <v>9.7111054699445705E-3</v>
      </c>
      <c r="U52" s="167">
        <v>1.8599408835092101E-3</v>
      </c>
      <c r="V52" s="167">
        <v>4.8097811421943597E-5</v>
      </c>
      <c r="W52" s="167">
        <v>0</v>
      </c>
      <c r="X52" s="167">
        <v>1.9080386949311501E-3</v>
      </c>
      <c r="Y52" s="167">
        <v>8.0056930805598794E-3</v>
      </c>
      <c r="Z52" s="167">
        <v>1.37297636331601E-2</v>
      </c>
      <c r="AA52" s="167">
        <v>2.36434954086512E-2</v>
      </c>
      <c r="AB52" s="167">
        <v>212.11272241760199</v>
      </c>
      <c r="AC52" s="167">
        <v>21.8722893959206</v>
      </c>
      <c r="AD52" s="167">
        <v>0</v>
      </c>
      <c r="AE52" s="167">
        <v>233.98501181352199</v>
      </c>
      <c r="AF52" s="167">
        <v>1.27762948643563E-4</v>
      </c>
      <c r="AG52" s="167">
        <v>5.24932116951975E-4</v>
      </c>
      <c r="AH52" s="167">
        <v>0</v>
      </c>
      <c r="AI52" s="167">
        <v>6.5269506559553802E-4</v>
      </c>
      <c r="AJ52" s="167">
        <v>3.3341166120469799E-2</v>
      </c>
      <c r="AK52" s="167">
        <v>3.43801930347514E-3</v>
      </c>
      <c r="AL52" s="167">
        <v>0</v>
      </c>
      <c r="AM52" s="167">
        <v>3.6779185423944899E-2</v>
      </c>
      <c r="AN52" s="167">
        <v>2.7507012489112401E-3</v>
      </c>
      <c r="AO52" s="167">
        <v>1.1301644530150401E-2</v>
      </c>
      <c r="AP52" s="167">
        <v>0</v>
      </c>
      <c r="AQ52" s="167">
        <v>1.40523457790617E-2</v>
      </c>
      <c r="AR52" s="167">
        <v>0</v>
      </c>
      <c r="AS52" s="167">
        <v>0</v>
      </c>
      <c r="AT52" s="167">
        <v>0</v>
      </c>
      <c r="AU52" s="167">
        <v>0</v>
      </c>
      <c r="AV52" s="167">
        <v>1.40523457790617E-2</v>
      </c>
      <c r="AW52" s="167">
        <v>3.1314639849615699E-3</v>
      </c>
      <c r="AX52" s="167">
        <v>1.2866062001830301E-2</v>
      </c>
      <c r="AY52" s="167">
        <v>0</v>
      </c>
      <c r="AZ52" s="167">
        <v>1.59975259867919E-2</v>
      </c>
      <c r="BA52" s="167">
        <v>0</v>
      </c>
      <c r="BB52" s="167">
        <v>0</v>
      </c>
      <c r="BC52" s="167">
        <v>0</v>
      </c>
      <c r="BD52" s="167">
        <v>0</v>
      </c>
      <c r="BE52" s="167">
        <v>1.59975259867919E-2</v>
      </c>
      <c r="BF52" s="167">
        <v>2.9283860866719202E-2</v>
      </c>
      <c r="BG52" s="167">
        <v>0.16699106179445</v>
      </c>
      <c r="BH52" s="167">
        <v>0</v>
      </c>
      <c r="BI52" s="167">
        <v>0.196274922661169</v>
      </c>
      <c r="BJ52" s="167">
        <v>2.0039358262441301E-3</v>
      </c>
      <c r="BK52" s="167">
        <v>2.0663854493448199E-4</v>
      </c>
      <c r="BL52" s="167">
        <v>0</v>
      </c>
      <c r="BM52" s="167">
        <v>2.2105743711786099E-3</v>
      </c>
      <c r="BN52" s="167">
        <v>20.8534533305134</v>
      </c>
    </row>
    <row r="53" spans="1:66" x14ac:dyDescent="0.25">
      <c r="A53" s="167" t="s">
        <v>209</v>
      </c>
      <c r="B53" s="167">
        <v>2025</v>
      </c>
      <c r="C53" s="167" t="s">
        <v>67</v>
      </c>
      <c r="D53" s="167">
        <v>2026</v>
      </c>
      <c r="E53" s="167" t="s">
        <v>210</v>
      </c>
      <c r="F53" s="167" t="s">
        <v>211</v>
      </c>
      <c r="G53" s="167">
        <v>535.55274907513899</v>
      </c>
      <c r="H53" s="167">
        <v>56862.359580153898</v>
      </c>
      <c r="I53" s="167">
        <v>7819.07013649703</v>
      </c>
      <c r="J53" s="167">
        <v>6.5567232311696103E-2</v>
      </c>
      <c r="K53" s="167">
        <v>9.0342167351654998E-2</v>
      </c>
      <c r="L53" s="167">
        <v>1.9257840095214199E-2</v>
      </c>
      <c r="M53" s="167">
        <v>0.17516723975856499</v>
      </c>
      <c r="N53" s="167">
        <v>3.5966205995613301E-4</v>
      </c>
      <c r="O53" s="167">
        <v>3.1128872823855398E-5</v>
      </c>
      <c r="P53" s="167">
        <v>0</v>
      </c>
      <c r="Q53" s="167">
        <v>3.9079093277998798E-4</v>
      </c>
      <c r="R53" s="167">
        <v>5.6412019917947997E-4</v>
      </c>
      <c r="S53" s="167">
        <v>1.65851338558767E-3</v>
      </c>
      <c r="T53" s="167">
        <v>2.6134245175471402E-3</v>
      </c>
      <c r="U53" s="167">
        <v>3.75924382330595E-4</v>
      </c>
      <c r="V53" s="167">
        <v>3.2536382320622699E-5</v>
      </c>
      <c r="W53" s="167">
        <v>0</v>
      </c>
      <c r="X53" s="167">
        <v>4.0846076465121802E-4</v>
      </c>
      <c r="Y53" s="167">
        <v>2.2564807967179199E-3</v>
      </c>
      <c r="Z53" s="167">
        <v>3.8698645663712301E-3</v>
      </c>
      <c r="AA53" s="167">
        <v>6.5348061277403701E-3</v>
      </c>
      <c r="AB53" s="167">
        <v>59.785989802322597</v>
      </c>
      <c r="AC53" s="167">
        <v>14.795791096812801</v>
      </c>
      <c r="AD53" s="167">
        <v>0</v>
      </c>
      <c r="AE53" s="167">
        <v>74.581780899135396</v>
      </c>
      <c r="AF53" s="167">
        <v>3.2927289246881097E-5</v>
      </c>
      <c r="AG53" s="167">
        <v>3.5509707291444799E-4</v>
      </c>
      <c r="AH53" s="167">
        <v>0</v>
      </c>
      <c r="AI53" s="167">
        <v>3.8802436216133E-4</v>
      </c>
      <c r="AJ53" s="167">
        <v>9.3975250279967996E-3</v>
      </c>
      <c r="AK53" s="167">
        <v>2.3256923168964399E-3</v>
      </c>
      <c r="AL53" s="167">
        <v>0</v>
      </c>
      <c r="AM53" s="167">
        <v>1.17232173448932E-2</v>
      </c>
      <c r="AN53" s="167">
        <v>7.0891550810510396E-4</v>
      </c>
      <c r="AO53" s="167">
        <v>7.6451426044925799E-3</v>
      </c>
      <c r="AP53" s="167">
        <v>0</v>
      </c>
      <c r="AQ53" s="167">
        <v>8.3540581125976805E-3</v>
      </c>
      <c r="AR53" s="167">
        <v>0</v>
      </c>
      <c r="AS53" s="167">
        <v>0</v>
      </c>
      <c r="AT53" s="167">
        <v>0</v>
      </c>
      <c r="AU53" s="167">
        <v>0</v>
      </c>
      <c r="AV53" s="167">
        <v>8.3540581125976805E-3</v>
      </c>
      <c r="AW53" s="167">
        <v>8.0704634241561004E-4</v>
      </c>
      <c r="AX53" s="167">
        <v>8.7034128971075105E-3</v>
      </c>
      <c r="AY53" s="167">
        <v>0</v>
      </c>
      <c r="AZ53" s="167">
        <v>9.5104592395231207E-3</v>
      </c>
      <c r="BA53" s="167">
        <v>0</v>
      </c>
      <c r="BB53" s="167">
        <v>0</v>
      </c>
      <c r="BC53" s="167">
        <v>0</v>
      </c>
      <c r="BD53" s="167">
        <v>0</v>
      </c>
      <c r="BE53" s="167">
        <v>9.5104592395231207E-3</v>
      </c>
      <c r="BF53" s="167">
        <v>7.5470884123068497E-3</v>
      </c>
      <c r="BG53" s="167">
        <v>0.112963248639462</v>
      </c>
      <c r="BH53" s="167">
        <v>0</v>
      </c>
      <c r="BI53" s="167">
        <v>0.120510337051768</v>
      </c>
      <c r="BJ53" s="167">
        <v>5.6482838703313099E-4</v>
      </c>
      <c r="BK53" s="167">
        <v>1.3978329785496499E-4</v>
      </c>
      <c r="BL53" s="167">
        <v>0</v>
      </c>
      <c r="BM53" s="167">
        <v>7.0461168488809703E-4</v>
      </c>
      <c r="BN53" s="167">
        <v>6.6469543293918596</v>
      </c>
    </row>
    <row r="54" spans="1:66" x14ac:dyDescent="0.25">
      <c r="A54" s="167" t="s">
        <v>209</v>
      </c>
      <c r="B54" s="167">
        <v>2025</v>
      </c>
      <c r="C54" s="167" t="s">
        <v>68</v>
      </c>
      <c r="D54" s="167">
        <v>2025</v>
      </c>
      <c r="E54" s="167" t="s">
        <v>210</v>
      </c>
      <c r="F54" s="167" t="s">
        <v>211</v>
      </c>
      <c r="G54" s="167">
        <v>64.027113046929102</v>
      </c>
      <c r="H54" s="167">
        <v>18578.389211914899</v>
      </c>
      <c r="I54" s="167">
        <v>934.79585048516606</v>
      </c>
      <c r="J54" s="167">
        <v>2.5255190938679801E-2</v>
      </c>
      <c r="K54" s="167">
        <v>1.08007066940056E-2</v>
      </c>
      <c r="L54" s="167">
        <v>2.3023388582082902E-3</v>
      </c>
      <c r="M54" s="167">
        <v>3.8358236490893802E-2</v>
      </c>
      <c r="N54" s="167">
        <v>1.6387219903964901E-4</v>
      </c>
      <c r="O54" s="167">
        <v>3.7215603183036498E-6</v>
      </c>
      <c r="P54" s="167">
        <v>0</v>
      </c>
      <c r="Q54" s="167">
        <v>1.6759375935795299E-4</v>
      </c>
      <c r="R54" s="167">
        <v>1.84312517103444E-4</v>
      </c>
      <c r="S54" s="167">
        <v>5.4187880028412801E-4</v>
      </c>
      <c r="T54" s="167">
        <v>8.9378507674552597E-4</v>
      </c>
      <c r="U54" s="167">
        <v>1.7128177270810899E-4</v>
      </c>
      <c r="V54" s="167">
        <v>3.8898327617180097E-6</v>
      </c>
      <c r="W54" s="167">
        <v>0</v>
      </c>
      <c r="X54" s="167">
        <v>1.7517160546982701E-4</v>
      </c>
      <c r="Y54" s="167">
        <v>7.3725006841377904E-4</v>
      </c>
      <c r="Z54" s="167">
        <v>1.26438386732963E-3</v>
      </c>
      <c r="AA54" s="167">
        <v>2.17680554121323E-3</v>
      </c>
      <c r="AB54" s="167">
        <v>19.5336570540804</v>
      </c>
      <c r="AC54" s="167">
        <v>1.76888605428756</v>
      </c>
      <c r="AD54" s="167">
        <v>0</v>
      </c>
      <c r="AE54" s="167">
        <v>21.302543108367999</v>
      </c>
      <c r="AF54" s="167">
        <v>1.17658135408621E-5</v>
      </c>
      <c r="AG54" s="167">
        <v>4.2453036548482301E-5</v>
      </c>
      <c r="AH54" s="167">
        <v>0</v>
      </c>
      <c r="AI54" s="167">
        <v>5.4218850089344398E-5</v>
      </c>
      <c r="AJ54" s="167">
        <v>3.0704188667107402E-3</v>
      </c>
      <c r="AK54" s="167">
        <v>2.7804425454533698E-4</v>
      </c>
      <c r="AL54" s="167">
        <v>0</v>
      </c>
      <c r="AM54" s="167">
        <v>3.3484631212560702E-3</v>
      </c>
      <c r="AN54" s="167">
        <v>2.5331473909229299E-4</v>
      </c>
      <c r="AO54" s="167">
        <v>9.1400223534108497E-4</v>
      </c>
      <c r="AP54" s="167">
        <v>0</v>
      </c>
      <c r="AQ54" s="167">
        <v>1.16731697443337E-3</v>
      </c>
      <c r="AR54" s="167">
        <v>0</v>
      </c>
      <c r="AS54" s="167">
        <v>0</v>
      </c>
      <c r="AT54" s="167">
        <v>0</v>
      </c>
      <c r="AU54" s="167">
        <v>0</v>
      </c>
      <c r="AV54" s="167">
        <v>1.16731697443337E-3</v>
      </c>
      <c r="AW54" s="167">
        <v>2.8837954781219102E-4</v>
      </c>
      <c r="AX54" s="167">
        <v>1.0405219699078001E-3</v>
      </c>
      <c r="AY54" s="167">
        <v>0</v>
      </c>
      <c r="AZ54" s="167">
        <v>1.3289015177199901E-3</v>
      </c>
      <c r="BA54" s="167">
        <v>0</v>
      </c>
      <c r="BB54" s="167">
        <v>0</v>
      </c>
      <c r="BC54" s="167">
        <v>0</v>
      </c>
      <c r="BD54" s="167">
        <v>0</v>
      </c>
      <c r="BE54" s="167">
        <v>1.3289015177199901E-3</v>
      </c>
      <c r="BF54" s="167">
        <v>2.6967983697546698E-3</v>
      </c>
      <c r="BG54" s="167">
        <v>1.3505132226988899E-2</v>
      </c>
      <c r="BH54" s="167">
        <v>0</v>
      </c>
      <c r="BI54" s="167">
        <v>1.6201930596743599E-2</v>
      </c>
      <c r="BJ54" s="167">
        <v>1.8454430616930199E-4</v>
      </c>
      <c r="BK54" s="167">
        <v>1.6711558346564899E-5</v>
      </c>
      <c r="BL54" s="167">
        <v>0</v>
      </c>
      <c r="BM54" s="167">
        <v>2.01255864515867E-4</v>
      </c>
      <c r="BN54" s="167">
        <v>1.89854719791043</v>
      </c>
    </row>
    <row r="55" spans="1:66" x14ac:dyDescent="0.25">
      <c r="A55" s="167" t="s">
        <v>209</v>
      </c>
      <c r="B55" s="167">
        <v>2025</v>
      </c>
      <c r="C55" s="167" t="s">
        <v>68</v>
      </c>
      <c r="D55" s="167">
        <v>2026</v>
      </c>
      <c r="E55" s="167" t="s">
        <v>210</v>
      </c>
      <c r="F55" s="167" t="s">
        <v>211</v>
      </c>
      <c r="G55" s="167">
        <v>40.7769069345105</v>
      </c>
      <c r="H55" s="167">
        <v>4930.0029044733601</v>
      </c>
      <c r="I55" s="167">
        <v>595.34284124385294</v>
      </c>
      <c r="J55" s="167">
        <v>5.6847802264055102E-3</v>
      </c>
      <c r="K55" s="167">
        <v>6.8786392315643898E-3</v>
      </c>
      <c r="L55" s="167">
        <v>1.4662890904366501E-3</v>
      </c>
      <c r="M55" s="167">
        <v>1.4029708548406499E-2</v>
      </c>
      <c r="N55" s="167">
        <v>3.1182652014453598E-5</v>
      </c>
      <c r="O55" s="167">
        <v>2.3701477628611202E-6</v>
      </c>
      <c r="P55" s="167">
        <v>0</v>
      </c>
      <c r="Q55" s="167">
        <v>3.3552799777314803E-5</v>
      </c>
      <c r="R55" s="167">
        <v>4.89095816804196E-5</v>
      </c>
      <c r="S55" s="167">
        <v>1.4379417014043301E-4</v>
      </c>
      <c r="T55" s="167">
        <v>2.26256551598168E-4</v>
      </c>
      <c r="U55" s="167">
        <v>3.2592593167578297E-5</v>
      </c>
      <c r="V55" s="167">
        <v>2.4773153273227702E-6</v>
      </c>
      <c r="W55" s="167">
        <v>0</v>
      </c>
      <c r="X55" s="167">
        <v>3.5069908494900998E-5</v>
      </c>
      <c r="Y55" s="167">
        <v>1.9563832672167799E-4</v>
      </c>
      <c r="Z55" s="167">
        <v>3.35519730327678E-4</v>
      </c>
      <c r="AA55" s="167">
        <v>5.6622796554425803E-4</v>
      </c>
      <c r="AB55" s="167">
        <v>5.1834949151480902</v>
      </c>
      <c r="AC55" s="167">
        <v>1.12654934106695</v>
      </c>
      <c r="AD55" s="167">
        <v>0</v>
      </c>
      <c r="AE55" s="167">
        <v>6.3100442562150496</v>
      </c>
      <c r="AF55" s="167">
        <v>2.85482457420217E-6</v>
      </c>
      <c r="AG55" s="167">
        <v>2.7037038498924801E-5</v>
      </c>
      <c r="AH55" s="167">
        <v>0</v>
      </c>
      <c r="AI55" s="167">
        <v>2.9891863073127E-5</v>
      </c>
      <c r="AJ55" s="167">
        <v>8.1477321624448497E-4</v>
      </c>
      <c r="AK55" s="167">
        <v>1.7707786829246E-4</v>
      </c>
      <c r="AL55" s="167">
        <v>0</v>
      </c>
      <c r="AM55" s="167">
        <v>9.9185108453694491E-4</v>
      </c>
      <c r="AN55" s="167">
        <v>6.1463590227463601E-5</v>
      </c>
      <c r="AO55" s="167">
        <v>5.8210002473671702E-4</v>
      </c>
      <c r="AP55" s="167">
        <v>0</v>
      </c>
      <c r="AQ55" s="167">
        <v>6.4356361496418005E-4</v>
      </c>
      <c r="AR55" s="167">
        <v>0</v>
      </c>
      <c r="AS55" s="167">
        <v>0</v>
      </c>
      <c r="AT55" s="167">
        <v>0</v>
      </c>
      <c r="AU55" s="167">
        <v>0</v>
      </c>
      <c r="AV55" s="167">
        <v>6.4356361496418005E-4</v>
      </c>
      <c r="AW55" s="167">
        <v>6.9971618786271502E-5</v>
      </c>
      <c r="AX55" s="167">
        <v>6.6267656795872102E-4</v>
      </c>
      <c r="AY55" s="167">
        <v>0</v>
      </c>
      <c r="AZ55" s="167">
        <v>7.3264818674499297E-4</v>
      </c>
      <c r="BA55" s="167">
        <v>0</v>
      </c>
      <c r="BB55" s="167">
        <v>0</v>
      </c>
      <c r="BC55" s="167">
        <v>0</v>
      </c>
      <c r="BD55" s="167">
        <v>0</v>
      </c>
      <c r="BE55" s="167">
        <v>7.3264818674499297E-4</v>
      </c>
      <c r="BF55" s="167">
        <v>6.5434380094561305E-4</v>
      </c>
      <c r="BG55" s="167">
        <v>8.6010050079026804E-3</v>
      </c>
      <c r="BH55" s="167">
        <v>0</v>
      </c>
      <c r="BI55" s="167">
        <v>9.2553488088482905E-3</v>
      </c>
      <c r="BJ55" s="167">
        <v>4.8971089745239902E-5</v>
      </c>
      <c r="BK55" s="167">
        <v>1.0643079579881199E-5</v>
      </c>
      <c r="BL55" s="167">
        <v>0</v>
      </c>
      <c r="BM55" s="167">
        <v>5.9614169325121099E-5</v>
      </c>
      <c r="BN55" s="167">
        <v>0.56237026632853004</v>
      </c>
    </row>
    <row r="56" spans="1:66" x14ac:dyDescent="0.25">
      <c r="A56" s="167" t="s">
        <v>209</v>
      </c>
      <c r="B56" s="167">
        <v>2025</v>
      </c>
      <c r="C56" s="167" t="s">
        <v>69</v>
      </c>
      <c r="D56" s="167">
        <v>2025</v>
      </c>
      <c r="E56" s="167" t="s">
        <v>210</v>
      </c>
      <c r="F56" s="167" t="s">
        <v>211</v>
      </c>
      <c r="G56" s="167">
        <v>4.8977267716322199</v>
      </c>
      <c r="H56" s="167">
        <v>692.558774618352</v>
      </c>
      <c r="I56" s="167">
        <v>37.222723464404801</v>
      </c>
      <c r="J56" s="167">
        <v>1.1317577654625199E-3</v>
      </c>
      <c r="K56" s="167">
        <v>2.0855448253068E-4</v>
      </c>
      <c r="L56" s="167">
        <v>7.3296647385602101E-5</v>
      </c>
      <c r="M56" s="167">
        <v>1.4136088953788E-3</v>
      </c>
      <c r="N56" s="167">
        <v>5.4325069050031696E-6</v>
      </c>
      <c r="O56" s="167">
        <v>7.1860861365792802E-8</v>
      </c>
      <c r="P56" s="167">
        <v>0</v>
      </c>
      <c r="Q56" s="167">
        <v>5.5043677663689696E-6</v>
      </c>
      <c r="R56" s="167">
        <v>6.8707383366756903E-6</v>
      </c>
      <c r="S56" s="167">
        <v>2.0199970709826499E-5</v>
      </c>
      <c r="T56" s="167">
        <v>3.2575076812871099E-5</v>
      </c>
      <c r="U56" s="167">
        <v>5.6781407608550496E-6</v>
      </c>
      <c r="V56" s="167">
        <v>7.5110090638904297E-8</v>
      </c>
      <c r="W56" s="167">
        <v>0</v>
      </c>
      <c r="X56" s="167">
        <v>5.7532508514939601E-6</v>
      </c>
      <c r="Y56" s="167">
        <v>2.74829533467027E-5</v>
      </c>
      <c r="Z56" s="167">
        <v>4.7133264989595199E-5</v>
      </c>
      <c r="AA56" s="167">
        <v>8.0369469187791906E-5</v>
      </c>
      <c r="AB56" s="167">
        <v>0.83050308537683104</v>
      </c>
      <c r="AC56" s="167">
        <v>3.4156016468109701E-2</v>
      </c>
      <c r="AD56" s="167">
        <v>0</v>
      </c>
      <c r="AE56" s="167">
        <v>0.86465910184493999</v>
      </c>
      <c r="AF56" s="167">
        <v>5.4063877543983002E-7</v>
      </c>
      <c r="AG56" s="167">
        <v>8.1973997813851999E-7</v>
      </c>
      <c r="AH56" s="167">
        <v>0</v>
      </c>
      <c r="AI56" s="167">
        <v>1.3603787535783499E-6</v>
      </c>
      <c r="AJ56" s="167">
        <v>1.3054351958481899E-4</v>
      </c>
      <c r="AK56" s="167">
        <v>5.3688501382519903E-6</v>
      </c>
      <c r="AL56" s="167">
        <v>0</v>
      </c>
      <c r="AM56" s="167">
        <v>1.35912369723071E-4</v>
      </c>
      <c r="AN56" s="167">
        <v>1.16398045802859E-5</v>
      </c>
      <c r="AO56" s="167">
        <v>1.7648776938756899E-5</v>
      </c>
      <c r="AP56" s="167">
        <v>0</v>
      </c>
      <c r="AQ56" s="167">
        <v>2.9288581519042899E-5</v>
      </c>
      <c r="AR56" s="167">
        <v>0</v>
      </c>
      <c r="AS56" s="167">
        <v>0</v>
      </c>
      <c r="AT56" s="167">
        <v>0</v>
      </c>
      <c r="AU56" s="167">
        <v>0</v>
      </c>
      <c r="AV56" s="167">
        <v>2.9288581519042899E-5</v>
      </c>
      <c r="AW56" s="167">
        <v>1.3251031477730699E-5</v>
      </c>
      <c r="AX56" s="167">
        <v>2.0091789097130301E-5</v>
      </c>
      <c r="AY56" s="167">
        <v>0</v>
      </c>
      <c r="AZ56" s="167">
        <v>3.3342820574861099E-5</v>
      </c>
      <c r="BA56" s="167">
        <v>0</v>
      </c>
      <c r="BB56" s="167">
        <v>0</v>
      </c>
      <c r="BC56" s="167">
        <v>0</v>
      </c>
      <c r="BD56" s="167">
        <v>0</v>
      </c>
      <c r="BE56" s="167">
        <v>3.3342820574861099E-5</v>
      </c>
      <c r="BF56" s="167">
        <v>1.4266750476586799E-4</v>
      </c>
      <c r="BG56" s="167">
        <v>2.6077514582182498E-4</v>
      </c>
      <c r="BH56" s="167">
        <v>0</v>
      </c>
      <c r="BI56" s="167">
        <v>4.0344265058769402E-4</v>
      </c>
      <c r="BJ56" s="167">
        <v>7.8461813493503595E-6</v>
      </c>
      <c r="BK56" s="167">
        <v>3.2268910748066301E-7</v>
      </c>
      <c r="BL56" s="167">
        <v>0</v>
      </c>
      <c r="BM56" s="167">
        <v>8.1688704568310302E-6</v>
      </c>
      <c r="BN56" s="167">
        <v>7.7061039454515506E-2</v>
      </c>
    </row>
    <row r="57" spans="1:66" x14ac:dyDescent="0.25">
      <c r="A57" s="167" t="s">
        <v>209</v>
      </c>
      <c r="B57" s="167">
        <v>2025</v>
      </c>
      <c r="C57" s="167" t="s">
        <v>69</v>
      </c>
      <c r="D57" s="167">
        <v>2026</v>
      </c>
      <c r="E57" s="167" t="s">
        <v>210</v>
      </c>
      <c r="F57" s="167" t="s">
        <v>211</v>
      </c>
      <c r="G57" s="167">
        <v>2.36702666475894</v>
      </c>
      <c r="H57" s="167">
        <v>334.70733727518598</v>
      </c>
      <c r="I57" s="167">
        <v>17.9894026521679</v>
      </c>
      <c r="J57" s="167">
        <v>4.83723947856136E-4</v>
      </c>
      <c r="K57" s="167">
        <v>1.0079247867896199E-4</v>
      </c>
      <c r="L57" s="167">
        <v>3.5423600966073302E-5</v>
      </c>
      <c r="M57" s="167">
        <v>6.1994002750117205E-4</v>
      </c>
      <c r="N57" s="167">
        <v>2.0378722990597501E-6</v>
      </c>
      <c r="O57" s="167">
        <v>3.4729698681964302E-8</v>
      </c>
      <c r="P57" s="167">
        <v>0</v>
      </c>
      <c r="Q57" s="167">
        <v>2.0726019977417101E-6</v>
      </c>
      <c r="R57" s="167">
        <v>3.3205651535504E-6</v>
      </c>
      <c r="S57" s="167">
        <v>9.7624615514381796E-6</v>
      </c>
      <c r="T57" s="167">
        <v>1.5155628702730299E-5</v>
      </c>
      <c r="U57" s="167">
        <v>2.1300158414988301E-6</v>
      </c>
      <c r="V57" s="167">
        <v>3.6300021545607297E-8</v>
      </c>
      <c r="W57" s="167">
        <v>0</v>
      </c>
      <c r="X57" s="167">
        <v>2.16631586304444E-6</v>
      </c>
      <c r="Y57" s="167">
        <v>1.32822606142016E-5</v>
      </c>
      <c r="Z57" s="167">
        <v>2.2779076953355699E-5</v>
      </c>
      <c r="AA57" s="167">
        <v>3.8227653430601801E-5</v>
      </c>
      <c r="AB57" s="167">
        <v>0.40137456414221301</v>
      </c>
      <c r="AC57" s="167">
        <v>1.6507291139684702E-2</v>
      </c>
      <c r="AD57" s="167">
        <v>0</v>
      </c>
      <c r="AE57" s="167">
        <v>0.41788185528189797</v>
      </c>
      <c r="AF57" s="167">
        <v>2.4454687337202898E-7</v>
      </c>
      <c r="AG57" s="167">
        <v>3.9617285261018099E-7</v>
      </c>
      <c r="AH57" s="167">
        <v>0</v>
      </c>
      <c r="AI57" s="167">
        <v>6.4071972598221098E-7</v>
      </c>
      <c r="AJ57" s="167">
        <v>6.3090492013251193E-5</v>
      </c>
      <c r="AK57" s="167">
        <v>2.5947162895944998E-6</v>
      </c>
      <c r="AL57" s="167">
        <v>0</v>
      </c>
      <c r="AM57" s="167">
        <v>6.5685208302845695E-5</v>
      </c>
      <c r="AN57" s="167">
        <v>5.2650271236180696E-6</v>
      </c>
      <c r="AO57" s="167">
        <v>8.5294928774677999E-6</v>
      </c>
      <c r="AP57" s="167">
        <v>0</v>
      </c>
      <c r="AQ57" s="167">
        <v>1.3794520001085799E-5</v>
      </c>
      <c r="AR57" s="167">
        <v>0</v>
      </c>
      <c r="AS57" s="167">
        <v>0</v>
      </c>
      <c r="AT57" s="167">
        <v>0</v>
      </c>
      <c r="AU57" s="167">
        <v>0</v>
      </c>
      <c r="AV57" s="167">
        <v>1.3794520001085799E-5</v>
      </c>
      <c r="AW57" s="167">
        <v>5.99383259958952E-6</v>
      </c>
      <c r="AX57" s="167">
        <v>9.71017836500737E-6</v>
      </c>
      <c r="AY57" s="167">
        <v>0</v>
      </c>
      <c r="AZ57" s="167">
        <v>1.5704010964596799E-5</v>
      </c>
      <c r="BA57" s="167">
        <v>0</v>
      </c>
      <c r="BB57" s="167">
        <v>0</v>
      </c>
      <c r="BC57" s="167">
        <v>0</v>
      </c>
      <c r="BD57" s="167">
        <v>0</v>
      </c>
      <c r="BE57" s="167">
        <v>1.5704010964596799E-5</v>
      </c>
      <c r="BF57" s="167">
        <v>6.4532728402709593E-5</v>
      </c>
      <c r="BG57" s="167">
        <v>1.2603024881703499E-4</v>
      </c>
      <c r="BH57" s="167">
        <v>0</v>
      </c>
      <c r="BI57" s="167">
        <v>1.90562977219744E-4</v>
      </c>
      <c r="BJ57" s="167">
        <v>3.7919878622092299E-6</v>
      </c>
      <c r="BK57" s="167">
        <v>1.55952701620275E-7</v>
      </c>
      <c r="BL57" s="167">
        <v>0</v>
      </c>
      <c r="BM57" s="167">
        <v>3.9479405638295102E-6</v>
      </c>
      <c r="BN57" s="167">
        <v>3.7242897308885699E-2</v>
      </c>
    </row>
    <row r="58" spans="1:66" x14ac:dyDescent="0.25">
      <c r="A58" s="167" t="s">
        <v>209</v>
      </c>
      <c r="B58" s="167">
        <v>2025</v>
      </c>
      <c r="C58" s="167" t="s">
        <v>70</v>
      </c>
      <c r="D58" s="167">
        <v>2025</v>
      </c>
      <c r="E58" s="167" t="s">
        <v>210</v>
      </c>
      <c r="F58" s="167" t="s">
        <v>211</v>
      </c>
      <c r="G58" s="167">
        <v>415.84425307908498</v>
      </c>
      <c r="H58" s="167">
        <v>76633.021031845303</v>
      </c>
      <c r="I58" s="167">
        <v>5281.2220141043799</v>
      </c>
      <c r="J58" s="167">
        <v>9.9921294731921295E-2</v>
      </c>
      <c r="K58" s="167">
        <v>1.0181567017167201E-2</v>
      </c>
      <c r="L58" s="167">
        <v>1.0908807352891599E-2</v>
      </c>
      <c r="M58" s="167">
        <v>0.12101166910198</v>
      </c>
      <c r="N58" s="167">
        <v>6.24434971668043E-4</v>
      </c>
      <c r="O58" s="167">
        <v>3.5082256062252299E-6</v>
      </c>
      <c r="P58" s="167">
        <v>0</v>
      </c>
      <c r="Q58" s="167">
        <v>6.2794319727426805E-4</v>
      </c>
      <c r="R58" s="167">
        <v>7.6026101286338595E-4</v>
      </c>
      <c r="S58" s="167">
        <v>2.2351673778183501E-3</v>
      </c>
      <c r="T58" s="167">
        <v>3.6233715879560101E-3</v>
      </c>
      <c r="U58" s="167">
        <v>6.52669150197723E-4</v>
      </c>
      <c r="V58" s="167">
        <v>3.6668520006181701E-6</v>
      </c>
      <c r="W58" s="167">
        <v>0</v>
      </c>
      <c r="X58" s="167">
        <v>6.56336002198341E-4</v>
      </c>
      <c r="Y58" s="167">
        <v>3.0410440514535399E-3</v>
      </c>
      <c r="Z58" s="167">
        <v>5.2153905482428299E-3</v>
      </c>
      <c r="AA58" s="167">
        <v>8.9127706018947202E-3</v>
      </c>
      <c r="AB58" s="167">
        <v>80.573503873764295</v>
      </c>
      <c r="AC58" s="167">
        <v>1.66748643562897</v>
      </c>
      <c r="AD58" s="167">
        <v>0</v>
      </c>
      <c r="AE58" s="167">
        <v>82.240990309393297</v>
      </c>
      <c r="AF58" s="167">
        <v>4.7413227169766303E-5</v>
      </c>
      <c r="AG58" s="167">
        <v>4.0019458813793501E-5</v>
      </c>
      <c r="AH58" s="167">
        <v>0</v>
      </c>
      <c r="AI58" s="167">
        <v>8.7432685983559804E-5</v>
      </c>
      <c r="AJ58" s="167">
        <v>1.26650327568496E-2</v>
      </c>
      <c r="AK58" s="167">
        <v>2.6210564656503599E-4</v>
      </c>
      <c r="AL58" s="167">
        <v>0</v>
      </c>
      <c r="AM58" s="167">
        <v>1.29271384034147E-2</v>
      </c>
      <c r="AN58" s="167">
        <v>1.02079377922497E-3</v>
      </c>
      <c r="AO58" s="167">
        <v>8.6160797405328304E-4</v>
      </c>
      <c r="AP58" s="167">
        <v>0</v>
      </c>
      <c r="AQ58" s="167">
        <v>1.88240175327825E-3</v>
      </c>
      <c r="AR58" s="167">
        <v>0</v>
      </c>
      <c r="AS58" s="167">
        <v>0</v>
      </c>
      <c r="AT58" s="167">
        <v>0</v>
      </c>
      <c r="AU58" s="167">
        <v>0</v>
      </c>
      <c r="AV58" s="167">
        <v>1.88240175327825E-3</v>
      </c>
      <c r="AW58" s="167">
        <v>1.16209601350966E-3</v>
      </c>
      <c r="AX58" s="167">
        <v>9.8087509175032997E-4</v>
      </c>
      <c r="AY58" s="167">
        <v>0</v>
      </c>
      <c r="AZ58" s="167">
        <v>2.14297110525999E-3</v>
      </c>
      <c r="BA58" s="167">
        <v>0</v>
      </c>
      <c r="BB58" s="167">
        <v>0</v>
      </c>
      <c r="BC58" s="167">
        <v>0</v>
      </c>
      <c r="BD58" s="167">
        <v>0</v>
      </c>
      <c r="BE58" s="167">
        <v>2.14297110525999E-3</v>
      </c>
      <c r="BF58" s="167">
        <v>1.0867762298237601E-2</v>
      </c>
      <c r="BG58" s="167">
        <v>1.27309640693333E-2</v>
      </c>
      <c r="BH58" s="167">
        <v>0</v>
      </c>
      <c r="BI58" s="167">
        <v>2.3598726367570901E-2</v>
      </c>
      <c r="BJ58" s="167">
        <v>7.6121851258299398E-4</v>
      </c>
      <c r="BK58" s="167">
        <v>1.5753585028031902E-5</v>
      </c>
      <c r="BL58" s="167">
        <v>0</v>
      </c>
      <c r="BM58" s="167">
        <v>7.7697209761102605E-4</v>
      </c>
      <c r="BN58" s="167">
        <v>7.3295662828136097</v>
      </c>
    </row>
    <row r="59" spans="1:66" x14ac:dyDescent="0.25">
      <c r="A59" s="167" t="s">
        <v>209</v>
      </c>
      <c r="B59" s="167">
        <v>2025</v>
      </c>
      <c r="C59" s="167" t="s">
        <v>70</v>
      </c>
      <c r="D59" s="167">
        <v>2026</v>
      </c>
      <c r="E59" s="167" t="s">
        <v>210</v>
      </c>
      <c r="F59" s="167" t="s">
        <v>211</v>
      </c>
      <c r="G59" s="167">
        <v>169.28665191946999</v>
      </c>
      <c r="H59" s="167">
        <v>12998.6041056821</v>
      </c>
      <c r="I59" s="167">
        <v>2149.9404793772701</v>
      </c>
      <c r="J59" s="167">
        <v>1.49890577117417E-2</v>
      </c>
      <c r="K59" s="167">
        <v>4.1448291731043E-3</v>
      </c>
      <c r="L59" s="167">
        <v>4.4408825167876701E-3</v>
      </c>
      <c r="M59" s="167">
        <v>2.3574769401633701E-2</v>
      </c>
      <c r="N59" s="167">
        <v>8.2212162157119795E-5</v>
      </c>
      <c r="O59" s="167">
        <v>1.42816874985904E-6</v>
      </c>
      <c r="P59" s="167">
        <v>0</v>
      </c>
      <c r="Q59" s="167">
        <v>8.3640330906978799E-5</v>
      </c>
      <c r="R59" s="167">
        <v>1.28956574987294E-4</v>
      </c>
      <c r="S59" s="167">
        <v>3.79132330462645E-4</v>
      </c>
      <c r="T59" s="167">
        <v>5.9172923635691802E-4</v>
      </c>
      <c r="U59" s="167">
        <v>8.5929431318798098E-5</v>
      </c>
      <c r="V59" s="167">
        <v>1.4927442033226999E-6</v>
      </c>
      <c r="W59" s="167">
        <v>0</v>
      </c>
      <c r="X59" s="167">
        <v>8.7422175522120795E-5</v>
      </c>
      <c r="Y59" s="167">
        <v>5.1582629994917698E-4</v>
      </c>
      <c r="Z59" s="167">
        <v>8.8464210441283801E-4</v>
      </c>
      <c r="AA59" s="167">
        <v>1.48789057988413E-3</v>
      </c>
      <c r="AB59" s="167">
        <v>13.666994516991201</v>
      </c>
      <c r="AC59" s="167">
        <v>0.67881951889106795</v>
      </c>
      <c r="AD59" s="167">
        <v>0</v>
      </c>
      <c r="AE59" s="167">
        <v>14.345814035882301</v>
      </c>
      <c r="AF59" s="167">
        <v>7.5270814176221196E-6</v>
      </c>
      <c r="AG59" s="167">
        <v>1.6291580667649201E-5</v>
      </c>
      <c r="AH59" s="167">
        <v>0</v>
      </c>
      <c r="AI59" s="167">
        <v>2.38186620852713E-5</v>
      </c>
      <c r="AJ59" s="167">
        <v>2.1482612139664E-3</v>
      </c>
      <c r="AK59" s="167">
        <v>1.06700975251291E-4</v>
      </c>
      <c r="AL59" s="167">
        <v>0</v>
      </c>
      <c r="AM59" s="167">
        <v>2.2549621892176898E-3</v>
      </c>
      <c r="AN59" s="167">
        <v>1.62055998831653E-4</v>
      </c>
      <c r="AO59" s="167">
        <v>3.5075326426805002E-4</v>
      </c>
      <c r="AP59" s="167">
        <v>0</v>
      </c>
      <c r="AQ59" s="167">
        <v>5.1280926309970297E-4</v>
      </c>
      <c r="AR59" s="167">
        <v>0</v>
      </c>
      <c r="AS59" s="167">
        <v>0</v>
      </c>
      <c r="AT59" s="167">
        <v>0</v>
      </c>
      <c r="AU59" s="167">
        <v>0</v>
      </c>
      <c r="AV59" s="167">
        <v>5.1280926309970297E-4</v>
      </c>
      <c r="AW59" s="167">
        <v>1.8448841875836499E-4</v>
      </c>
      <c r="AX59" s="167">
        <v>3.9930589157868601E-4</v>
      </c>
      <c r="AY59" s="167">
        <v>0</v>
      </c>
      <c r="AZ59" s="167">
        <v>5.8379431033705196E-4</v>
      </c>
      <c r="BA59" s="167">
        <v>0</v>
      </c>
      <c r="BB59" s="167">
        <v>0</v>
      </c>
      <c r="BC59" s="167">
        <v>0</v>
      </c>
      <c r="BD59" s="167">
        <v>0</v>
      </c>
      <c r="BE59" s="167">
        <v>5.8379431033705196E-4</v>
      </c>
      <c r="BF59" s="167">
        <v>1.7253105019486899E-3</v>
      </c>
      <c r="BG59" s="167">
        <v>5.1826669890148499E-3</v>
      </c>
      <c r="BH59" s="167">
        <v>0</v>
      </c>
      <c r="BI59" s="167">
        <v>6.9079774909635502E-3</v>
      </c>
      <c r="BJ59" s="167">
        <v>1.29118987477613E-4</v>
      </c>
      <c r="BK59" s="167">
        <v>6.4131502248199496E-6</v>
      </c>
      <c r="BL59" s="167">
        <v>0</v>
      </c>
      <c r="BM59" s="167">
        <v>1.3553213770243301E-4</v>
      </c>
      <c r="BN59" s="167">
        <v>1.2785424210159</v>
      </c>
    </row>
    <row r="60" spans="1:66" x14ac:dyDescent="0.25">
      <c r="A60" s="167" t="s">
        <v>209</v>
      </c>
      <c r="B60" s="167">
        <v>2026</v>
      </c>
      <c r="C60" s="167" t="s">
        <v>66</v>
      </c>
      <c r="D60" s="167">
        <v>2026</v>
      </c>
      <c r="E60" s="167" t="s">
        <v>210</v>
      </c>
      <c r="F60" s="167" t="s">
        <v>211</v>
      </c>
      <c r="G60" s="167">
        <v>173.38497841386899</v>
      </c>
      <c r="H60" s="167">
        <v>52764.569909003701</v>
      </c>
      <c r="I60" s="167">
        <v>2531.4206848424901</v>
      </c>
      <c r="J60" s="167">
        <v>7.1726781962311498E-2</v>
      </c>
      <c r="K60" s="167">
        <v>2.35657238951003E-2</v>
      </c>
      <c r="L60" s="167">
        <v>6.2347176724845601E-3</v>
      </c>
      <c r="M60" s="167">
        <v>0.101527223529896</v>
      </c>
      <c r="N60" s="167">
        <v>4.6541809877103198E-4</v>
      </c>
      <c r="O60" s="167">
        <v>8.1199559811006602E-6</v>
      </c>
      <c r="P60" s="167">
        <v>0</v>
      </c>
      <c r="Q60" s="167">
        <v>4.7353805475213199E-4</v>
      </c>
      <c r="R60" s="167">
        <v>5.2346684004079798E-4</v>
      </c>
      <c r="S60" s="167">
        <v>1.53899250971994E-3</v>
      </c>
      <c r="T60" s="167">
        <v>2.5359974045128702E-3</v>
      </c>
      <c r="U60" s="167">
        <v>4.8646223993523201E-4</v>
      </c>
      <c r="V60" s="167">
        <v>8.4871043587950196E-6</v>
      </c>
      <c r="W60" s="167">
        <v>0</v>
      </c>
      <c r="X60" s="167">
        <v>4.9494934429402705E-4</v>
      </c>
      <c r="Y60" s="167">
        <v>2.0938673601631902E-3</v>
      </c>
      <c r="Z60" s="167">
        <v>3.5909825226798698E-3</v>
      </c>
      <c r="AA60" s="167">
        <v>6.1797992271370901E-3</v>
      </c>
      <c r="AB60" s="167">
        <v>55.477538175206298</v>
      </c>
      <c r="AC60" s="167">
        <v>3.8594771192489801</v>
      </c>
      <c r="AD60" s="167">
        <v>0</v>
      </c>
      <c r="AE60" s="167">
        <v>59.337015294455298</v>
      </c>
      <c r="AF60" s="167">
        <v>3.3416081774664697E-5</v>
      </c>
      <c r="AG60" s="167">
        <v>9.2626951749867601E-5</v>
      </c>
      <c r="AH60" s="167">
        <v>0</v>
      </c>
      <c r="AI60" s="167">
        <v>1.26043033524532E-4</v>
      </c>
      <c r="AJ60" s="167">
        <v>8.7202964309356593E-3</v>
      </c>
      <c r="AK60" s="167">
        <v>6.0665605676255398E-4</v>
      </c>
      <c r="AL60" s="167">
        <v>0</v>
      </c>
      <c r="AM60" s="167">
        <v>9.3269524876982198E-3</v>
      </c>
      <c r="AN60" s="167">
        <v>7.1943907719072202E-4</v>
      </c>
      <c r="AO60" s="167">
        <v>1.9942328708459898E-3</v>
      </c>
      <c r="AP60" s="167">
        <v>0</v>
      </c>
      <c r="AQ60" s="167">
        <v>2.7136719480367099E-3</v>
      </c>
      <c r="AR60" s="167">
        <v>0</v>
      </c>
      <c r="AS60" s="167">
        <v>0</v>
      </c>
      <c r="AT60" s="167">
        <v>0</v>
      </c>
      <c r="AU60" s="167">
        <v>0</v>
      </c>
      <c r="AV60" s="167">
        <v>2.7136719480367099E-3</v>
      </c>
      <c r="AW60" s="167">
        <v>8.1902662475194597E-4</v>
      </c>
      <c r="AX60" s="167">
        <v>2.2702823198820798E-3</v>
      </c>
      <c r="AY60" s="167">
        <v>0</v>
      </c>
      <c r="AZ60" s="167">
        <v>3.0893089446340301E-3</v>
      </c>
      <c r="BA60" s="167">
        <v>0</v>
      </c>
      <c r="BB60" s="167">
        <v>0</v>
      </c>
      <c r="BC60" s="167">
        <v>0</v>
      </c>
      <c r="BD60" s="167">
        <v>0</v>
      </c>
      <c r="BE60" s="167">
        <v>3.0893089446340301E-3</v>
      </c>
      <c r="BF60" s="167">
        <v>7.6591280505450597E-3</v>
      </c>
      <c r="BG60" s="167">
        <v>2.9466425322398002E-2</v>
      </c>
      <c r="BH60" s="167">
        <v>0</v>
      </c>
      <c r="BI60" s="167">
        <v>3.7125553372943099E-2</v>
      </c>
      <c r="BJ60" s="167">
        <v>5.2412427238686398E-4</v>
      </c>
      <c r="BK60" s="167">
        <v>3.6462426117966397E-5</v>
      </c>
      <c r="BL60" s="167">
        <v>0</v>
      </c>
      <c r="BM60" s="167">
        <v>5.6058669850483E-4</v>
      </c>
      <c r="BN60" s="167">
        <v>5.2882946203453098</v>
      </c>
    </row>
    <row r="61" spans="1:66" x14ac:dyDescent="0.25">
      <c r="A61" s="167" t="s">
        <v>209</v>
      </c>
      <c r="B61" s="167">
        <v>2026</v>
      </c>
      <c r="C61" s="167" t="s">
        <v>66</v>
      </c>
      <c r="D61" s="167">
        <v>2027</v>
      </c>
      <c r="E61" s="167" t="s">
        <v>210</v>
      </c>
      <c r="F61" s="167" t="s">
        <v>211</v>
      </c>
      <c r="G61" s="167">
        <v>110.487142910616</v>
      </c>
      <c r="H61" s="167">
        <v>14009.783867198699</v>
      </c>
      <c r="I61" s="167">
        <v>1613.112286495</v>
      </c>
      <c r="J61" s="167">
        <v>1.61545284125168E-2</v>
      </c>
      <c r="K61" s="167">
        <v>1.5016926654251601E-2</v>
      </c>
      <c r="L61" s="167">
        <v>3.9729862920584299E-3</v>
      </c>
      <c r="M61" s="167">
        <v>3.5144441358827001E-2</v>
      </c>
      <c r="N61" s="167">
        <v>8.8613715997766596E-5</v>
      </c>
      <c r="O61" s="167">
        <v>5.1743279326672204E-6</v>
      </c>
      <c r="P61" s="167">
        <v>0</v>
      </c>
      <c r="Q61" s="167">
        <v>9.3788043930433798E-5</v>
      </c>
      <c r="R61" s="167">
        <v>1.3898828898377199E-4</v>
      </c>
      <c r="S61" s="167">
        <v>4.0862556961229101E-4</v>
      </c>
      <c r="T61" s="167">
        <v>6.4140190252649797E-4</v>
      </c>
      <c r="U61" s="167">
        <v>9.2620435017644605E-5</v>
      </c>
      <c r="V61" s="167">
        <v>5.4082880810422896E-6</v>
      </c>
      <c r="W61" s="167">
        <v>0</v>
      </c>
      <c r="X61" s="167">
        <v>9.8028723098686902E-5</v>
      </c>
      <c r="Y61" s="167">
        <v>5.5595315593509002E-4</v>
      </c>
      <c r="Z61" s="167">
        <v>9.5345966242867998E-4</v>
      </c>
      <c r="AA61" s="167">
        <v>1.60744154146245E-3</v>
      </c>
      <c r="AB61" s="167">
        <v>13.8839225246406</v>
      </c>
      <c r="AC61" s="167">
        <v>2.3467453548122501</v>
      </c>
      <c r="AD61" s="167">
        <v>0</v>
      </c>
      <c r="AE61" s="167">
        <v>16.230667879452799</v>
      </c>
      <c r="AF61" s="167">
        <v>8.1126530784374405E-6</v>
      </c>
      <c r="AG61" s="167">
        <v>5.9025224382089702E-5</v>
      </c>
      <c r="AH61" s="167">
        <v>0</v>
      </c>
      <c r="AI61" s="167">
        <v>6.7137877460527202E-5</v>
      </c>
      <c r="AJ61" s="167">
        <v>2.1823592758685E-3</v>
      </c>
      <c r="AK61" s="167">
        <v>3.6887568942325298E-4</v>
      </c>
      <c r="AL61" s="167">
        <v>0</v>
      </c>
      <c r="AM61" s="167">
        <v>2.55123496529176E-3</v>
      </c>
      <c r="AN61" s="167">
        <v>1.7466319611249601E-4</v>
      </c>
      <c r="AO61" s="167">
        <v>1.2707968949436099E-3</v>
      </c>
      <c r="AP61" s="167">
        <v>0</v>
      </c>
      <c r="AQ61" s="167">
        <v>1.4454600910561099E-3</v>
      </c>
      <c r="AR61" s="167">
        <v>0</v>
      </c>
      <c r="AS61" s="167">
        <v>0</v>
      </c>
      <c r="AT61" s="167">
        <v>0</v>
      </c>
      <c r="AU61" s="167">
        <v>0</v>
      </c>
      <c r="AV61" s="167">
        <v>1.4454600910561099E-3</v>
      </c>
      <c r="AW61" s="167">
        <v>1.98840753186502E-4</v>
      </c>
      <c r="AX61" s="167">
        <v>1.4467055301959899E-3</v>
      </c>
      <c r="AY61" s="167">
        <v>0</v>
      </c>
      <c r="AZ61" s="167">
        <v>1.6455462833825001E-3</v>
      </c>
      <c r="BA61" s="167">
        <v>0</v>
      </c>
      <c r="BB61" s="167">
        <v>0</v>
      </c>
      <c r="BC61" s="167">
        <v>0</v>
      </c>
      <c r="BD61" s="167">
        <v>0</v>
      </c>
      <c r="BE61" s="167">
        <v>1.6455462833825001E-3</v>
      </c>
      <c r="BF61" s="167">
        <v>1.85945965798754E-3</v>
      </c>
      <c r="BG61" s="167">
        <v>1.8777065784150899E-2</v>
      </c>
      <c r="BH61" s="167">
        <v>0</v>
      </c>
      <c r="BI61" s="167">
        <v>2.0636525442138402E-2</v>
      </c>
      <c r="BJ61" s="167">
        <v>1.3116841573108899E-4</v>
      </c>
      <c r="BK61" s="167">
        <v>2.21708864889379E-5</v>
      </c>
      <c r="BL61" s="167">
        <v>0</v>
      </c>
      <c r="BM61" s="167">
        <v>1.53339302220027E-4</v>
      </c>
      <c r="BN61" s="167">
        <v>1.44652630749262</v>
      </c>
    </row>
    <row r="62" spans="1:66" x14ac:dyDescent="0.25">
      <c r="A62" s="167" t="s">
        <v>209</v>
      </c>
      <c r="B62" s="167">
        <v>2026</v>
      </c>
      <c r="C62" s="167" t="s">
        <v>67</v>
      </c>
      <c r="D62" s="167">
        <v>2026</v>
      </c>
      <c r="E62" s="167" t="s">
        <v>210</v>
      </c>
      <c r="F62" s="167" t="s">
        <v>211</v>
      </c>
      <c r="G62" s="167">
        <v>805.54871062658003</v>
      </c>
      <c r="H62" s="167">
        <v>204757.026592974</v>
      </c>
      <c r="I62" s="167">
        <v>11761.011175148</v>
      </c>
      <c r="J62" s="167">
        <v>0.278340809553075</v>
      </c>
      <c r="K62" s="167">
        <v>0.135887672224656</v>
      </c>
      <c r="L62" s="167">
        <v>2.89665738527955E-2</v>
      </c>
      <c r="M62" s="167">
        <v>0.44319505563052802</v>
      </c>
      <c r="N62" s="167">
        <v>1.80609218705612E-3</v>
      </c>
      <c r="O62" s="167">
        <v>4.6822322189214103E-5</v>
      </c>
      <c r="P62" s="167">
        <v>0</v>
      </c>
      <c r="Q62" s="167">
        <v>1.8529145092453299E-3</v>
      </c>
      <c r="R62" s="167">
        <v>2.03135387764213E-3</v>
      </c>
      <c r="S62" s="167">
        <v>5.9721804002678697E-3</v>
      </c>
      <c r="T62" s="167">
        <v>9.8564487871553395E-3</v>
      </c>
      <c r="U62" s="167">
        <v>1.88775566133941E-3</v>
      </c>
      <c r="V62" s="167">
        <v>4.8939419827632802E-5</v>
      </c>
      <c r="W62" s="167">
        <v>0</v>
      </c>
      <c r="X62" s="167">
        <v>1.9366950811670501E-3</v>
      </c>
      <c r="Y62" s="167">
        <v>8.1254155105685306E-3</v>
      </c>
      <c r="Z62" s="167">
        <v>1.3935087600625E-2</v>
      </c>
      <c r="AA62" s="167">
        <v>2.3997198192360601E-2</v>
      </c>
      <c r="AB62" s="167">
        <v>215.28479663098699</v>
      </c>
      <c r="AC62" s="167">
        <v>22.255007487722899</v>
      </c>
      <c r="AD62" s="167">
        <v>0</v>
      </c>
      <c r="AE62" s="167">
        <v>237.53980411871001</v>
      </c>
      <c r="AF62" s="167">
        <v>1.29673600483934E-4</v>
      </c>
      <c r="AG62" s="167">
        <v>5.3411730166167803E-4</v>
      </c>
      <c r="AH62" s="167">
        <v>0</v>
      </c>
      <c r="AI62" s="167">
        <v>6.6379090214561205E-4</v>
      </c>
      <c r="AJ62" s="167">
        <v>3.3839772013079701E-2</v>
      </c>
      <c r="AK62" s="167">
        <v>3.4981772578432302E-3</v>
      </c>
      <c r="AL62" s="167">
        <v>0</v>
      </c>
      <c r="AM62" s="167">
        <v>3.7337949270922897E-2</v>
      </c>
      <c r="AN62" s="167">
        <v>2.7918370590920599E-3</v>
      </c>
      <c r="AO62" s="167">
        <v>1.14993990381725E-2</v>
      </c>
      <c r="AP62" s="167">
        <v>0</v>
      </c>
      <c r="AQ62" s="167">
        <v>1.42912360972646E-2</v>
      </c>
      <c r="AR62" s="167">
        <v>0</v>
      </c>
      <c r="AS62" s="167">
        <v>0</v>
      </c>
      <c r="AT62" s="167">
        <v>0</v>
      </c>
      <c r="AU62" s="167">
        <v>0</v>
      </c>
      <c r="AV62" s="167">
        <v>1.42912360972646E-2</v>
      </c>
      <c r="AW62" s="167">
        <v>3.1782939735415499E-3</v>
      </c>
      <c r="AX62" s="167">
        <v>1.30911904558855E-2</v>
      </c>
      <c r="AY62" s="167">
        <v>0</v>
      </c>
      <c r="AZ62" s="167">
        <v>1.6269484429427002E-2</v>
      </c>
      <c r="BA62" s="167">
        <v>0</v>
      </c>
      <c r="BB62" s="167">
        <v>0</v>
      </c>
      <c r="BC62" s="167">
        <v>0</v>
      </c>
      <c r="BD62" s="167">
        <v>0</v>
      </c>
      <c r="BE62" s="167">
        <v>1.6269484429427002E-2</v>
      </c>
      <c r="BF62" s="167">
        <v>2.97217912474309E-2</v>
      </c>
      <c r="BG62" s="167">
        <v>0.16991304674815699</v>
      </c>
      <c r="BH62" s="167">
        <v>0</v>
      </c>
      <c r="BI62" s="167">
        <v>0.19963483799558801</v>
      </c>
      <c r="BJ62" s="167">
        <v>2.0339040105531898E-3</v>
      </c>
      <c r="BK62" s="167">
        <v>2.1025427569675299E-4</v>
      </c>
      <c r="BL62" s="167">
        <v>0</v>
      </c>
      <c r="BM62" s="167">
        <v>2.24415828624995E-3</v>
      </c>
      <c r="BN62" s="167">
        <v>21.170267193338901</v>
      </c>
    </row>
    <row r="63" spans="1:66" x14ac:dyDescent="0.25">
      <c r="A63" s="167" t="s">
        <v>209</v>
      </c>
      <c r="B63" s="167">
        <v>2026</v>
      </c>
      <c r="C63" s="167" t="s">
        <v>67</v>
      </c>
      <c r="D63" s="167">
        <v>2027</v>
      </c>
      <c r="E63" s="167" t="s">
        <v>210</v>
      </c>
      <c r="F63" s="167" t="s">
        <v>211</v>
      </c>
      <c r="G63" s="167">
        <v>544.92377203827402</v>
      </c>
      <c r="H63" s="167">
        <v>57712.716919169601</v>
      </c>
      <c r="I63" s="167">
        <v>7955.8870717588197</v>
      </c>
      <c r="J63" s="167">
        <v>6.6547768440497299E-2</v>
      </c>
      <c r="K63" s="167">
        <v>9.1922961262719399E-2</v>
      </c>
      <c r="L63" s="167">
        <v>1.9594810939009302E-2</v>
      </c>
      <c r="M63" s="167">
        <v>0.17806554064222599</v>
      </c>
      <c r="N63" s="167">
        <v>3.6504068267491401E-4</v>
      </c>
      <c r="O63" s="167">
        <v>3.1673561246335898E-5</v>
      </c>
      <c r="P63" s="167">
        <v>0</v>
      </c>
      <c r="Q63" s="167">
        <v>3.9671424392125E-4</v>
      </c>
      <c r="R63" s="167">
        <v>5.7255642579760095E-4</v>
      </c>
      <c r="S63" s="167">
        <v>1.68331589184494E-3</v>
      </c>
      <c r="T63" s="167">
        <v>2.6525865615638E-3</v>
      </c>
      <c r="U63" s="167">
        <v>3.8154620250143502E-4</v>
      </c>
      <c r="V63" s="167">
        <v>3.31056991365488E-5</v>
      </c>
      <c r="W63" s="167">
        <v>0</v>
      </c>
      <c r="X63" s="167">
        <v>4.1465190163798399E-4</v>
      </c>
      <c r="Y63" s="167">
        <v>2.2902257031903999E-3</v>
      </c>
      <c r="Z63" s="167">
        <v>3.92773708097154E-3</v>
      </c>
      <c r="AA63" s="167">
        <v>6.6326146857999396E-3</v>
      </c>
      <c r="AB63" s="167">
        <v>57.194205900346397</v>
      </c>
      <c r="AC63" s="167">
        <v>14.365108607811999</v>
      </c>
      <c r="AD63" s="167">
        <v>0</v>
      </c>
      <c r="AE63" s="167">
        <v>71.559314508158494</v>
      </c>
      <c r="AF63" s="167">
        <v>3.3419705760948198E-5</v>
      </c>
      <c r="AG63" s="167">
        <v>3.6131050908888698E-4</v>
      </c>
      <c r="AH63" s="167">
        <v>0</v>
      </c>
      <c r="AI63" s="167">
        <v>3.9473021484983501E-4</v>
      </c>
      <c r="AJ63" s="167">
        <v>8.99013269132206E-3</v>
      </c>
      <c r="AK63" s="167">
        <v>2.2579950272323102E-3</v>
      </c>
      <c r="AL63" s="167">
        <v>0</v>
      </c>
      <c r="AM63" s="167">
        <v>1.12481277185543E-2</v>
      </c>
      <c r="AN63" s="167">
        <v>7.1951710062162803E-4</v>
      </c>
      <c r="AO63" s="167">
        <v>7.7789161814686399E-3</v>
      </c>
      <c r="AP63" s="167">
        <v>0</v>
      </c>
      <c r="AQ63" s="167">
        <v>8.4984332820902692E-3</v>
      </c>
      <c r="AR63" s="167">
        <v>0</v>
      </c>
      <c r="AS63" s="167">
        <v>0</v>
      </c>
      <c r="AT63" s="167">
        <v>0</v>
      </c>
      <c r="AU63" s="167">
        <v>0</v>
      </c>
      <c r="AV63" s="167">
        <v>8.4984332820902692E-3</v>
      </c>
      <c r="AW63" s="167">
        <v>8.1911544848878803E-4</v>
      </c>
      <c r="AX63" s="167">
        <v>8.8557039314776896E-3</v>
      </c>
      <c r="AY63" s="167">
        <v>0</v>
      </c>
      <c r="AZ63" s="167">
        <v>9.6748193799664796E-3</v>
      </c>
      <c r="BA63" s="167">
        <v>0</v>
      </c>
      <c r="BB63" s="167">
        <v>0</v>
      </c>
      <c r="BC63" s="167">
        <v>0</v>
      </c>
      <c r="BD63" s="167">
        <v>0</v>
      </c>
      <c r="BE63" s="167">
        <v>9.6748193799664796E-3</v>
      </c>
      <c r="BF63" s="167">
        <v>7.6599526045221002E-3</v>
      </c>
      <c r="BG63" s="167">
        <v>0.114939862892341</v>
      </c>
      <c r="BH63" s="167">
        <v>0</v>
      </c>
      <c r="BI63" s="167">
        <v>0.122599815496863</v>
      </c>
      <c r="BJ63" s="167">
        <v>5.4034249785187103E-4</v>
      </c>
      <c r="BK63" s="167">
        <v>1.35714423250897E-4</v>
      </c>
      <c r="BL63" s="167">
        <v>0</v>
      </c>
      <c r="BM63" s="167">
        <v>6.76056921102769E-4</v>
      </c>
      <c r="BN63" s="167">
        <v>6.3775829652229703</v>
      </c>
    </row>
    <row r="64" spans="1:66" x14ac:dyDescent="0.25">
      <c r="A64" s="167" t="s">
        <v>209</v>
      </c>
      <c r="B64" s="167">
        <v>2026</v>
      </c>
      <c r="C64" s="167" t="s">
        <v>68</v>
      </c>
      <c r="D64" s="167">
        <v>2026</v>
      </c>
      <c r="E64" s="167" t="s">
        <v>210</v>
      </c>
      <c r="F64" s="167" t="s">
        <v>211</v>
      </c>
      <c r="G64" s="167">
        <v>67.798211112837905</v>
      </c>
      <c r="H64" s="167">
        <v>20421.908531298199</v>
      </c>
      <c r="I64" s="167">
        <v>989.85388224743303</v>
      </c>
      <c r="J64" s="167">
        <v>2.77612462990772E-2</v>
      </c>
      <c r="K64" s="167">
        <v>1.1436851636139099E-2</v>
      </c>
      <c r="L64" s="167">
        <v>2.4379430608980398E-3</v>
      </c>
      <c r="M64" s="167">
        <v>4.1636040996114398E-2</v>
      </c>
      <c r="N64" s="167">
        <v>1.8013310156980101E-4</v>
      </c>
      <c r="O64" s="167">
        <v>3.9407544729460897E-6</v>
      </c>
      <c r="P64" s="167">
        <v>0</v>
      </c>
      <c r="Q64" s="167">
        <v>1.8407385604274701E-4</v>
      </c>
      <c r="R64" s="167">
        <v>2.0260170688241901E-4</v>
      </c>
      <c r="S64" s="167">
        <v>5.95649018234313E-4</v>
      </c>
      <c r="T64" s="167">
        <v>9.8232458115948005E-4</v>
      </c>
      <c r="U64" s="167">
        <v>1.8827792109398701E-4</v>
      </c>
      <c r="V64" s="167">
        <v>4.1189379033737199E-6</v>
      </c>
      <c r="W64" s="167">
        <v>0</v>
      </c>
      <c r="X64" s="167">
        <v>1.9239685899736101E-4</v>
      </c>
      <c r="Y64" s="167">
        <v>8.1040682752967798E-4</v>
      </c>
      <c r="Z64" s="167">
        <v>1.3898477092133901E-3</v>
      </c>
      <c r="AA64" s="167">
        <v>2.39265139574043E-3</v>
      </c>
      <c r="AB64" s="167">
        <v>21.471967233618599</v>
      </c>
      <c r="AC64" s="167">
        <v>1.8730707107665701</v>
      </c>
      <c r="AD64" s="167">
        <v>0</v>
      </c>
      <c r="AE64" s="167">
        <v>23.345037944385201</v>
      </c>
      <c r="AF64" s="167">
        <v>1.29333264844693E-5</v>
      </c>
      <c r="AG64" s="167">
        <v>4.4953454830696402E-5</v>
      </c>
      <c r="AH64" s="167">
        <v>0</v>
      </c>
      <c r="AI64" s="167">
        <v>5.7886781315165799E-5</v>
      </c>
      <c r="AJ64" s="167">
        <v>3.37509423437562E-3</v>
      </c>
      <c r="AK64" s="167">
        <v>2.9442063168707102E-4</v>
      </c>
      <c r="AL64" s="167">
        <v>0</v>
      </c>
      <c r="AM64" s="167">
        <v>3.6695148660626899E-3</v>
      </c>
      <c r="AN64" s="167">
        <v>2.7845097261066602E-4</v>
      </c>
      <c r="AO64" s="167">
        <v>9.67835555287975E-4</v>
      </c>
      <c r="AP64" s="167">
        <v>0</v>
      </c>
      <c r="AQ64" s="167">
        <v>1.24628652789864E-3</v>
      </c>
      <c r="AR64" s="167">
        <v>0</v>
      </c>
      <c r="AS64" s="167">
        <v>0</v>
      </c>
      <c r="AT64" s="167">
        <v>0</v>
      </c>
      <c r="AU64" s="167">
        <v>0</v>
      </c>
      <c r="AV64" s="167">
        <v>1.24628652789864E-3</v>
      </c>
      <c r="AW64" s="167">
        <v>3.1699523627037098E-4</v>
      </c>
      <c r="AX64" s="167">
        <v>1.1018071068056401E-3</v>
      </c>
      <c r="AY64" s="167">
        <v>0</v>
      </c>
      <c r="AZ64" s="167">
        <v>1.4188023430760201E-3</v>
      </c>
      <c r="BA64" s="167">
        <v>0</v>
      </c>
      <c r="BB64" s="167">
        <v>0</v>
      </c>
      <c r="BC64" s="167">
        <v>0</v>
      </c>
      <c r="BD64" s="167">
        <v>0</v>
      </c>
      <c r="BE64" s="167">
        <v>1.4188023430760201E-3</v>
      </c>
      <c r="BF64" s="167">
        <v>2.9643998151203401E-3</v>
      </c>
      <c r="BG64" s="167">
        <v>1.43005636559167E-2</v>
      </c>
      <c r="BH64" s="167">
        <v>0</v>
      </c>
      <c r="BI64" s="167">
        <v>1.7264963471037099E-2</v>
      </c>
      <c r="BJ64" s="167">
        <v>2.0285649964303E-4</v>
      </c>
      <c r="BK64" s="167">
        <v>1.7695843321476398E-5</v>
      </c>
      <c r="BL64" s="167">
        <v>0</v>
      </c>
      <c r="BM64" s="167">
        <v>2.20552342964507E-4</v>
      </c>
      <c r="BN64" s="167">
        <v>2.0805805273556701</v>
      </c>
    </row>
    <row r="65" spans="1:66" x14ac:dyDescent="0.25">
      <c r="A65" s="167" t="s">
        <v>209</v>
      </c>
      <c r="B65" s="167">
        <v>2026</v>
      </c>
      <c r="C65" s="167" t="s">
        <v>68</v>
      </c>
      <c r="D65" s="167">
        <v>2027</v>
      </c>
      <c r="E65" s="167" t="s">
        <v>210</v>
      </c>
      <c r="F65" s="167" t="s">
        <v>211</v>
      </c>
      <c r="G65" s="167">
        <v>43.178603771314101</v>
      </c>
      <c r="H65" s="167">
        <v>5419.2033133647701</v>
      </c>
      <c r="I65" s="167">
        <v>630.40761506118599</v>
      </c>
      <c r="J65" s="167">
        <v>6.2488770884587402E-3</v>
      </c>
      <c r="K65" s="167">
        <v>7.28378045795739E-3</v>
      </c>
      <c r="L65" s="167">
        <v>1.55265125311851E-3</v>
      </c>
      <c r="M65" s="167">
        <v>1.50853087995346E-2</v>
      </c>
      <c r="N65" s="167">
        <v>3.4276880736654297E-5</v>
      </c>
      <c r="O65" s="167">
        <v>2.50974580530124E-6</v>
      </c>
      <c r="P65" s="167">
        <v>0</v>
      </c>
      <c r="Q65" s="167">
        <v>3.6786626541955501E-5</v>
      </c>
      <c r="R65" s="167">
        <v>5.3762841976688103E-5</v>
      </c>
      <c r="S65" s="167">
        <v>1.58062755411463E-4</v>
      </c>
      <c r="T65" s="167">
        <v>2.4861222393010601E-4</v>
      </c>
      <c r="U65" s="167">
        <v>3.5826729182160202E-5</v>
      </c>
      <c r="V65" s="167">
        <v>2.6232253737848901E-6</v>
      </c>
      <c r="W65" s="167">
        <v>0</v>
      </c>
      <c r="X65" s="167">
        <v>3.8449954555945101E-5</v>
      </c>
      <c r="Y65" s="167">
        <v>2.15051367906752E-4</v>
      </c>
      <c r="Z65" s="167">
        <v>3.6881309596008E-4</v>
      </c>
      <c r="AA65" s="167">
        <v>6.2231441842277798E-4</v>
      </c>
      <c r="AB65" s="167">
        <v>5.3705272144557599</v>
      </c>
      <c r="AC65" s="167">
        <v>1.1382607339527899</v>
      </c>
      <c r="AD65" s="167">
        <v>0</v>
      </c>
      <c r="AE65" s="167">
        <v>6.5087879484085498</v>
      </c>
      <c r="AF65" s="167">
        <v>3.1381066974938301E-6</v>
      </c>
      <c r="AG65" s="167">
        <v>2.86294783066741E-5</v>
      </c>
      <c r="AH65" s="167">
        <v>0</v>
      </c>
      <c r="AI65" s="167">
        <v>3.1767585004168001E-5</v>
      </c>
      <c r="AJ65" s="167">
        <v>8.4417208911752902E-4</v>
      </c>
      <c r="AK65" s="167">
        <v>1.7891873616336399E-4</v>
      </c>
      <c r="AL65" s="167">
        <v>0</v>
      </c>
      <c r="AM65" s="167">
        <v>1.02309082528089E-3</v>
      </c>
      <c r="AN65" s="167">
        <v>6.7562576659801698E-5</v>
      </c>
      <c r="AO65" s="167">
        <v>6.1638481711586302E-4</v>
      </c>
      <c r="AP65" s="167">
        <v>0</v>
      </c>
      <c r="AQ65" s="167">
        <v>6.8394739377566395E-4</v>
      </c>
      <c r="AR65" s="167">
        <v>0</v>
      </c>
      <c r="AS65" s="167">
        <v>0</v>
      </c>
      <c r="AT65" s="167">
        <v>0</v>
      </c>
      <c r="AU65" s="167">
        <v>0</v>
      </c>
      <c r="AV65" s="167">
        <v>6.8394739377566395E-4</v>
      </c>
      <c r="AW65" s="167">
        <v>7.6914850576781496E-5</v>
      </c>
      <c r="AX65" s="167">
        <v>7.0170719427980002E-4</v>
      </c>
      <c r="AY65" s="167">
        <v>0</v>
      </c>
      <c r="AZ65" s="167">
        <v>7.7862204485658196E-4</v>
      </c>
      <c r="BA65" s="167">
        <v>0</v>
      </c>
      <c r="BB65" s="167">
        <v>0</v>
      </c>
      <c r="BC65" s="167">
        <v>0</v>
      </c>
      <c r="BD65" s="167">
        <v>0</v>
      </c>
      <c r="BE65" s="167">
        <v>7.7862204485658196E-4</v>
      </c>
      <c r="BF65" s="167">
        <v>7.1927388576876702E-4</v>
      </c>
      <c r="BG65" s="167">
        <v>9.1075909182559908E-3</v>
      </c>
      <c r="BH65" s="167">
        <v>0</v>
      </c>
      <c r="BI65" s="167">
        <v>9.8268648040247594E-3</v>
      </c>
      <c r="BJ65" s="167">
        <v>5.0738078169958497E-5</v>
      </c>
      <c r="BK65" s="167">
        <v>1.07537230128241E-5</v>
      </c>
      <c r="BL65" s="167">
        <v>0</v>
      </c>
      <c r="BM65" s="167">
        <v>6.1491801182782604E-5</v>
      </c>
      <c r="BN65" s="167">
        <v>0.58008290645777905</v>
      </c>
    </row>
    <row r="66" spans="1:66" x14ac:dyDescent="0.25">
      <c r="A66" s="167" t="s">
        <v>209</v>
      </c>
      <c r="B66" s="167">
        <v>2026</v>
      </c>
      <c r="C66" s="167" t="s">
        <v>69</v>
      </c>
      <c r="D66" s="167">
        <v>2026</v>
      </c>
      <c r="E66" s="167" t="s">
        <v>210</v>
      </c>
      <c r="F66" s="167" t="s">
        <v>211</v>
      </c>
      <c r="G66" s="167">
        <v>5.3890700449263802</v>
      </c>
      <c r="H66" s="167">
        <v>790.858265543279</v>
      </c>
      <c r="I66" s="167">
        <v>40.9569323414404</v>
      </c>
      <c r="J66" s="167">
        <v>1.2924662511049601E-3</v>
      </c>
      <c r="K66" s="167">
        <v>2.29476809741809E-4</v>
      </c>
      <c r="L66" s="167">
        <v>8.0649816789931202E-5</v>
      </c>
      <c r="M66" s="167">
        <v>1.6025928776367E-3</v>
      </c>
      <c r="N66" s="167">
        <v>6.2032976641300801E-6</v>
      </c>
      <c r="O66" s="167">
        <v>7.9069991742299997E-8</v>
      </c>
      <c r="P66" s="167">
        <v>0</v>
      </c>
      <c r="Q66" s="167">
        <v>6.2823676558723798E-6</v>
      </c>
      <c r="R66" s="167">
        <v>7.8459481030175906E-6</v>
      </c>
      <c r="S66" s="167">
        <v>2.3067087422871701E-5</v>
      </c>
      <c r="T66" s="167">
        <v>3.7195403181761698E-5</v>
      </c>
      <c r="U66" s="167">
        <v>6.4837832577763398E-6</v>
      </c>
      <c r="V66" s="167">
        <v>8.2645185900994894E-8</v>
      </c>
      <c r="W66" s="167">
        <v>0</v>
      </c>
      <c r="X66" s="167">
        <v>6.5664284436773404E-6</v>
      </c>
      <c r="Y66" s="167">
        <v>3.1383792412070301E-5</v>
      </c>
      <c r="Z66" s="167">
        <v>5.3823203986700703E-5</v>
      </c>
      <c r="AA66" s="167">
        <v>9.1773424842448402E-5</v>
      </c>
      <c r="AB66" s="167">
        <v>0.94839622639361398</v>
      </c>
      <c r="AC66" s="167">
        <v>3.7582571218230498E-2</v>
      </c>
      <c r="AD66" s="167">
        <v>0</v>
      </c>
      <c r="AE66" s="167">
        <v>0.98597879761184404</v>
      </c>
      <c r="AF66" s="167">
        <v>6.1739640706474E-7</v>
      </c>
      <c r="AG66" s="167">
        <v>9.0197684901533996E-7</v>
      </c>
      <c r="AH66" s="167">
        <v>0</v>
      </c>
      <c r="AI66" s="167">
        <v>1.51937325608008E-6</v>
      </c>
      <c r="AJ66" s="167">
        <v>1.49074679594005E-4</v>
      </c>
      <c r="AK66" s="167">
        <v>5.9074568273865502E-6</v>
      </c>
      <c r="AL66" s="167">
        <v>0</v>
      </c>
      <c r="AM66" s="167">
        <v>1.5498213642139099E-4</v>
      </c>
      <c r="AN66" s="167">
        <v>1.3292375340555E-5</v>
      </c>
      <c r="AO66" s="167">
        <v>1.94193142175928E-5</v>
      </c>
      <c r="AP66" s="167">
        <v>0</v>
      </c>
      <c r="AQ66" s="167">
        <v>3.2711689558147797E-5</v>
      </c>
      <c r="AR66" s="167">
        <v>0</v>
      </c>
      <c r="AS66" s="167">
        <v>0</v>
      </c>
      <c r="AT66" s="167">
        <v>0</v>
      </c>
      <c r="AU66" s="167">
        <v>0</v>
      </c>
      <c r="AV66" s="167">
        <v>3.2711689558147797E-5</v>
      </c>
      <c r="AW66" s="167">
        <v>1.51323574924811E-5</v>
      </c>
      <c r="AX66" s="167">
        <v>2.2107411013505599E-5</v>
      </c>
      <c r="AY66" s="167">
        <v>0</v>
      </c>
      <c r="AZ66" s="167">
        <v>3.7239768505986801E-5</v>
      </c>
      <c r="BA66" s="167">
        <v>0</v>
      </c>
      <c r="BB66" s="167">
        <v>0</v>
      </c>
      <c r="BC66" s="167">
        <v>0</v>
      </c>
      <c r="BD66" s="167">
        <v>0</v>
      </c>
      <c r="BE66" s="167">
        <v>3.7239768505986801E-5</v>
      </c>
      <c r="BF66" s="167">
        <v>1.62928179404163E-4</v>
      </c>
      <c r="BG66" s="167">
        <v>2.8693628541090802E-4</v>
      </c>
      <c r="BH66" s="167">
        <v>0</v>
      </c>
      <c r="BI66" s="167">
        <v>4.4986446481507203E-4</v>
      </c>
      <c r="BJ66" s="167">
        <v>8.9599772888832101E-6</v>
      </c>
      <c r="BK66" s="167">
        <v>3.5506149771775198E-7</v>
      </c>
      <c r="BL66" s="167">
        <v>0</v>
      </c>
      <c r="BM66" s="167">
        <v>9.3150387866009602E-6</v>
      </c>
      <c r="BN66" s="167">
        <v>8.7873418393400099E-2</v>
      </c>
    </row>
    <row r="67" spans="1:66" x14ac:dyDescent="0.25">
      <c r="A67" s="167" t="s">
        <v>209</v>
      </c>
      <c r="B67" s="167">
        <v>2026</v>
      </c>
      <c r="C67" s="167" t="s">
        <v>69</v>
      </c>
      <c r="D67" s="167">
        <v>2027</v>
      </c>
      <c r="E67" s="167" t="s">
        <v>210</v>
      </c>
      <c r="F67" s="167" t="s">
        <v>211</v>
      </c>
      <c r="G67" s="167">
        <v>2.6044883860157202</v>
      </c>
      <c r="H67" s="167">
        <v>382.21458441261501</v>
      </c>
      <c r="I67" s="167">
        <v>19.7941117337195</v>
      </c>
      <c r="J67" s="167">
        <v>5.5241227101261302E-4</v>
      </c>
      <c r="K67" s="167">
        <v>1.10904048537125E-4</v>
      </c>
      <c r="L67" s="167">
        <v>3.8977320653203997E-5</v>
      </c>
      <c r="M67" s="167">
        <v>7.0229364020294198E-4</v>
      </c>
      <c r="N67" s="167">
        <v>2.3270156289926301E-6</v>
      </c>
      <c r="O67" s="167">
        <v>3.8213805621075898E-8</v>
      </c>
      <c r="P67" s="167">
        <v>0</v>
      </c>
      <c r="Q67" s="167">
        <v>2.3652294346137E-6</v>
      </c>
      <c r="R67" s="167">
        <v>3.7918751363846098E-6</v>
      </c>
      <c r="S67" s="167">
        <v>1.11481129009707E-5</v>
      </c>
      <c r="T67" s="167">
        <v>1.7305217471968999E-5</v>
      </c>
      <c r="U67" s="167">
        <v>2.43223294975675E-6</v>
      </c>
      <c r="V67" s="167">
        <v>3.9941664340009898E-8</v>
      </c>
      <c r="W67" s="167">
        <v>0</v>
      </c>
      <c r="X67" s="167">
        <v>2.4721746140967598E-6</v>
      </c>
      <c r="Y67" s="167">
        <v>1.51675005455384E-5</v>
      </c>
      <c r="Z67" s="167">
        <v>2.60122634355984E-5</v>
      </c>
      <c r="AA67" s="167">
        <v>4.3651938595233598E-5</v>
      </c>
      <c r="AB67" s="167">
        <v>0.43735655072007801</v>
      </c>
      <c r="AC67" s="167">
        <v>1.7331346601515401E-2</v>
      </c>
      <c r="AD67" s="167">
        <v>0</v>
      </c>
      <c r="AE67" s="167">
        <v>0.45468789732159298</v>
      </c>
      <c r="AF67" s="167">
        <v>2.7926661541428899E-7</v>
      </c>
      <c r="AG67" s="167">
        <v>4.3591718202423297E-7</v>
      </c>
      <c r="AH67" s="167">
        <v>0</v>
      </c>
      <c r="AI67" s="167">
        <v>7.1518379743852202E-7</v>
      </c>
      <c r="AJ67" s="167">
        <v>6.8746359224625803E-5</v>
      </c>
      <c r="AK67" s="167">
        <v>2.7242463325462999E-6</v>
      </c>
      <c r="AL67" s="167">
        <v>0</v>
      </c>
      <c r="AM67" s="167">
        <v>7.1470605557172106E-5</v>
      </c>
      <c r="AN67" s="167">
        <v>6.01253364887804E-6</v>
      </c>
      <c r="AO67" s="167">
        <v>9.3851773909911199E-6</v>
      </c>
      <c r="AP67" s="167">
        <v>0</v>
      </c>
      <c r="AQ67" s="167">
        <v>1.5397711039869099E-5</v>
      </c>
      <c r="AR67" s="167">
        <v>0</v>
      </c>
      <c r="AS67" s="167">
        <v>0</v>
      </c>
      <c r="AT67" s="167">
        <v>0</v>
      </c>
      <c r="AU67" s="167">
        <v>0</v>
      </c>
      <c r="AV67" s="167">
        <v>1.5397711039869099E-5</v>
      </c>
      <c r="AW67" s="167">
        <v>6.8448118774379896E-6</v>
      </c>
      <c r="AX67" s="167">
        <v>1.0684310047845701E-5</v>
      </c>
      <c r="AY67" s="167">
        <v>0</v>
      </c>
      <c r="AZ67" s="167">
        <v>1.75291219252837E-5</v>
      </c>
      <c r="BA67" s="167">
        <v>0</v>
      </c>
      <c r="BB67" s="167">
        <v>0</v>
      </c>
      <c r="BC67" s="167">
        <v>0</v>
      </c>
      <c r="BD67" s="167">
        <v>0</v>
      </c>
      <c r="BE67" s="167">
        <v>1.75291219252837E-5</v>
      </c>
      <c r="BF67" s="167">
        <v>7.3697230269020698E-5</v>
      </c>
      <c r="BG67" s="167">
        <v>1.3867368890162801E-4</v>
      </c>
      <c r="BH67" s="167">
        <v>0</v>
      </c>
      <c r="BI67" s="167">
        <v>2.1237091917064899E-4</v>
      </c>
      <c r="BJ67" s="167">
        <v>4.13192782988764E-6</v>
      </c>
      <c r="BK67" s="167">
        <v>1.63737969019387E-7</v>
      </c>
      <c r="BL67" s="167">
        <v>0</v>
      </c>
      <c r="BM67" s="167">
        <v>4.29566579890703E-6</v>
      </c>
      <c r="BN67" s="167">
        <v>4.0523163313989398E-2</v>
      </c>
    </row>
    <row r="68" spans="1:66" x14ac:dyDescent="0.25">
      <c r="A68" s="167" t="s">
        <v>209</v>
      </c>
      <c r="B68" s="167">
        <v>2026</v>
      </c>
      <c r="C68" s="167" t="s">
        <v>70</v>
      </c>
      <c r="D68" s="167">
        <v>2026</v>
      </c>
      <c r="E68" s="167" t="s">
        <v>210</v>
      </c>
      <c r="F68" s="167" t="s">
        <v>211</v>
      </c>
      <c r="G68" s="167">
        <v>427.31622709353098</v>
      </c>
      <c r="H68" s="167">
        <v>79329.177115165905</v>
      </c>
      <c r="I68" s="167">
        <v>5426.9160840878403</v>
      </c>
      <c r="J68" s="167">
        <v>0.10343675018077</v>
      </c>
      <c r="K68" s="167">
        <v>1.0462447831035501E-2</v>
      </c>
      <c r="L68" s="167">
        <v>1.12097506833677E-2</v>
      </c>
      <c r="M68" s="167">
        <v>0.125108948695173</v>
      </c>
      <c r="N68" s="167">
        <v>6.4640447605540099E-4</v>
      </c>
      <c r="O68" s="167">
        <v>3.60500768916477E-6</v>
      </c>
      <c r="P68" s="167">
        <v>0</v>
      </c>
      <c r="Q68" s="167">
        <v>6.50009483744566E-4</v>
      </c>
      <c r="R68" s="167">
        <v>7.8700904298334299E-4</v>
      </c>
      <c r="S68" s="167">
        <v>2.3138065863710202E-3</v>
      </c>
      <c r="T68" s="167">
        <v>3.7508251130989301E-3</v>
      </c>
      <c r="U68" s="167">
        <v>6.7563201808524599E-4</v>
      </c>
      <c r="V68" s="167">
        <v>3.7680101398841002E-6</v>
      </c>
      <c r="W68" s="167">
        <v>0</v>
      </c>
      <c r="X68" s="167">
        <v>6.7940002822512995E-4</v>
      </c>
      <c r="Y68" s="167">
        <v>3.1480361719333702E-3</v>
      </c>
      <c r="Z68" s="167">
        <v>5.3988820348657299E-3</v>
      </c>
      <c r="AA68" s="167">
        <v>9.22631823502423E-3</v>
      </c>
      <c r="AB68" s="167">
        <v>83.408288648944193</v>
      </c>
      <c r="AC68" s="167">
        <v>1.7134876991244601</v>
      </c>
      <c r="AD68" s="167">
        <v>0</v>
      </c>
      <c r="AE68" s="167">
        <v>85.121776348068593</v>
      </c>
      <c r="AF68" s="167">
        <v>4.9081345994773501E-5</v>
      </c>
      <c r="AG68" s="167">
        <v>4.1123483188747998E-5</v>
      </c>
      <c r="AH68" s="167">
        <v>0</v>
      </c>
      <c r="AI68" s="167">
        <v>9.0204829183521506E-5</v>
      </c>
      <c r="AJ68" s="167">
        <v>1.3110621446805601E-2</v>
      </c>
      <c r="AK68" s="167">
        <v>2.69336404581215E-4</v>
      </c>
      <c r="AL68" s="167">
        <v>0</v>
      </c>
      <c r="AM68" s="167">
        <v>1.3379957851386799E-2</v>
      </c>
      <c r="AN68" s="167">
        <v>1.0567079200928401E-3</v>
      </c>
      <c r="AO68" s="167">
        <v>8.8537731609851001E-4</v>
      </c>
      <c r="AP68" s="167">
        <v>0</v>
      </c>
      <c r="AQ68" s="167">
        <v>1.94208523619135E-3</v>
      </c>
      <c r="AR68" s="167">
        <v>0</v>
      </c>
      <c r="AS68" s="167">
        <v>0</v>
      </c>
      <c r="AT68" s="167">
        <v>0</v>
      </c>
      <c r="AU68" s="167">
        <v>0</v>
      </c>
      <c r="AV68" s="167">
        <v>1.94208523619135E-3</v>
      </c>
      <c r="AW68" s="167">
        <v>1.20298152905705E-3</v>
      </c>
      <c r="AX68" s="167">
        <v>1.0079346783158701E-3</v>
      </c>
      <c r="AY68" s="167">
        <v>0</v>
      </c>
      <c r="AZ68" s="167">
        <v>2.2109162073729199E-3</v>
      </c>
      <c r="BA68" s="167">
        <v>0</v>
      </c>
      <c r="BB68" s="167">
        <v>0</v>
      </c>
      <c r="BC68" s="167">
        <v>0</v>
      </c>
      <c r="BD68" s="167">
        <v>0</v>
      </c>
      <c r="BE68" s="167">
        <v>2.2109162073729199E-3</v>
      </c>
      <c r="BF68" s="167">
        <v>1.12501149612861E-2</v>
      </c>
      <c r="BG68" s="167">
        <v>1.30821755815781E-2</v>
      </c>
      <c r="BH68" s="167">
        <v>0</v>
      </c>
      <c r="BI68" s="167">
        <v>2.4332290542864302E-2</v>
      </c>
      <c r="BJ68" s="167">
        <v>7.8800015352337301E-4</v>
      </c>
      <c r="BK68" s="167">
        <v>1.6188182156013799E-5</v>
      </c>
      <c r="BL68" s="167">
        <v>0</v>
      </c>
      <c r="BM68" s="167">
        <v>8.0418833567938604E-4</v>
      </c>
      <c r="BN68" s="167">
        <v>7.5863106646314904</v>
      </c>
    </row>
    <row r="69" spans="1:66" x14ac:dyDescent="0.25">
      <c r="A69" s="167" t="s">
        <v>209</v>
      </c>
      <c r="B69" s="167">
        <v>2026</v>
      </c>
      <c r="C69" s="167" t="s">
        <v>70</v>
      </c>
      <c r="D69" s="167">
        <v>2027</v>
      </c>
      <c r="E69" s="167" t="s">
        <v>210</v>
      </c>
      <c r="F69" s="167" t="s">
        <v>211</v>
      </c>
      <c r="G69" s="167">
        <v>173.956794785298</v>
      </c>
      <c r="H69" s="167">
        <v>13455.9300085673</v>
      </c>
      <c r="I69" s="167">
        <v>2209.2512937732799</v>
      </c>
      <c r="J69" s="167">
        <v>1.55164064090062E-2</v>
      </c>
      <c r="K69" s="167">
        <v>4.2591733589769998E-3</v>
      </c>
      <c r="L69" s="167">
        <v>4.5633939822139003E-3</v>
      </c>
      <c r="M69" s="167">
        <v>2.4338973750197099E-2</v>
      </c>
      <c r="N69" s="167">
        <v>8.5104633814144903E-5</v>
      </c>
      <c r="O69" s="167">
        <v>1.46756791112029E-6</v>
      </c>
      <c r="P69" s="167">
        <v>0</v>
      </c>
      <c r="Q69" s="167">
        <v>8.6572201725265097E-5</v>
      </c>
      <c r="R69" s="167">
        <v>1.33493614627056E-4</v>
      </c>
      <c r="S69" s="167">
        <v>3.9247122700354398E-4</v>
      </c>
      <c r="T69" s="167">
        <v>6.1253704335586503E-4</v>
      </c>
      <c r="U69" s="167">
        <v>8.8952687709001099E-5</v>
      </c>
      <c r="V69" s="167">
        <v>1.5339248198249899E-6</v>
      </c>
      <c r="W69" s="167">
        <v>0</v>
      </c>
      <c r="X69" s="167">
        <v>9.0486612528826096E-5</v>
      </c>
      <c r="Y69" s="167">
        <v>5.33974458508224E-4</v>
      </c>
      <c r="Z69" s="167">
        <v>9.1576619634160404E-4</v>
      </c>
      <c r="AA69" s="167">
        <v>1.54022726737865E-3</v>
      </c>
      <c r="AB69" s="167">
        <v>13.335089915766</v>
      </c>
      <c r="AC69" s="167">
        <v>0.66559526630500598</v>
      </c>
      <c r="AD69" s="167">
        <v>0</v>
      </c>
      <c r="AE69" s="167">
        <v>14.000685182071001</v>
      </c>
      <c r="AF69" s="167">
        <v>7.7919034295290495E-6</v>
      </c>
      <c r="AG69" s="167">
        <v>1.67410195830356E-5</v>
      </c>
      <c r="AH69" s="167">
        <v>0</v>
      </c>
      <c r="AI69" s="167">
        <v>2.4532923012564599E-5</v>
      </c>
      <c r="AJ69" s="167">
        <v>2.0960904326974999E-3</v>
      </c>
      <c r="AK69" s="167">
        <v>1.04622306903322E-4</v>
      </c>
      <c r="AL69" s="167">
        <v>0</v>
      </c>
      <c r="AM69" s="167">
        <v>2.2007127396008199E-3</v>
      </c>
      <c r="AN69" s="167">
        <v>1.6775754412804201E-4</v>
      </c>
      <c r="AO69" s="167">
        <v>3.6042956087037402E-4</v>
      </c>
      <c r="AP69" s="167">
        <v>0</v>
      </c>
      <c r="AQ69" s="167">
        <v>5.2818710499841703E-4</v>
      </c>
      <c r="AR69" s="167">
        <v>0</v>
      </c>
      <c r="AS69" s="167">
        <v>0</v>
      </c>
      <c r="AT69" s="167">
        <v>0</v>
      </c>
      <c r="AU69" s="167">
        <v>0</v>
      </c>
      <c r="AV69" s="167">
        <v>5.2818710499841703E-4</v>
      </c>
      <c r="AW69" s="167">
        <v>1.90979194069329E-4</v>
      </c>
      <c r="AX69" s="167">
        <v>4.1032161868826501E-4</v>
      </c>
      <c r="AY69" s="167">
        <v>0</v>
      </c>
      <c r="AZ69" s="167">
        <v>6.0130081275759401E-4</v>
      </c>
      <c r="BA69" s="167">
        <v>0</v>
      </c>
      <c r="BB69" s="167">
        <v>0</v>
      </c>
      <c r="BC69" s="167">
        <v>0</v>
      </c>
      <c r="BD69" s="167">
        <v>0</v>
      </c>
      <c r="BE69" s="167">
        <v>6.0130081275759401E-4</v>
      </c>
      <c r="BF69" s="167">
        <v>1.78601086021036E-3</v>
      </c>
      <c r="BG69" s="167">
        <v>5.3256422028918502E-3</v>
      </c>
      <c r="BH69" s="167">
        <v>0</v>
      </c>
      <c r="BI69" s="167">
        <v>7.1116530631022204E-3</v>
      </c>
      <c r="BJ69" s="167">
        <v>1.25983317378669E-4</v>
      </c>
      <c r="BK69" s="167">
        <v>6.2882140435741202E-6</v>
      </c>
      <c r="BL69" s="167">
        <v>0</v>
      </c>
      <c r="BM69" s="167">
        <v>1.3227153142224301E-4</v>
      </c>
      <c r="BN69" s="167">
        <v>1.2477834916717301</v>
      </c>
    </row>
    <row r="70" spans="1:66" x14ac:dyDescent="0.25">
      <c r="A70" s="167" t="s">
        <v>209</v>
      </c>
      <c r="B70" s="167">
        <v>2027</v>
      </c>
      <c r="C70" s="167" t="s">
        <v>66</v>
      </c>
      <c r="D70" s="167">
        <v>2027</v>
      </c>
      <c r="E70" s="167" t="s">
        <v>210</v>
      </c>
      <c r="F70" s="167" t="s">
        <v>211</v>
      </c>
      <c r="G70" s="167">
        <v>183.02071637299801</v>
      </c>
      <c r="H70" s="167">
        <v>57414.9164775967</v>
      </c>
      <c r="I70" s="167">
        <v>2672.10245904577</v>
      </c>
      <c r="J70" s="167">
        <v>7.8048343122423702E-2</v>
      </c>
      <c r="K70" s="167">
        <v>2.4875371030323001E-2</v>
      </c>
      <c r="L70" s="167">
        <v>6.5812073527947599E-3</v>
      </c>
      <c r="M70" s="167">
        <v>0.109504921505541</v>
      </c>
      <c r="N70" s="167">
        <v>5.0643719987656104E-4</v>
      </c>
      <c r="O70" s="167">
        <v>8.5712163428073499E-6</v>
      </c>
      <c r="P70" s="167">
        <v>0</v>
      </c>
      <c r="Q70" s="167">
        <v>5.1500841621936904E-4</v>
      </c>
      <c r="R70" s="167">
        <v>5.6960200664130502E-4</v>
      </c>
      <c r="S70" s="167">
        <v>1.67462989952543E-3</v>
      </c>
      <c r="T70" s="167">
        <v>2.75924032238611E-3</v>
      </c>
      <c r="U70" s="167">
        <v>5.2933604277318803E-4</v>
      </c>
      <c r="V70" s="167">
        <v>8.9587687116198792E-6</v>
      </c>
      <c r="W70" s="167">
        <v>0</v>
      </c>
      <c r="X70" s="167">
        <v>5.3829481148480799E-4</v>
      </c>
      <c r="Y70" s="167">
        <v>2.2784080265652201E-3</v>
      </c>
      <c r="Z70" s="167">
        <v>3.9074697655593496E-3</v>
      </c>
      <c r="AA70" s="167">
        <v>6.72417260360938E-3</v>
      </c>
      <c r="AB70" s="167">
        <v>56.899111541842601</v>
      </c>
      <c r="AC70" s="167">
        <v>3.8873574306307099</v>
      </c>
      <c r="AD70" s="167">
        <v>0</v>
      </c>
      <c r="AE70" s="167">
        <v>60.786468972473401</v>
      </c>
      <c r="AF70" s="167">
        <v>3.6361171086965998E-5</v>
      </c>
      <c r="AG70" s="167">
        <v>9.7774623959879603E-5</v>
      </c>
      <c r="AH70" s="167">
        <v>0</v>
      </c>
      <c r="AI70" s="167">
        <v>1.34135795046845E-4</v>
      </c>
      <c r="AJ70" s="167">
        <v>8.94374796759617E-3</v>
      </c>
      <c r="AK70" s="167">
        <v>6.1103845345556699E-4</v>
      </c>
      <c r="AL70" s="167">
        <v>0</v>
      </c>
      <c r="AM70" s="167">
        <v>9.5547864210517395E-3</v>
      </c>
      <c r="AN70" s="167">
        <v>7.8284604247689995E-4</v>
      </c>
      <c r="AO70" s="167">
        <v>2.1050608419236499E-3</v>
      </c>
      <c r="AP70" s="167">
        <v>0</v>
      </c>
      <c r="AQ70" s="167">
        <v>2.8879068844005502E-3</v>
      </c>
      <c r="AR70" s="167">
        <v>0</v>
      </c>
      <c r="AS70" s="167">
        <v>0</v>
      </c>
      <c r="AT70" s="167">
        <v>0</v>
      </c>
      <c r="AU70" s="167">
        <v>0</v>
      </c>
      <c r="AV70" s="167">
        <v>2.8879068844005502E-3</v>
      </c>
      <c r="AW70" s="167">
        <v>8.9121062811034902E-4</v>
      </c>
      <c r="AX70" s="167">
        <v>2.39645152858602E-3</v>
      </c>
      <c r="AY70" s="167">
        <v>0</v>
      </c>
      <c r="AZ70" s="167">
        <v>3.2876621566963701E-3</v>
      </c>
      <c r="BA70" s="167">
        <v>0</v>
      </c>
      <c r="BB70" s="167">
        <v>0</v>
      </c>
      <c r="BC70" s="167">
        <v>0</v>
      </c>
      <c r="BD70" s="167">
        <v>0</v>
      </c>
      <c r="BE70" s="167">
        <v>3.2876621566963701E-3</v>
      </c>
      <c r="BF70" s="167">
        <v>8.3341568803357805E-3</v>
      </c>
      <c r="BG70" s="167">
        <v>3.1103999439811601E-2</v>
      </c>
      <c r="BH70" s="167">
        <v>0</v>
      </c>
      <c r="BI70" s="167">
        <v>3.9438156320147397E-2</v>
      </c>
      <c r="BJ70" s="167">
        <v>5.3755459267396295E-4</v>
      </c>
      <c r="BK70" s="167">
        <v>3.6725825475571597E-5</v>
      </c>
      <c r="BL70" s="167">
        <v>0</v>
      </c>
      <c r="BM70" s="167">
        <v>5.74280418149535E-4</v>
      </c>
      <c r="BN70" s="167">
        <v>5.4174743246136297</v>
      </c>
    </row>
    <row r="71" spans="1:66" x14ac:dyDescent="0.25">
      <c r="A71" s="167" t="s">
        <v>209</v>
      </c>
      <c r="B71" s="167">
        <v>2027</v>
      </c>
      <c r="C71" s="167" t="s">
        <v>66</v>
      </c>
      <c r="D71" s="167">
        <v>2028</v>
      </c>
      <c r="E71" s="167" t="s">
        <v>210</v>
      </c>
      <c r="F71" s="167" t="s">
        <v>211</v>
      </c>
      <c r="G71" s="167">
        <v>116.627381624943</v>
      </c>
      <c r="H71" s="167">
        <v>15244.5205559638</v>
      </c>
      <c r="I71" s="167">
        <v>1702.7597717241699</v>
      </c>
      <c r="J71" s="167">
        <v>1.7578290033749999E-2</v>
      </c>
      <c r="K71" s="167">
        <v>1.5851480901773799E-2</v>
      </c>
      <c r="L71" s="167">
        <v>4.19378197560436E-3</v>
      </c>
      <c r="M71" s="167">
        <v>3.7623552911128198E-2</v>
      </c>
      <c r="N71" s="167">
        <v>9.6423586274507398E-5</v>
      </c>
      <c r="O71" s="167">
        <v>5.4618872617964799E-6</v>
      </c>
      <c r="P71" s="167">
        <v>0</v>
      </c>
      <c r="Q71" s="167">
        <v>1.01885473536303E-4</v>
      </c>
      <c r="R71" s="167">
        <v>1.51237866946124E-4</v>
      </c>
      <c r="S71" s="167">
        <v>4.4463932882160502E-4</v>
      </c>
      <c r="T71" s="167">
        <v>6.9776266930403395E-4</v>
      </c>
      <c r="U71" s="167">
        <v>1.00783432972513E-4</v>
      </c>
      <c r="V71" s="167">
        <v>5.7088495670091499E-6</v>
      </c>
      <c r="W71" s="167">
        <v>0</v>
      </c>
      <c r="X71" s="167">
        <v>1.0649228253952199E-4</v>
      </c>
      <c r="Y71" s="167">
        <v>6.0495146778449804E-4</v>
      </c>
      <c r="Z71" s="167">
        <v>1.0374917672504101E-3</v>
      </c>
      <c r="AA71" s="167">
        <v>1.74893551757443E-3</v>
      </c>
      <c r="AB71" s="167">
        <v>15.1075666173643</v>
      </c>
      <c r="AC71" s="167">
        <v>2.47716393837488</v>
      </c>
      <c r="AD71" s="167">
        <v>0</v>
      </c>
      <c r="AE71" s="167">
        <v>17.5847305557391</v>
      </c>
      <c r="AF71" s="167">
        <v>8.8276527614292503E-6</v>
      </c>
      <c r="AG71" s="167">
        <v>6.2305506216926701E-5</v>
      </c>
      <c r="AH71" s="167">
        <v>0</v>
      </c>
      <c r="AI71" s="167">
        <v>7.1133158978356004E-5</v>
      </c>
      <c r="AJ71" s="167">
        <v>2.3746990869973699E-3</v>
      </c>
      <c r="AK71" s="167">
        <v>3.8937567457358901E-4</v>
      </c>
      <c r="AL71" s="167">
        <v>0</v>
      </c>
      <c r="AM71" s="167">
        <v>2.76407476157096E-3</v>
      </c>
      <c r="AN71" s="167">
        <v>1.9005694321881601E-4</v>
      </c>
      <c r="AO71" s="167">
        <v>1.3414204633228901E-3</v>
      </c>
      <c r="AP71" s="167">
        <v>0</v>
      </c>
      <c r="AQ71" s="167">
        <v>1.5314774065417101E-3</v>
      </c>
      <c r="AR71" s="167">
        <v>0</v>
      </c>
      <c r="AS71" s="167">
        <v>0</v>
      </c>
      <c r="AT71" s="167">
        <v>0</v>
      </c>
      <c r="AU71" s="167">
        <v>0</v>
      </c>
      <c r="AV71" s="167">
        <v>1.5314774065417101E-3</v>
      </c>
      <c r="AW71" s="167">
        <v>2.1636536247517899E-4</v>
      </c>
      <c r="AX71" s="167">
        <v>1.5271050868387701E-3</v>
      </c>
      <c r="AY71" s="167">
        <v>0</v>
      </c>
      <c r="AZ71" s="167">
        <v>1.74347044931395E-3</v>
      </c>
      <c r="BA71" s="167">
        <v>0</v>
      </c>
      <c r="BB71" s="167">
        <v>0</v>
      </c>
      <c r="BC71" s="167">
        <v>0</v>
      </c>
      <c r="BD71" s="167">
        <v>0</v>
      </c>
      <c r="BE71" s="167">
        <v>1.74347044931395E-3</v>
      </c>
      <c r="BF71" s="167">
        <v>2.0233410905332498E-3</v>
      </c>
      <c r="BG71" s="167">
        <v>1.98205868964904E-2</v>
      </c>
      <c r="BH71" s="167">
        <v>0</v>
      </c>
      <c r="BI71" s="167">
        <v>2.1843927987023701E-2</v>
      </c>
      <c r="BJ71" s="167">
        <v>1.42728798380619E-4</v>
      </c>
      <c r="BK71" s="167">
        <v>2.34030165989586E-5</v>
      </c>
      <c r="BL71" s="167">
        <v>0</v>
      </c>
      <c r="BM71" s="167">
        <v>1.6613181497957699E-4</v>
      </c>
      <c r="BN71" s="167">
        <v>1.5672044766098401</v>
      </c>
    </row>
    <row r="72" spans="1:66" x14ac:dyDescent="0.25">
      <c r="A72" s="167" t="s">
        <v>209</v>
      </c>
      <c r="B72" s="167">
        <v>2027</v>
      </c>
      <c r="C72" s="167" t="s">
        <v>67</v>
      </c>
      <c r="D72" s="167">
        <v>2027</v>
      </c>
      <c r="E72" s="167" t="s">
        <v>210</v>
      </c>
      <c r="F72" s="167" t="s">
        <v>211</v>
      </c>
      <c r="G72" s="167">
        <v>823.28160045219204</v>
      </c>
      <c r="H72" s="167">
        <v>208860.729216654</v>
      </c>
      <c r="I72" s="167">
        <v>12019.9113666019</v>
      </c>
      <c r="J72" s="167">
        <v>0.28391926602752798</v>
      </c>
      <c r="K72" s="167">
        <v>0.13887902592981499</v>
      </c>
      <c r="L72" s="167">
        <v>2.96042274868724E-2</v>
      </c>
      <c r="M72" s="167">
        <v>0.452402519444216</v>
      </c>
      <c r="N72" s="167">
        <v>1.84228954763135E-3</v>
      </c>
      <c r="O72" s="167">
        <v>4.7853042082136201E-5</v>
      </c>
      <c r="P72" s="167">
        <v>0</v>
      </c>
      <c r="Q72" s="167">
        <v>1.8901425897134901E-3</v>
      </c>
      <c r="R72" s="167">
        <v>2.0720658980109001E-3</v>
      </c>
      <c r="S72" s="167">
        <v>6.0918737401520597E-3</v>
      </c>
      <c r="T72" s="167">
        <v>1.0054082227876401E-2</v>
      </c>
      <c r="U72" s="167">
        <v>1.92558970593645E-3</v>
      </c>
      <c r="V72" s="167">
        <v>5.0016744300361101E-5</v>
      </c>
      <c r="W72" s="167">
        <v>0</v>
      </c>
      <c r="X72" s="167">
        <v>1.9756064502368101E-3</v>
      </c>
      <c r="Y72" s="167">
        <v>8.2882635920436196E-3</v>
      </c>
      <c r="Z72" s="167">
        <v>1.42143720603548E-2</v>
      </c>
      <c r="AA72" s="167">
        <v>2.44782421026352E-2</v>
      </c>
      <c r="AB72" s="167">
        <v>206.984252344965</v>
      </c>
      <c r="AC72" s="167">
        <v>21.703089885530598</v>
      </c>
      <c r="AD72" s="167">
        <v>0</v>
      </c>
      <c r="AE72" s="167">
        <v>228.687342230496</v>
      </c>
      <c r="AF72" s="167">
        <v>1.3227249506174801E-4</v>
      </c>
      <c r="AG72" s="167">
        <v>5.4587505527654205E-4</v>
      </c>
      <c r="AH72" s="167">
        <v>0</v>
      </c>
      <c r="AI72" s="167">
        <v>6.7814755033829104E-4</v>
      </c>
      <c r="AJ72" s="167">
        <v>3.2535042043202102E-2</v>
      </c>
      <c r="AK72" s="167">
        <v>3.4114234966837399E-3</v>
      </c>
      <c r="AL72" s="167">
        <v>0</v>
      </c>
      <c r="AM72" s="167">
        <v>3.59464655398858E-2</v>
      </c>
      <c r="AN72" s="167">
        <v>2.8477905466788799E-3</v>
      </c>
      <c r="AO72" s="167">
        <v>1.1752540249268299E-2</v>
      </c>
      <c r="AP72" s="167">
        <v>0</v>
      </c>
      <c r="AQ72" s="167">
        <v>1.46003307959472E-2</v>
      </c>
      <c r="AR72" s="167">
        <v>0</v>
      </c>
      <c r="AS72" s="167">
        <v>0</v>
      </c>
      <c r="AT72" s="167">
        <v>0</v>
      </c>
      <c r="AU72" s="167">
        <v>0</v>
      </c>
      <c r="AV72" s="167">
        <v>1.46003307959472E-2</v>
      </c>
      <c r="AW72" s="167">
        <v>3.24199275990756E-3</v>
      </c>
      <c r="AX72" s="167">
        <v>1.33793724552828E-2</v>
      </c>
      <c r="AY72" s="167">
        <v>0</v>
      </c>
      <c r="AZ72" s="167">
        <v>1.6621365215190399E-2</v>
      </c>
      <c r="BA72" s="167">
        <v>0</v>
      </c>
      <c r="BB72" s="167">
        <v>0</v>
      </c>
      <c r="BC72" s="167">
        <v>0</v>
      </c>
      <c r="BD72" s="167">
        <v>0</v>
      </c>
      <c r="BE72" s="167">
        <v>1.6621365215190399E-2</v>
      </c>
      <c r="BF72" s="167">
        <v>3.0317470038286401E-2</v>
      </c>
      <c r="BG72" s="167">
        <v>0.17365341563978601</v>
      </c>
      <c r="BH72" s="167">
        <v>0</v>
      </c>
      <c r="BI72" s="167">
        <v>0.20397088567807201</v>
      </c>
      <c r="BJ72" s="167">
        <v>1.9554845839271102E-3</v>
      </c>
      <c r="BK72" s="167">
        <v>2.05040031857147E-4</v>
      </c>
      <c r="BL72" s="167">
        <v>0</v>
      </c>
      <c r="BM72" s="167">
        <v>2.16052461578426E-3</v>
      </c>
      <c r="BN72" s="167">
        <v>20.381308963000802</v>
      </c>
    </row>
    <row r="73" spans="1:66" x14ac:dyDescent="0.25">
      <c r="A73" s="167" t="s">
        <v>209</v>
      </c>
      <c r="B73" s="167">
        <v>2027</v>
      </c>
      <c r="C73" s="167" t="s">
        <v>67</v>
      </c>
      <c r="D73" s="167">
        <v>2028</v>
      </c>
      <c r="E73" s="167" t="s">
        <v>210</v>
      </c>
      <c r="F73" s="167" t="s">
        <v>211</v>
      </c>
      <c r="G73" s="167">
        <v>556.91941312793006</v>
      </c>
      <c r="H73" s="167">
        <v>58869.3845646306</v>
      </c>
      <c r="I73" s="167">
        <v>8131.0234316677797</v>
      </c>
      <c r="J73" s="167">
        <v>6.7881506853895393E-2</v>
      </c>
      <c r="K73" s="167">
        <v>9.3946500898513599E-2</v>
      </c>
      <c r="L73" s="167">
        <v>2.00261599300155E-2</v>
      </c>
      <c r="M73" s="167">
        <v>0.18185416768242399</v>
      </c>
      <c r="N73" s="167">
        <v>3.7235675951202799E-4</v>
      </c>
      <c r="O73" s="167">
        <v>3.2370804956811402E-5</v>
      </c>
      <c r="P73" s="167">
        <v>0</v>
      </c>
      <c r="Q73" s="167">
        <v>4.0472756446884001E-4</v>
      </c>
      <c r="R73" s="167">
        <v>5.8403149625474904E-4</v>
      </c>
      <c r="S73" s="167">
        <v>1.7170525989889599E-3</v>
      </c>
      <c r="T73" s="167">
        <v>2.70581165971255E-3</v>
      </c>
      <c r="U73" s="167">
        <v>3.8919307986851298E-4</v>
      </c>
      <c r="V73" s="167">
        <v>3.38344691136389E-5</v>
      </c>
      <c r="W73" s="167">
        <v>0</v>
      </c>
      <c r="X73" s="167">
        <v>4.2302754898215197E-4</v>
      </c>
      <c r="Y73" s="167">
        <v>2.3361259850189901E-3</v>
      </c>
      <c r="Z73" s="167">
        <v>4.0064560643075803E-3</v>
      </c>
      <c r="AA73" s="167">
        <v>6.7656095983087304E-3</v>
      </c>
      <c r="AB73" s="167">
        <v>58.340481697153301</v>
      </c>
      <c r="AC73" s="167">
        <v>14.6813339147548</v>
      </c>
      <c r="AD73" s="167">
        <v>0</v>
      </c>
      <c r="AE73" s="167">
        <v>73.021815611908195</v>
      </c>
      <c r="AF73" s="167">
        <v>3.4089497389854501E-5</v>
      </c>
      <c r="AG73" s="167">
        <v>3.6926419254215101E-4</v>
      </c>
      <c r="AH73" s="167">
        <v>0</v>
      </c>
      <c r="AI73" s="167">
        <v>4.0335368993200602E-4</v>
      </c>
      <c r="AJ73" s="167">
        <v>9.1703112837497706E-3</v>
      </c>
      <c r="AK73" s="167">
        <v>2.3077012417870402E-3</v>
      </c>
      <c r="AL73" s="167">
        <v>0</v>
      </c>
      <c r="AM73" s="167">
        <v>1.1478012525536801E-2</v>
      </c>
      <c r="AN73" s="167">
        <v>7.3393753072052096E-4</v>
      </c>
      <c r="AO73" s="167">
        <v>7.9501568051440902E-3</v>
      </c>
      <c r="AP73" s="167">
        <v>0</v>
      </c>
      <c r="AQ73" s="167">
        <v>8.6840943358646103E-3</v>
      </c>
      <c r="AR73" s="167">
        <v>0</v>
      </c>
      <c r="AS73" s="167">
        <v>0</v>
      </c>
      <c r="AT73" s="167">
        <v>0</v>
      </c>
      <c r="AU73" s="167">
        <v>0</v>
      </c>
      <c r="AV73" s="167">
        <v>8.6840943358646103E-3</v>
      </c>
      <c r="AW73" s="167">
        <v>8.3553201045465499E-4</v>
      </c>
      <c r="AX73" s="167">
        <v>9.0506483464752301E-3</v>
      </c>
      <c r="AY73" s="167">
        <v>0</v>
      </c>
      <c r="AZ73" s="167">
        <v>9.8861803569298898E-3</v>
      </c>
      <c r="BA73" s="167">
        <v>0</v>
      </c>
      <c r="BB73" s="167">
        <v>0</v>
      </c>
      <c r="BC73" s="167">
        <v>0</v>
      </c>
      <c r="BD73" s="167">
        <v>0</v>
      </c>
      <c r="BE73" s="167">
        <v>9.8861803569298898E-3</v>
      </c>
      <c r="BF73" s="167">
        <v>7.8134719959843096E-3</v>
      </c>
      <c r="BG73" s="167">
        <v>0.11747008347162199</v>
      </c>
      <c r="BH73" s="167">
        <v>0</v>
      </c>
      <c r="BI73" s="167">
        <v>0.125283555467607</v>
      </c>
      <c r="BJ73" s="167">
        <v>5.5117194320430799E-4</v>
      </c>
      <c r="BK73" s="167">
        <v>1.3870196315196999E-4</v>
      </c>
      <c r="BL73" s="167">
        <v>0</v>
      </c>
      <c r="BM73" s="167">
        <v>6.8987390635627803E-4</v>
      </c>
      <c r="BN73" s="167">
        <v>6.5079254956119401</v>
      </c>
    </row>
    <row r="74" spans="1:66" x14ac:dyDescent="0.25">
      <c r="A74" s="167" t="s">
        <v>209</v>
      </c>
      <c r="B74" s="167">
        <v>2027</v>
      </c>
      <c r="C74" s="167" t="s">
        <v>68</v>
      </c>
      <c r="D74" s="167">
        <v>2027</v>
      </c>
      <c r="E74" s="167" t="s">
        <v>210</v>
      </c>
      <c r="F74" s="167" t="s">
        <v>211</v>
      </c>
      <c r="G74" s="167">
        <v>71.605207038193498</v>
      </c>
      <c r="H74" s="167">
        <v>22246.0975267594</v>
      </c>
      <c r="I74" s="167">
        <v>1045.4360227576201</v>
      </c>
      <c r="J74" s="167">
        <v>3.0241023657865199E-2</v>
      </c>
      <c r="K74" s="167">
        <v>1.20790521730414E-2</v>
      </c>
      <c r="L74" s="167">
        <v>2.57483810793167E-3</v>
      </c>
      <c r="M74" s="167">
        <v>4.4894913938838397E-2</v>
      </c>
      <c r="N74" s="167">
        <v>1.96223503045251E-4</v>
      </c>
      <c r="O74" s="167">
        <v>4.1620351819070297E-6</v>
      </c>
      <c r="P74" s="167">
        <v>0</v>
      </c>
      <c r="Q74" s="167">
        <v>2.0038553822715799E-4</v>
      </c>
      <c r="R74" s="167">
        <v>2.2069912434906599E-4</v>
      </c>
      <c r="S74" s="167">
        <v>6.48855425586254E-4</v>
      </c>
      <c r="T74" s="167">
        <v>1.0699400881624701E-3</v>
      </c>
      <c r="U74" s="167">
        <v>2.05095859124058E-4</v>
      </c>
      <c r="V74" s="167">
        <v>4.35022394407528E-6</v>
      </c>
      <c r="W74" s="167">
        <v>0</v>
      </c>
      <c r="X74" s="167">
        <v>2.0944608306813401E-4</v>
      </c>
      <c r="Y74" s="167">
        <v>8.8279649739626397E-4</v>
      </c>
      <c r="Z74" s="167">
        <v>1.5139959930345901E-3</v>
      </c>
      <c r="AA74" s="167">
        <v>2.6062385734989899E-3</v>
      </c>
      <c r="AB74" s="167">
        <v>22.046279949259201</v>
      </c>
      <c r="AC74" s="167">
        <v>1.8876338834347399</v>
      </c>
      <c r="AD74" s="167">
        <v>0</v>
      </c>
      <c r="AE74" s="167">
        <v>23.933913832694</v>
      </c>
      <c r="AF74" s="167">
        <v>1.4088597335275999E-5</v>
      </c>
      <c r="AG74" s="167">
        <v>4.7477675109698999E-5</v>
      </c>
      <c r="AH74" s="167">
        <v>0</v>
      </c>
      <c r="AI74" s="167">
        <v>6.1566272444975095E-5</v>
      </c>
      <c r="AJ74" s="167">
        <v>3.4653681954988601E-3</v>
      </c>
      <c r="AK74" s="167">
        <v>2.96709759626387E-4</v>
      </c>
      <c r="AL74" s="167">
        <v>0</v>
      </c>
      <c r="AM74" s="167">
        <v>3.7620779551252501E-3</v>
      </c>
      <c r="AN74" s="167">
        <v>3.03323637228092E-4</v>
      </c>
      <c r="AO74" s="167">
        <v>1.0221813256986901E-3</v>
      </c>
      <c r="AP74" s="167">
        <v>0</v>
      </c>
      <c r="AQ74" s="167">
        <v>1.3255049629267799E-3</v>
      </c>
      <c r="AR74" s="167">
        <v>0</v>
      </c>
      <c r="AS74" s="167">
        <v>0</v>
      </c>
      <c r="AT74" s="167">
        <v>0</v>
      </c>
      <c r="AU74" s="167">
        <v>0</v>
      </c>
      <c r="AV74" s="167">
        <v>1.3255049629267799E-3</v>
      </c>
      <c r="AW74" s="167">
        <v>3.4531087159802697E-4</v>
      </c>
      <c r="AX74" s="167">
        <v>1.16367562954817E-3</v>
      </c>
      <c r="AY74" s="167">
        <v>0</v>
      </c>
      <c r="AZ74" s="167">
        <v>1.50898650114619E-3</v>
      </c>
      <c r="BA74" s="167">
        <v>0</v>
      </c>
      <c r="BB74" s="167">
        <v>0</v>
      </c>
      <c r="BC74" s="167">
        <v>0</v>
      </c>
      <c r="BD74" s="167">
        <v>0</v>
      </c>
      <c r="BE74" s="167">
        <v>1.50898650114619E-3</v>
      </c>
      <c r="BF74" s="167">
        <v>3.2291952483934501E-3</v>
      </c>
      <c r="BG74" s="167">
        <v>1.5103566960498801E-2</v>
      </c>
      <c r="BH74" s="167">
        <v>0</v>
      </c>
      <c r="BI74" s="167">
        <v>1.8332762208892298E-2</v>
      </c>
      <c r="BJ74" s="167">
        <v>2.0828232140997701E-4</v>
      </c>
      <c r="BK74" s="167">
        <v>1.78334289557603E-5</v>
      </c>
      <c r="BL74" s="167">
        <v>0</v>
      </c>
      <c r="BM74" s="167">
        <v>2.2611575036573701E-4</v>
      </c>
      <c r="BN74" s="167">
        <v>2.1330629310751799</v>
      </c>
    </row>
    <row r="75" spans="1:66" x14ac:dyDescent="0.25">
      <c r="A75" s="167" t="s">
        <v>209</v>
      </c>
      <c r="B75" s="167">
        <v>2027</v>
      </c>
      <c r="C75" s="167" t="s">
        <v>68</v>
      </c>
      <c r="D75" s="167">
        <v>2028</v>
      </c>
      <c r="E75" s="167" t="s">
        <v>210</v>
      </c>
      <c r="F75" s="167" t="s">
        <v>211</v>
      </c>
      <c r="G75" s="167">
        <v>45.6031628551276</v>
      </c>
      <c r="H75" s="167">
        <v>5903.2741842756104</v>
      </c>
      <c r="I75" s="167">
        <v>665.80617768486297</v>
      </c>
      <c r="J75" s="167">
        <v>6.8070589422152298E-3</v>
      </c>
      <c r="K75" s="167">
        <v>7.6927783071554798E-3</v>
      </c>
      <c r="L75" s="167">
        <v>1.63983551502009E-3</v>
      </c>
      <c r="M75" s="167">
        <v>1.6139672764390801E-2</v>
      </c>
      <c r="N75" s="167">
        <v>3.7338665425712003E-5</v>
      </c>
      <c r="O75" s="167">
        <v>2.65067271026866E-6</v>
      </c>
      <c r="P75" s="167">
        <v>0</v>
      </c>
      <c r="Q75" s="167">
        <v>3.99893381359806E-5</v>
      </c>
      <c r="R75" s="167">
        <v>5.8565213143334497E-5</v>
      </c>
      <c r="S75" s="167">
        <v>1.7218172664140301E-4</v>
      </c>
      <c r="T75" s="167">
        <v>2.7073627792071801E-4</v>
      </c>
      <c r="U75" s="167">
        <v>3.9026954188388799E-5</v>
      </c>
      <c r="V75" s="167">
        <v>2.7705243680410602E-6</v>
      </c>
      <c r="W75" s="167">
        <v>0</v>
      </c>
      <c r="X75" s="167">
        <v>4.1797478556429801E-5</v>
      </c>
      <c r="Y75" s="167">
        <v>2.3426085257333799E-4</v>
      </c>
      <c r="Z75" s="167">
        <v>4.0175736216327402E-4</v>
      </c>
      <c r="AA75" s="167">
        <v>6.77815693293043E-4</v>
      </c>
      <c r="AB75" s="167">
        <v>5.8502501450973901</v>
      </c>
      <c r="AC75" s="167">
        <v>1.20217619580677</v>
      </c>
      <c r="AD75" s="167">
        <v>0</v>
      </c>
      <c r="AE75" s="167">
        <v>7.0524263409041597</v>
      </c>
      <c r="AF75" s="167">
        <v>3.4184184331242102E-6</v>
      </c>
      <c r="AG75" s="167">
        <v>3.0237076877042999E-5</v>
      </c>
      <c r="AH75" s="167">
        <v>0</v>
      </c>
      <c r="AI75" s="167">
        <v>3.3655495310167198E-5</v>
      </c>
      <c r="AJ75" s="167">
        <v>9.1957785327924596E-4</v>
      </c>
      <c r="AK75" s="167">
        <v>1.88965356691597E-4</v>
      </c>
      <c r="AL75" s="167">
        <v>0</v>
      </c>
      <c r="AM75" s="167">
        <v>1.10854320997084E-3</v>
      </c>
      <c r="AN75" s="167">
        <v>7.3597611460337394E-5</v>
      </c>
      <c r="AO75" s="167">
        <v>6.5099597349734396E-4</v>
      </c>
      <c r="AP75" s="167">
        <v>0</v>
      </c>
      <c r="AQ75" s="167">
        <v>7.2459358495768195E-4</v>
      </c>
      <c r="AR75" s="167">
        <v>0</v>
      </c>
      <c r="AS75" s="167">
        <v>0</v>
      </c>
      <c r="AT75" s="167">
        <v>0</v>
      </c>
      <c r="AU75" s="167">
        <v>0</v>
      </c>
      <c r="AV75" s="167">
        <v>7.2459358495768195E-4</v>
      </c>
      <c r="AW75" s="167">
        <v>8.3785278302565101E-5</v>
      </c>
      <c r="AX75" s="167">
        <v>7.4110936117429099E-4</v>
      </c>
      <c r="AY75" s="167">
        <v>0</v>
      </c>
      <c r="AZ75" s="167">
        <v>8.2489463947685597E-4</v>
      </c>
      <c r="BA75" s="167">
        <v>0</v>
      </c>
      <c r="BB75" s="167">
        <v>0</v>
      </c>
      <c r="BC75" s="167">
        <v>0</v>
      </c>
      <c r="BD75" s="167">
        <v>0</v>
      </c>
      <c r="BE75" s="167">
        <v>8.2489463947685597E-4</v>
      </c>
      <c r="BF75" s="167">
        <v>7.8352312747115304E-4</v>
      </c>
      <c r="BG75" s="167">
        <v>9.6189991242616093E-3</v>
      </c>
      <c r="BH75" s="167">
        <v>0</v>
      </c>
      <c r="BI75" s="167">
        <v>1.04025222517327E-2</v>
      </c>
      <c r="BJ75" s="167">
        <v>5.5270262550162402E-5</v>
      </c>
      <c r="BK75" s="167">
        <v>1.13575646042207E-5</v>
      </c>
      <c r="BL75" s="167">
        <v>0</v>
      </c>
      <c r="BM75" s="167">
        <v>6.6627827154383301E-5</v>
      </c>
      <c r="BN75" s="167">
        <v>0.62853360746087406</v>
      </c>
    </row>
    <row r="76" spans="1:66" x14ac:dyDescent="0.25">
      <c r="A76" s="167" t="s">
        <v>209</v>
      </c>
      <c r="B76" s="167">
        <v>2027</v>
      </c>
      <c r="C76" s="167" t="s">
        <v>69</v>
      </c>
      <c r="D76" s="167">
        <v>2027</v>
      </c>
      <c r="E76" s="167" t="s">
        <v>210</v>
      </c>
      <c r="F76" s="167" t="s">
        <v>211</v>
      </c>
      <c r="G76" s="167">
        <v>5.9779518997810399</v>
      </c>
      <c r="H76" s="167">
        <v>918.92240782322301</v>
      </c>
      <c r="I76" s="167">
        <v>45.432434438335903</v>
      </c>
      <c r="J76" s="167">
        <v>1.5018930128341899E-3</v>
      </c>
      <c r="K76" s="167">
        <v>2.5455251449983299E-4</v>
      </c>
      <c r="L76" s="167">
        <v>8.9462694208300794E-5</v>
      </c>
      <c r="M76" s="167">
        <v>1.8459082215423199E-3</v>
      </c>
      <c r="N76" s="167">
        <v>7.2072548515957499E-6</v>
      </c>
      <c r="O76" s="167">
        <v>8.7710236350808203E-8</v>
      </c>
      <c r="P76" s="167">
        <v>0</v>
      </c>
      <c r="Q76" s="167">
        <v>7.2949650879465599E-6</v>
      </c>
      <c r="R76" s="167">
        <v>9.1164470760487101E-6</v>
      </c>
      <c r="S76" s="167">
        <v>2.68023544035832E-5</v>
      </c>
      <c r="T76" s="167">
        <v>4.3213766567578397E-5</v>
      </c>
      <c r="U76" s="167">
        <v>7.5331349342651702E-6</v>
      </c>
      <c r="V76" s="167">
        <v>9.1676104030182298E-8</v>
      </c>
      <c r="W76" s="167">
        <v>0</v>
      </c>
      <c r="X76" s="167">
        <v>7.6248110382953501E-6</v>
      </c>
      <c r="Y76" s="167">
        <v>3.64657883041948E-5</v>
      </c>
      <c r="Z76" s="167">
        <v>6.2538826941694106E-5</v>
      </c>
      <c r="AA76" s="167">
        <v>1.06629426284184E-4</v>
      </c>
      <c r="AB76" s="167">
        <v>1.0515215276465799</v>
      </c>
      <c r="AC76" s="167">
        <v>3.97797728331536E-2</v>
      </c>
      <c r="AD76" s="167">
        <v>0</v>
      </c>
      <c r="AE76" s="167">
        <v>1.0913013004797301</v>
      </c>
      <c r="AF76" s="167">
        <v>7.1741288627994995E-7</v>
      </c>
      <c r="AG76" s="167">
        <v>1.00053890062277E-6</v>
      </c>
      <c r="AH76" s="167">
        <v>0</v>
      </c>
      <c r="AI76" s="167">
        <v>1.71795178690272E-6</v>
      </c>
      <c r="AJ76" s="167">
        <v>1.65284540846596E-4</v>
      </c>
      <c r="AK76" s="167">
        <v>6.2528263234184296E-6</v>
      </c>
      <c r="AL76" s="167">
        <v>0</v>
      </c>
      <c r="AM76" s="167">
        <v>1.7153736717001499E-4</v>
      </c>
      <c r="AN76" s="167">
        <v>1.5445702711360301E-5</v>
      </c>
      <c r="AO76" s="167">
        <v>2.1541328160838499E-5</v>
      </c>
      <c r="AP76" s="167">
        <v>0</v>
      </c>
      <c r="AQ76" s="167">
        <v>3.6987030872198898E-5</v>
      </c>
      <c r="AR76" s="167">
        <v>0</v>
      </c>
      <c r="AS76" s="167">
        <v>0</v>
      </c>
      <c r="AT76" s="167">
        <v>0</v>
      </c>
      <c r="AU76" s="167">
        <v>0</v>
      </c>
      <c r="AV76" s="167">
        <v>3.6987030872198898E-5</v>
      </c>
      <c r="AW76" s="167">
        <v>1.7583756790088602E-5</v>
      </c>
      <c r="AX76" s="167">
        <v>2.4523162357454899E-5</v>
      </c>
      <c r="AY76" s="167">
        <v>0</v>
      </c>
      <c r="AZ76" s="167">
        <v>4.2106919147543497E-5</v>
      </c>
      <c r="BA76" s="167">
        <v>0</v>
      </c>
      <c r="BB76" s="167">
        <v>0</v>
      </c>
      <c r="BC76" s="167">
        <v>0</v>
      </c>
      <c r="BD76" s="167">
        <v>0</v>
      </c>
      <c r="BE76" s="167">
        <v>4.2106919147543497E-5</v>
      </c>
      <c r="BF76" s="167">
        <v>1.8933245984481E-4</v>
      </c>
      <c r="BG76" s="167">
        <v>3.1829078081906499E-4</v>
      </c>
      <c r="BH76" s="167">
        <v>0</v>
      </c>
      <c r="BI76" s="167">
        <v>5.07623240663876E-4</v>
      </c>
      <c r="BJ76" s="167">
        <v>9.9342540008957406E-6</v>
      </c>
      <c r="BK76" s="167">
        <v>3.7581956910282198E-7</v>
      </c>
      <c r="BL76" s="167">
        <v>0</v>
      </c>
      <c r="BM76" s="167">
        <v>1.03100735699985E-5</v>
      </c>
      <c r="BN76" s="167">
        <v>9.7260079022581394E-2</v>
      </c>
    </row>
    <row r="77" spans="1:66" x14ac:dyDescent="0.25">
      <c r="A77" s="167" t="s">
        <v>209</v>
      </c>
      <c r="B77" s="167">
        <v>2027</v>
      </c>
      <c r="C77" s="167" t="s">
        <v>69</v>
      </c>
      <c r="D77" s="167">
        <v>2028</v>
      </c>
      <c r="E77" s="167" t="s">
        <v>210</v>
      </c>
      <c r="F77" s="167" t="s">
        <v>211</v>
      </c>
      <c r="G77" s="167">
        <v>2.8890896138561999</v>
      </c>
      <c r="H77" s="167">
        <v>444.10681599479699</v>
      </c>
      <c r="I77" s="167">
        <v>21.957081065307101</v>
      </c>
      <c r="J77" s="167">
        <v>6.4192324505835802E-4</v>
      </c>
      <c r="K77" s="167">
        <v>1.23022907870735E-4</v>
      </c>
      <c r="L77" s="167">
        <v>4.3236503906005299E-5</v>
      </c>
      <c r="M77" s="167">
        <v>8.0818265683509896E-4</v>
      </c>
      <c r="N77" s="167">
        <v>2.70362565039803E-6</v>
      </c>
      <c r="O77" s="167">
        <v>4.2389557011871199E-8</v>
      </c>
      <c r="P77" s="167">
        <v>0</v>
      </c>
      <c r="Q77" s="167">
        <v>2.7460152074098998E-6</v>
      </c>
      <c r="R77" s="167">
        <v>4.4058956987671204E-6</v>
      </c>
      <c r="S77" s="167">
        <v>1.2953333354375301E-5</v>
      </c>
      <c r="T77" s="167">
        <v>2.01052442605523E-5</v>
      </c>
      <c r="U77" s="167">
        <v>2.8258716051478798E-6</v>
      </c>
      <c r="V77" s="167">
        <v>4.4306224679074597E-8</v>
      </c>
      <c r="W77" s="167">
        <v>0</v>
      </c>
      <c r="X77" s="167">
        <v>2.87017782982696E-6</v>
      </c>
      <c r="Y77" s="167">
        <v>1.7623582795068498E-5</v>
      </c>
      <c r="Z77" s="167">
        <v>3.02244444935424E-5</v>
      </c>
      <c r="AA77" s="167">
        <v>5.0718205118437898E-5</v>
      </c>
      <c r="AB77" s="167">
        <v>0.50819076084925097</v>
      </c>
      <c r="AC77" s="167">
        <v>1.9225201283073701E-2</v>
      </c>
      <c r="AD77" s="167">
        <v>0</v>
      </c>
      <c r="AE77" s="167">
        <v>0.527415962132324</v>
      </c>
      <c r="AF77" s="167">
        <v>3.2450702063283798E-7</v>
      </c>
      <c r="AG77" s="167">
        <v>4.8355132234406896E-7</v>
      </c>
      <c r="AH77" s="167">
        <v>0</v>
      </c>
      <c r="AI77" s="167">
        <v>8.0805834297690705E-7</v>
      </c>
      <c r="AJ77" s="167">
        <v>7.9880510632476597E-5</v>
      </c>
      <c r="AK77" s="167">
        <v>3.0219339150079999E-6</v>
      </c>
      <c r="AL77" s="167">
        <v>0</v>
      </c>
      <c r="AM77" s="167">
        <v>8.2902444547484599E-5</v>
      </c>
      <c r="AN77" s="167">
        <v>6.9865471673284502E-6</v>
      </c>
      <c r="AO77" s="167">
        <v>1.04107273697578E-5</v>
      </c>
      <c r="AP77" s="167">
        <v>0</v>
      </c>
      <c r="AQ77" s="167">
        <v>1.7397274537086301E-5</v>
      </c>
      <c r="AR77" s="167">
        <v>0</v>
      </c>
      <c r="AS77" s="167">
        <v>0</v>
      </c>
      <c r="AT77" s="167">
        <v>0</v>
      </c>
      <c r="AU77" s="167">
        <v>0</v>
      </c>
      <c r="AV77" s="167">
        <v>1.7397274537086301E-5</v>
      </c>
      <c r="AW77" s="167">
        <v>7.9536521250295492E-6</v>
      </c>
      <c r="AX77" s="167">
        <v>1.1851820632485701E-5</v>
      </c>
      <c r="AY77" s="167">
        <v>0</v>
      </c>
      <c r="AZ77" s="167">
        <v>1.9805472757515299E-5</v>
      </c>
      <c r="BA77" s="167">
        <v>0</v>
      </c>
      <c r="BB77" s="167">
        <v>0</v>
      </c>
      <c r="BC77" s="167">
        <v>0</v>
      </c>
      <c r="BD77" s="167">
        <v>0</v>
      </c>
      <c r="BE77" s="167">
        <v>1.9805472757515299E-5</v>
      </c>
      <c r="BF77" s="167">
        <v>8.5640666590708399E-5</v>
      </c>
      <c r="BG77" s="167">
        <v>1.5382703047246401E-4</v>
      </c>
      <c r="BH77" s="167">
        <v>0</v>
      </c>
      <c r="BI77" s="167">
        <v>2.3946769706317201E-4</v>
      </c>
      <c r="BJ77" s="167">
        <v>4.8011343243575598E-6</v>
      </c>
      <c r="BK77" s="167">
        <v>1.8163016899126301E-7</v>
      </c>
      <c r="BL77" s="167">
        <v>0</v>
      </c>
      <c r="BM77" s="167">
        <v>4.9827644933488198E-6</v>
      </c>
      <c r="BN77" s="167">
        <v>4.7004908848006101E-2</v>
      </c>
    </row>
    <row r="78" spans="1:66" x14ac:dyDescent="0.25">
      <c r="A78" s="167" t="s">
        <v>209</v>
      </c>
      <c r="B78" s="167">
        <v>2027</v>
      </c>
      <c r="C78" s="167" t="s">
        <v>70</v>
      </c>
      <c r="D78" s="167">
        <v>2027</v>
      </c>
      <c r="E78" s="167" t="s">
        <v>210</v>
      </c>
      <c r="F78" s="167" t="s">
        <v>211</v>
      </c>
      <c r="G78" s="167">
        <v>442.74510706946398</v>
      </c>
      <c r="H78" s="167">
        <v>83166.129498013805</v>
      </c>
      <c r="I78" s="167">
        <v>5622.8628597821898</v>
      </c>
      <c r="J78" s="167">
        <v>0.108439709814987</v>
      </c>
      <c r="K78" s="167">
        <v>1.0840209876108E-2</v>
      </c>
      <c r="L78" s="167">
        <v>1.1614495195482801E-2</v>
      </c>
      <c r="M78" s="167">
        <v>0.13089441488657799</v>
      </c>
      <c r="N78" s="167">
        <v>6.7766950089360003E-4</v>
      </c>
      <c r="O78" s="167">
        <v>3.7351717864347398E-6</v>
      </c>
      <c r="P78" s="167">
        <v>0</v>
      </c>
      <c r="Q78" s="167">
        <v>6.8140467268003498E-4</v>
      </c>
      <c r="R78" s="167">
        <v>8.2507468708316605E-4</v>
      </c>
      <c r="S78" s="167">
        <v>2.42571958002451E-3</v>
      </c>
      <c r="T78" s="167">
        <v>3.9321989397877099E-3</v>
      </c>
      <c r="U78" s="167">
        <v>7.0831070861013495E-4</v>
      </c>
      <c r="V78" s="167">
        <v>3.9040596800379902E-6</v>
      </c>
      <c r="W78" s="167">
        <v>0</v>
      </c>
      <c r="X78" s="167">
        <v>7.1221476829017299E-4</v>
      </c>
      <c r="Y78" s="167">
        <v>3.3002987483326598E-3</v>
      </c>
      <c r="Z78" s="167">
        <v>5.6600123533905198E-3</v>
      </c>
      <c r="AA78" s="167">
        <v>9.6725258700133595E-3</v>
      </c>
      <c r="AB78" s="167">
        <v>82.419258951979302</v>
      </c>
      <c r="AC78" s="167">
        <v>1.6940358541835101</v>
      </c>
      <c r="AD78" s="167">
        <v>0</v>
      </c>
      <c r="AE78" s="167">
        <v>84.113294806162898</v>
      </c>
      <c r="AF78" s="167">
        <v>5.1455284921145299E-5</v>
      </c>
      <c r="AG78" s="167">
        <v>4.2608306947085197E-5</v>
      </c>
      <c r="AH78" s="167">
        <v>0</v>
      </c>
      <c r="AI78" s="167">
        <v>9.4063591868230598E-5</v>
      </c>
      <c r="AJ78" s="167">
        <v>1.2955159751492199E-2</v>
      </c>
      <c r="AK78" s="167">
        <v>2.6627884543938799E-4</v>
      </c>
      <c r="AL78" s="167">
        <v>0</v>
      </c>
      <c r="AM78" s="167">
        <v>1.32214385969316E-2</v>
      </c>
      <c r="AN78" s="167">
        <v>1.10781817419184E-3</v>
      </c>
      <c r="AO78" s="167">
        <v>9.1734516444447905E-4</v>
      </c>
      <c r="AP78" s="167">
        <v>0</v>
      </c>
      <c r="AQ78" s="167">
        <v>2.0251633386363199E-3</v>
      </c>
      <c r="AR78" s="167">
        <v>0</v>
      </c>
      <c r="AS78" s="167">
        <v>0</v>
      </c>
      <c r="AT78" s="167">
        <v>0</v>
      </c>
      <c r="AU78" s="167">
        <v>0</v>
      </c>
      <c r="AV78" s="167">
        <v>2.0251633386363199E-3</v>
      </c>
      <c r="AW78" s="167">
        <v>1.2611666627703501E-3</v>
      </c>
      <c r="AX78" s="167">
        <v>1.0443276402239399E-3</v>
      </c>
      <c r="AY78" s="167">
        <v>0</v>
      </c>
      <c r="AZ78" s="167">
        <v>2.3054943029943002E-3</v>
      </c>
      <c r="BA78" s="167">
        <v>0</v>
      </c>
      <c r="BB78" s="167">
        <v>0</v>
      </c>
      <c r="BC78" s="167">
        <v>0</v>
      </c>
      <c r="BD78" s="167">
        <v>0</v>
      </c>
      <c r="BE78" s="167">
        <v>2.3054943029943002E-3</v>
      </c>
      <c r="BF78" s="167">
        <v>1.1794253141029099E-2</v>
      </c>
      <c r="BG78" s="167">
        <v>1.3554526744661999E-2</v>
      </c>
      <c r="BH78" s="167">
        <v>0</v>
      </c>
      <c r="BI78" s="167">
        <v>2.5348779885691199E-2</v>
      </c>
      <c r="BJ78" s="167">
        <v>7.7865629135246003E-4</v>
      </c>
      <c r="BK78" s="167">
        <v>1.60044107701231E-5</v>
      </c>
      <c r="BL78" s="167">
        <v>0</v>
      </c>
      <c r="BM78" s="167">
        <v>7.9466070212258304E-4</v>
      </c>
      <c r="BN78" s="167">
        <v>7.4964317334733801</v>
      </c>
    </row>
    <row r="79" spans="1:66" x14ac:dyDescent="0.25">
      <c r="A79" s="167" t="s">
        <v>209</v>
      </c>
      <c r="B79" s="167">
        <v>2027</v>
      </c>
      <c r="C79" s="167" t="s">
        <v>70</v>
      </c>
      <c r="D79" s="167">
        <v>2028</v>
      </c>
      <c r="E79" s="167" t="s">
        <v>210</v>
      </c>
      <c r="F79" s="167" t="s">
        <v>211</v>
      </c>
      <c r="G79" s="167">
        <v>180.237760350298</v>
      </c>
      <c r="H79" s="167">
        <v>14106.759433343201</v>
      </c>
      <c r="I79" s="167">
        <v>2289.0195564487899</v>
      </c>
      <c r="J79" s="167">
        <v>1.6266893588820799E-2</v>
      </c>
      <c r="K79" s="167">
        <v>4.4129570685246498E-3</v>
      </c>
      <c r="L79" s="167">
        <v>4.72816202417048E-3</v>
      </c>
      <c r="M79" s="167">
        <v>2.5408012681516001E-2</v>
      </c>
      <c r="N79" s="167">
        <v>8.9220939608130399E-5</v>
      </c>
      <c r="O79" s="167">
        <v>1.52055660595928E-6</v>
      </c>
      <c r="P79" s="167">
        <v>0</v>
      </c>
      <c r="Q79" s="167">
        <v>9.0741496214089706E-5</v>
      </c>
      <c r="R79" s="167">
        <v>1.39950364354771E-4</v>
      </c>
      <c r="S79" s="167">
        <v>4.1145407120302802E-4</v>
      </c>
      <c r="T79" s="167">
        <v>6.4214593177189E-4</v>
      </c>
      <c r="U79" s="167">
        <v>9.3255114585154205E-5</v>
      </c>
      <c r="V79" s="167">
        <v>1.58930942831075E-6</v>
      </c>
      <c r="W79" s="167">
        <v>0</v>
      </c>
      <c r="X79" s="167">
        <v>9.4844424013464898E-5</v>
      </c>
      <c r="Y79" s="167">
        <v>5.5980145741908597E-4</v>
      </c>
      <c r="Z79" s="167">
        <v>9.6005949947373405E-4</v>
      </c>
      <c r="AA79" s="167">
        <v>1.61470538090628E-3</v>
      </c>
      <c r="AB79" s="167">
        <v>13.980074168748599</v>
      </c>
      <c r="AC79" s="167">
        <v>0.68962756095063205</v>
      </c>
      <c r="AD79" s="167">
        <v>0</v>
      </c>
      <c r="AE79" s="167">
        <v>14.6697017296993</v>
      </c>
      <c r="AF79" s="167">
        <v>8.1687778303219402E-6</v>
      </c>
      <c r="AG79" s="167">
        <v>1.7345478682513801E-5</v>
      </c>
      <c r="AH79" s="167">
        <v>0</v>
      </c>
      <c r="AI79" s="167">
        <v>2.55142565128358E-5</v>
      </c>
      <c r="AJ79" s="167">
        <v>2.1974729753318099E-3</v>
      </c>
      <c r="AK79" s="167">
        <v>1.08399848952207E-4</v>
      </c>
      <c r="AL79" s="167">
        <v>0</v>
      </c>
      <c r="AM79" s="167">
        <v>2.30587282428402E-3</v>
      </c>
      <c r="AN79" s="167">
        <v>1.7587154662994001E-4</v>
      </c>
      <c r="AO79" s="167">
        <v>3.7344339952628401E-4</v>
      </c>
      <c r="AP79" s="167">
        <v>0</v>
      </c>
      <c r="AQ79" s="167">
        <v>5.4931494615622397E-4</v>
      </c>
      <c r="AR79" s="167">
        <v>0</v>
      </c>
      <c r="AS79" s="167">
        <v>0</v>
      </c>
      <c r="AT79" s="167">
        <v>0</v>
      </c>
      <c r="AU79" s="167">
        <v>0</v>
      </c>
      <c r="AV79" s="167">
        <v>5.4931494615622397E-4</v>
      </c>
      <c r="AW79" s="167">
        <v>2.0021636826941301E-4</v>
      </c>
      <c r="AX79" s="167">
        <v>4.2513688336784898E-4</v>
      </c>
      <c r="AY79" s="167">
        <v>0</v>
      </c>
      <c r="AZ79" s="167">
        <v>6.2535325163726196E-4</v>
      </c>
      <c r="BA79" s="167">
        <v>0</v>
      </c>
      <c r="BB79" s="167">
        <v>0</v>
      </c>
      <c r="BC79" s="167">
        <v>0</v>
      </c>
      <c r="BD79" s="167">
        <v>0</v>
      </c>
      <c r="BE79" s="167">
        <v>6.2535325163726196E-4</v>
      </c>
      <c r="BF79" s="167">
        <v>1.8723954617740201E-3</v>
      </c>
      <c r="BG79" s="167">
        <v>5.5179323363652999E-3</v>
      </c>
      <c r="BH79" s="167">
        <v>0</v>
      </c>
      <c r="BI79" s="167">
        <v>7.3903277981393302E-3</v>
      </c>
      <c r="BJ79" s="167">
        <v>1.3207680878825399E-4</v>
      </c>
      <c r="BK79" s="167">
        <v>6.5152592470787497E-6</v>
      </c>
      <c r="BL79" s="167">
        <v>0</v>
      </c>
      <c r="BM79" s="167">
        <v>1.38592068035332E-4</v>
      </c>
      <c r="BN79" s="167">
        <v>1.30740827381131</v>
      </c>
    </row>
    <row r="80" spans="1:66" x14ac:dyDescent="0.25">
      <c r="A80" s="167" t="s">
        <v>209</v>
      </c>
      <c r="B80" s="167">
        <v>2028</v>
      </c>
      <c r="C80" s="167" t="s">
        <v>66</v>
      </c>
      <c r="D80" s="167">
        <v>2028</v>
      </c>
      <c r="E80" s="167" t="s">
        <v>210</v>
      </c>
      <c r="F80" s="167" t="s">
        <v>211</v>
      </c>
      <c r="G80" s="167">
        <v>190.52969471265399</v>
      </c>
      <c r="H80" s="167">
        <v>60994.650970222698</v>
      </c>
      <c r="I80" s="167">
        <v>2781.73354280475</v>
      </c>
      <c r="J80" s="167">
        <v>8.2914541482631596E-2</v>
      </c>
      <c r="K80" s="167">
        <v>2.5895958349394101E-2</v>
      </c>
      <c r="L80" s="167">
        <v>6.8512212858634503E-3</v>
      </c>
      <c r="M80" s="167">
        <v>0.115661721117889</v>
      </c>
      <c r="N80" s="167">
        <v>5.3801280096457996E-4</v>
      </c>
      <c r="O80" s="167">
        <v>8.9228764124329E-6</v>
      </c>
      <c r="P80" s="167">
        <v>0</v>
      </c>
      <c r="Q80" s="167">
        <v>5.4693567737701301E-4</v>
      </c>
      <c r="R80" s="167">
        <v>6.05115843033255E-4</v>
      </c>
      <c r="S80" s="167">
        <v>1.7790405785177699E-3</v>
      </c>
      <c r="T80" s="167">
        <v>2.93109209892804E-3</v>
      </c>
      <c r="U80" s="167">
        <v>5.6233935242775205E-4</v>
      </c>
      <c r="V80" s="167">
        <v>9.3263292891254505E-6</v>
      </c>
      <c r="W80" s="167">
        <v>0</v>
      </c>
      <c r="X80" s="167">
        <v>5.71665681716878E-4</v>
      </c>
      <c r="Y80" s="167">
        <v>2.42046337213302E-3</v>
      </c>
      <c r="Z80" s="167">
        <v>4.15109468320813E-3</v>
      </c>
      <c r="AA80" s="167">
        <v>7.1432237370580298E-3</v>
      </c>
      <c r="AB80" s="167">
        <v>60.446686423166199</v>
      </c>
      <c r="AC80" s="167">
        <v>4.0468480245021601</v>
      </c>
      <c r="AD80" s="167">
        <v>0</v>
      </c>
      <c r="AE80" s="167">
        <v>64.493534447668296</v>
      </c>
      <c r="AF80" s="167">
        <v>3.86282359601255E-5</v>
      </c>
      <c r="AG80" s="167">
        <v>1.01786123576056E-4</v>
      </c>
      <c r="AH80" s="167">
        <v>0</v>
      </c>
      <c r="AI80" s="167">
        <v>1.40414359536182E-4</v>
      </c>
      <c r="AJ80" s="167">
        <v>9.5013773360512407E-3</v>
      </c>
      <c r="AK80" s="167">
        <v>6.3610815377486798E-4</v>
      </c>
      <c r="AL80" s="167">
        <v>0</v>
      </c>
      <c r="AM80" s="167">
        <v>1.01374854898261E-2</v>
      </c>
      <c r="AN80" s="167">
        <v>8.3165532751743401E-4</v>
      </c>
      <c r="AO80" s="167">
        <v>2.1914273286193402E-3</v>
      </c>
      <c r="AP80" s="167">
        <v>0</v>
      </c>
      <c r="AQ80" s="167">
        <v>3.0230826561367702E-3</v>
      </c>
      <c r="AR80" s="167">
        <v>0</v>
      </c>
      <c r="AS80" s="167">
        <v>0</v>
      </c>
      <c r="AT80" s="167">
        <v>0</v>
      </c>
      <c r="AU80" s="167">
        <v>0</v>
      </c>
      <c r="AV80" s="167">
        <v>3.0230826561367702E-3</v>
      </c>
      <c r="AW80" s="167">
        <v>9.4677628370332004E-4</v>
      </c>
      <c r="AX80" s="167">
        <v>2.4947731993607901E-3</v>
      </c>
      <c r="AY80" s="167">
        <v>0</v>
      </c>
      <c r="AZ80" s="167">
        <v>3.4415494830641099E-3</v>
      </c>
      <c r="BA80" s="167">
        <v>0</v>
      </c>
      <c r="BB80" s="167">
        <v>0</v>
      </c>
      <c r="BC80" s="167">
        <v>0</v>
      </c>
      <c r="BD80" s="167">
        <v>0</v>
      </c>
      <c r="BE80" s="167">
        <v>3.4415494830641099E-3</v>
      </c>
      <c r="BF80" s="167">
        <v>8.8537791938515902E-3</v>
      </c>
      <c r="BG80" s="167">
        <v>3.2380135074611703E-2</v>
      </c>
      <c r="BH80" s="167">
        <v>0</v>
      </c>
      <c r="BI80" s="167">
        <v>4.1233914268463297E-2</v>
      </c>
      <c r="BJ80" s="167">
        <v>5.7107032110335801E-4</v>
      </c>
      <c r="BK80" s="167">
        <v>3.8232613523761901E-5</v>
      </c>
      <c r="BL80" s="167">
        <v>0</v>
      </c>
      <c r="BM80" s="167">
        <v>6.0930293462711999E-4</v>
      </c>
      <c r="BN80" s="167">
        <v>5.7478592338049301</v>
      </c>
    </row>
    <row r="81" spans="1:66" x14ac:dyDescent="0.25">
      <c r="A81" s="167" t="s">
        <v>209</v>
      </c>
      <c r="B81" s="167">
        <v>2028</v>
      </c>
      <c r="C81" s="167" t="s">
        <v>66</v>
      </c>
      <c r="D81" s="167">
        <v>2029</v>
      </c>
      <c r="E81" s="167" t="s">
        <v>210</v>
      </c>
      <c r="F81" s="167" t="s">
        <v>211</v>
      </c>
      <c r="G81" s="167">
        <v>121.41237263463699</v>
      </c>
      <c r="H81" s="167">
        <v>16194.993697887199</v>
      </c>
      <c r="I81" s="167">
        <v>1772.6206404657</v>
      </c>
      <c r="J81" s="167">
        <v>1.86742703289795E-2</v>
      </c>
      <c r="K81" s="167">
        <v>1.6501835840284199E-2</v>
      </c>
      <c r="L81" s="167">
        <v>4.3658445630541604E-3</v>
      </c>
      <c r="M81" s="167">
        <v>3.95419507323179E-2</v>
      </c>
      <c r="N81" s="167">
        <v>1.0243545249685799E-4</v>
      </c>
      <c r="O81" s="167">
        <v>5.6859777033336399E-6</v>
      </c>
      <c r="P81" s="167">
        <v>0</v>
      </c>
      <c r="Q81" s="167">
        <v>1.08121430200192E-4</v>
      </c>
      <c r="R81" s="167">
        <v>1.6066732260177201E-4</v>
      </c>
      <c r="S81" s="167">
        <v>4.7236192844921001E-4</v>
      </c>
      <c r="T81" s="167">
        <v>7.4115068125117504E-4</v>
      </c>
      <c r="U81" s="167">
        <v>1.07067129108178E-4</v>
      </c>
      <c r="V81" s="167">
        <v>5.9430723839260198E-6</v>
      </c>
      <c r="W81" s="167">
        <v>0</v>
      </c>
      <c r="X81" s="167">
        <v>1.13010201492104E-4</v>
      </c>
      <c r="Y81" s="167">
        <v>6.4266929040708901E-4</v>
      </c>
      <c r="Z81" s="167">
        <v>1.10217783304815E-3</v>
      </c>
      <c r="AA81" s="167">
        <v>1.8578573249473499E-3</v>
      </c>
      <c r="AB81" s="167">
        <v>16.049500900648599</v>
      </c>
      <c r="AC81" s="167">
        <v>2.5787970798337101</v>
      </c>
      <c r="AD81" s="167">
        <v>0</v>
      </c>
      <c r="AE81" s="167">
        <v>18.628297980482301</v>
      </c>
      <c r="AF81" s="167">
        <v>9.3780437661639606E-6</v>
      </c>
      <c r="AG81" s="167">
        <v>6.48617780198997E-5</v>
      </c>
      <c r="AH81" s="167">
        <v>0</v>
      </c>
      <c r="AI81" s="167">
        <v>7.4239821786063696E-5</v>
      </c>
      <c r="AJ81" s="167">
        <v>2.52275803912246E-3</v>
      </c>
      <c r="AK81" s="167">
        <v>4.0535098908609098E-4</v>
      </c>
      <c r="AL81" s="167">
        <v>0</v>
      </c>
      <c r="AM81" s="167">
        <v>2.92810902820855E-3</v>
      </c>
      <c r="AN81" s="167">
        <v>2.01906710621547E-4</v>
      </c>
      <c r="AO81" s="167">
        <v>1.3964562942554699E-3</v>
      </c>
      <c r="AP81" s="167">
        <v>0</v>
      </c>
      <c r="AQ81" s="167">
        <v>1.59836300487701E-3</v>
      </c>
      <c r="AR81" s="167">
        <v>0</v>
      </c>
      <c r="AS81" s="167">
        <v>0</v>
      </c>
      <c r="AT81" s="167">
        <v>0</v>
      </c>
      <c r="AU81" s="167">
        <v>0</v>
      </c>
      <c r="AV81" s="167">
        <v>1.59836300487701E-3</v>
      </c>
      <c r="AW81" s="167">
        <v>2.2985542064362299E-4</v>
      </c>
      <c r="AX81" s="167">
        <v>1.5897591909571299E-3</v>
      </c>
      <c r="AY81" s="167">
        <v>0</v>
      </c>
      <c r="AZ81" s="167">
        <v>1.8196146116007501E-3</v>
      </c>
      <c r="BA81" s="167">
        <v>0</v>
      </c>
      <c r="BB81" s="167">
        <v>0</v>
      </c>
      <c r="BC81" s="167">
        <v>0</v>
      </c>
      <c r="BD81" s="167">
        <v>0</v>
      </c>
      <c r="BE81" s="167">
        <v>1.8196146116007501E-3</v>
      </c>
      <c r="BF81" s="167">
        <v>2.14949340486935E-3</v>
      </c>
      <c r="BG81" s="167">
        <v>2.0633786410919699E-2</v>
      </c>
      <c r="BH81" s="167">
        <v>0</v>
      </c>
      <c r="BI81" s="167">
        <v>2.2783279815788999E-2</v>
      </c>
      <c r="BJ81" s="167">
        <v>1.5162772643513201E-4</v>
      </c>
      <c r="BK81" s="167">
        <v>2.43631961251169E-5</v>
      </c>
      <c r="BL81" s="167">
        <v>0</v>
      </c>
      <c r="BM81" s="167">
        <v>1.7599092256024901E-4</v>
      </c>
      <c r="BN81" s="167">
        <v>1.6602103679721101</v>
      </c>
    </row>
    <row r="82" spans="1:66" x14ac:dyDescent="0.25">
      <c r="A82" s="167" t="s">
        <v>209</v>
      </c>
      <c r="B82" s="167">
        <v>2028</v>
      </c>
      <c r="C82" s="167" t="s">
        <v>67</v>
      </c>
      <c r="D82" s="167">
        <v>2028</v>
      </c>
      <c r="E82" s="167" t="s">
        <v>210</v>
      </c>
      <c r="F82" s="167" t="s">
        <v>211</v>
      </c>
      <c r="G82" s="167">
        <v>835.78321756573496</v>
      </c>
      <c r="H82" s="167">
        <v>211003.39129551299</v>
      </c>
      <c r="I82" s="167">
        <v>12202.434976459699</v>
      </c>
      <c r="J82" s="167">
        <v>0.28683194002277301</v>
      </c>
      <c r="K82" s="167">
        <v>0.14098791844766401</v>
      </c>
      <c r="L82" s="167">
        <v>3.00537707741023E-2</v>
      </c>
      <c r="M82" s="167">
        <v>0.45787362924454</v>
      </c>
      <c r="N82" s="167">
        <v>1.8611892377273899E-3</v>
      </c>
      <c r="O82" s="167">
        <v>4.8579695525503101E-5</v>
      </c>
      <c r="P82" s="167">
        <v>0</v>
      </c>
      <c r="Q82" s="167">
        <v>1.90976893325289E-3</v>
      </c>
      <c r="R82" s="167">
        <v>2.09332282381604E-3</v>
      </c>
      <c r="S82" s="167">
        <v>6.1543691020191603E-3</v>
      </c>
      <c r="T82" s="167">
        <v>1.0157460859088099E-2</v>
      </c>
      <c r="U82" s="167">
        <v>1.9453439561525E-3</v>
      </c>
      <c r="V82" s="167">
        <v>5.0776253787960099E-5</v>
      </c>
      <c r="W82" s="167">
        <v>0</v>
      </c>
      <c r="X82" s="167">
        <v>1.9961202099404601E-3</v>
      </c>
      <c r="Y82" s="167">
        <v>8.3732912952641601E-3</v>
      </c>
      <c r="Z82" s="167">
        <v>1.4360194571378E-2</v>
      </c>
      <c r="AA82" s="167">
        <v>2.4729606076582599E-2</v>
      </c>
      <c r="AB82" s="167">
        <v>209.10766413522501</v>
      </c>
      <c r="AC82" s="167">
        <v>22.0326535728287</v>
      </c>
      <c r="AD82" s="167">
        <v>0</v>
      </c>
      <c r="AE82" s="167">
        <v>231.140317708054</v>
      </c>
      <c r="AF82" s="167">
        <v>1.3362945326912299E-4</v>
      </c>
      <c r="AG82" s="167">
        <v>5.5416422502010704E-4</v>
      </c>
      <c r="AH82" s="167">
        <v>0</v>
      </c>
      <c r="AI82" s="167">
        <v>6.8779367828923003E-4</v>
      </c>
      <c r="AJ82" s="167">
        <v>3.28688128063808E-2</v>
      </c>
      <c r="AK82" s="167">
        <v>3.4632263188824398E-3</v>
      </c>
      <c r="AL82" s="167">
        <v>0</v>
      </c>
      <c r="AM82" s="167">
        <v>3.6332039125263199E-2</v>
      </c>
      <c r="AN82" s="167">
        <v>2.87700548477614E-3</v>
      </c>
      <c r="AO82" s="167">
        <v>1.19310038007763E-2</v>
      </c>
      <c r="AP82" s="167">
        <v>0</v>
      </c>
      <c r="AQ82" s="167">
        <v>1.48080092855524E-2</v>
      </c>
      <c r="AR82" s="167">
        <v>0</v>
      </c>
      <c r="AS82" s="167">
        <v>0</v>
      </c>
      <c r="AT82" s="167">
        <v>0</v>
      </c>
      <c r="AU82" s="167">
        <v>0</v>
      </c>
      <c r="AV82" s="167">
        <v>1.48080092855524E-2</v>
      </c>
      <c r="AW82" s="167">
        <v>3.2752517430525599E-3</v>
      </c>
      <c r="AX82" s="167">
        <v>1.35825396237991E-2</v>
      </c>
      <c r="AY82" s="167">
        <v>0</v>
      </c>
      <c r="AZ82" s="167">
        <v>1.6857791366851699E-2</v>
      </c>
      <c r="BA82" s="167">
        <v>0</v>
      </c>
      <c r="BB82" s="167">
        <v>0</v>
      </c>
      <c r="BC82" s="167">
        <v>0</v>
      </c>
      <c r="BD82" s="167">
        <v>0</v>
      </c>
      <c r="BE82" s="167">
        <v>1.6857791366851699E-2</v>
      </c>
      <c r="BF82" s="167">
        <v>3.0628491218555501E-2</v>
      </c>
      <c r="BG82" s="167">
        <v>0.176290360898364</v>
      </c>
      <c r="BH82" s="167">
        <v>0</v>
      </c>
      <c r="BI82" s="167">
        <v>0.20691885211691999</v>
      </c>
      <c r="BJ82" s="167">
        <v>1.9755455256371202E-3</v>
      </c>
      <c r="BK82" s="167">
        <v>2.0815358616204001E-4</v>
      </c>
      <c r="BL82" s="167">
        <v>0</v>
      </c>
      <c r="BM82" s="167">
        <v>2.1836991117991701E-3</v>
      </c>
      <c r="BN82" s="167">
        <v>20.599925571157399</v>
      </c>
    </row>
    <row r="83" spans="1:66" x14ac:dyDescent="0.25">
      <c r="A83" s="167" t="s">
        <v>209</v>
      </c>
      <c r="B83" s="167">
        <v>2028</v>
      </c>
      <c r="C83" s="167" t="s">
        <v>67</v>
      </c>
      <c r="D83" s="167">
        <v>2029</v>
      </c>
      <c r="E83" s="167" t="s">
        <v>210</v>
      </c>
      <c r="F83" s="167" t="s">
        <v>211</v>
      </c>
      <c r="G83" s="167">
        <v>565.37629259930497</v>
      </c>
      <c r="H83" s="167">
        <v>59473.314266425201</v>
      </c>
      <c r="I83" s="167">
        <v>8254.4938719498605</v>
      </c>
      <c r="J83" s="167">
        <v>6.8577890380585094E-2</v>
      </c>
      <c r="K83" s="167">
        <v>9.5373088329527803E-2</v>
      </c>
      <c r="L83" s="167">
        <v>2.03302592607453E-2</v>
      </c>
      <c r="M83" s="167">
        <v>0.18428123797085799</v>
      </c>
      <c r="N83" s="167">
        <v>3.7617669507481198E-4</v>
      </c>
      <c r="O83" s="167">
        <v>3.2862359011954901E-5</v>
      </c>
      <c r="P83" s="167">
        <v>0</v>
      </c>
      <c r="Q83" s="167">
        <v>4.0903905408676701E-4</v>
      </c>
      <c r="R83" s="167">
        <v>5.9002296312637102E-4</v>
      </c>
      <c r="S83" s="167">
        <v>1.7346675115915301E-3</v>
      </c>
      <c r="T83" s="167">
        <v>2.73372952880467E-3</v>
      </c>
      <c r="U83" s="167">
        <v>3.9318573596673297E-4</v>
      </c>
      <c r="V83" s="167">
        <v>3.4348249061917097E-5</v>
      </c>
      <c r="W83" s="167">
        <v>0</v>
      </c>
      <c r="X83" s="167">
        <v>4.2753398502865002E-4</v>
      </c>
      <c r="Y83" s="167">
        <v>2.3600918525054802E-3</v>
      </c>
      <c r="Z83" s="167">
        <v>4.0475575270469003E-3</v>
      </c>
      <c r="AA83" s="167">
        <v>6.8351833645810397E-3</v>
      </c>
      <c r="AB83" s="167">
        <v>58.938985521873001</v>
      </c>
      <c r="AC83" s="167">
        <v>14.904271504053</v>
      </c>
      <c r="AD83" s="167">
        <v>0</v>
      </c>
      <c r="AE83" s="167">
        <v>73.843257025925993</v>
      </c>
      <c r="AF83" s="167">
        <v>3.4439215018200802E-5</v>
      </c>
      <c r="AG83" s="167">
        <v>3.7487150788403201E-4</v>
      </c>
      <c r="AH83" s="167">
        <v>0</v>
      </c>
      <c r="AI83" s="167">
        <v>4.09310722902233E-4</v>
      </c>
      <c r="AJ83" s="167">
        <v>9.2643877503392098E-3</v>
      </c>
      <c r="AK83" s="167">
        <v>2.3427439262359798E-3</v>
      </c>
      <c r="AL83" s="167">
        <v>0</v>
      </c>
      <c r="AM83" s="167">
        <v>1.16071316765752E-2</v>
      </c>
      <c r="AN83" s="167">
        <v>7.4146685535862202E-4</v>
      </c>
      <c r="AO83" s="167">
        <v>8.07088076680673E-3</v>
      </c>
      <c r="AP83" s="167">
        <v>0</v>
      </c>
      <c r="AQ83" s="167">
        <v>8.8123476221653504E-3</v>
      </c>
      <c r="AR83" s="167">
        <v>0</v>
      </c>
      <c r="AS83" s="167">
        <v>0</v>
      </c>
      <c r="AT83" s="167">
        <v>0</v>
      </c>
      <c r="AU83" s="167">
        <v>0</v>
      </c>
      <c r="AV83" s="167">
        <v>8.8123476221653504E-3</v>
      </c>
      <c r="AW83" s="167">
        <v>8.4410357341323803E-4</v>
      </c>
      <c r="AX83" s="167">
        <v>9.1880833871646108E-3</v>
      </c>
      <c r="AY83" s="167">
        <v>0</v>
      </c>
      <c r="AZ83" s="167">
        <v>1.00321869605778E-2</v>
      </c>
      <c r="BA83" s="167">
        <v>0</v>
      </c>
      <c r="BB83" s="167">
        <v>0</v>
      </c>
      <c r="BC83" s="167">
        <v>0</v>
      </c>
      <c r="BD83" s="167">
        <v>0</v>
      </c>
      <c r="BE83" s="167">
        <v>1.00321869605778E-2</v>
      </c>
      <c r="BF83" s="167">
        <v>7.8936289246172506E-3</v>
      </c>
      <c r="BG83" s="167">
        <v>0.119253878961588</v>
      </c>
      <c r="BH83" s="167">
        <v>0</v>
      </c>
      <c r="BI83" s="167">
        <v>0.12714750788620499</v>
      </c>
      <c r="BJ83" s="167">
        <v>5.5682631057477896E-4</v>
      </c>
      <c r="BK83" s="167">
        <v>1.4080816695303901E-4</v>
      </c>
      <c r="BL83" s="167">
        <v>0</v>
      </c>
      <c r="BM83" s="167">
        <v>6.97634477527818E-4</v>
      </c>
      <c r="BN83" s="167">
        <v>6.5811348437586696</v>
      </c>
    </row>
    <row r="84" spans="1:66" x14ac:dyDescent="0.25">
      <c r="A84" s="167" t="s">
        <v>209</v>
      </c>
      <c r="B84" s="167">
        <v>2028</v>
      </c>
      <c r="C84" s="167" t="s">
        <v>68</v>
      </c>
      <c r="D84" s="167">
        <v>2028</v>
      </c>
      <c r="E84" s="167" t="s">
        <v>210</v>
      </c>
      <c r="F84" s="167" t="s">
        <v>211</v>
      </c>
      <c r="G84" s="167">
        <v>74.602614238226394</v>
      </c>
      <c r="H84" s="167">
        <v>23670.9065969072</v>
      </c>
      <c r="I84" s="167">
        <v>1089.1981678781001</v>
      </c>
      <c r="J84" s="167">
        <v>3.2177888650057301E-2</v>
      </c>
      <c r="K84" s="167">
        <v>1.2584683529344E-2</v>
      </c>
      <c r="L84" s="167">
        <v>2.6826213069875301E-3</v>
      </c>
      <c r="M84" s="167">
        <v>4.7445193486388801E-2</v>
      </c>
      <c r="N84" s="167">
        <v>2.08791147174972E-4</v>
      </c>
      <c r="O84" s="167">
        <v>4.3362587438106303E-6</v>
      </c>
      <c r="P84" s="167">
        <v>0</v>
      </c>
      <c r="Q84" s="167">
        <v>2.1312740591878301E-4</v>
      </c>
      <c r="R84" s="167">
        <v>2.3483437273445E-4</v>
      </c>
      <c r="S84" s="167">
        <v>6.9041305583928195E-4</v>
      </c>
      <c r="T84" s="167">
        <v>1.13837483449251E-3</v>
      </c>
      <c r="U84" s="167">
        <v>2.1823175635323099E-4</v>
      </c>
      <c r="V84" s="167">
        <v>4.5323251223425504E-6</v>
      </c>
      <c r="W84" s="167">
        <v>0</v>
      </c>
      <c r="X84" s="167">
        <v>2.22764081475573E-4</v>
      </c>
      <c r="Y84" s="167">
        <v>9.3933749093780001E-4</v>
      </c>
      <c r="Z84" s="167">
        <v>1.6109637969583201E-3</v>
      </c>
      <c r="AA84" s="167">
        <v>2.7730653693716998E-3</v>
      </c>
      <c r="AB84" s="167">
        <v>23.458291214698701</v>
      </c>
      <c r="AC84" s="167">
        <v>1.96665058665041</v>
      </c>
      <c r="AD84" s="167">
        <v>0</v>
      </c>
      <c r="AE84" s="167">
        <v>25.4249418013491</v>
      </c>
      <c r="AF84" s="167">
        <v>1.49909381639729E-5</v>
      </c>
      <c r="AG84" s="167">
        <v>4.9465099364177098E-5</v>
      </c>
      <c r="AH84" s="167">
        <v>0</v>
      </c>
      <c r="AI84" s="167">
        <v>6.4456037528150002E-5</v>
      </c>
      <c r="AJ84" s="167">
        <v>3.6873167030113201E-3</v>
      </c>
      <c r="AK84" s="167">
        <v>3.0913008499951E-4</v>
      </c>
      <c r="AL84" s="167">
        <v>0</v>
      </c>
      <c r="AM84" s="167">
        <v>3.9964467880108301E-3</v>
      </c>
      <c r="AN84" s="167">
        <v>3.2275078782841601E-4</v>
      </c>
      <c r="AO84" s="167">
        <v>1.06497002490256E-3</v>
      </c>
      <c r="AP84" s="167">
        <v>0</v>
      </c>
      <c r="AQ84" s="167">
        <v>1.38772081273098E-3</v>
      </c>
      <c r="AR84" s="167">
        <v>0</v>
      </c>
      <c r="AS84" s="167">
        <v>0</v>
      </c>
      <c r="AT84" s="167">
        <v>0</v>
      </c>
      <c r="AU84" s="167">
        <v>0</v>
      </c>
      <c r="AV84" s="167">
        <v>1.38772081273098E-3</v>
      </c>
      <c r="AW84" s="167">
        <v>3.6742720373675601E-4</v>
      </c>
      <c r="AX84" s="167">
        <v>1.2123873064608501E-3</v>
      </c>
      <c r="AY84" s="167">
        <v>0</v>
      </c>
      <c r="AZ84" s="167">
        <v>1.57981451019761E-3</v>
      </c>
      <c r="BA84" s="167">
        <v>0</v>
      </c>
      <c r="BB84" s="167">
        <v>0</v>
      </c>
      <c r="BC84" s="167">
        <v>0</v>
      </c>
      <c r="BD84" s="167">
        <v>0</v>
      </c>
      <c r="BE84" s="167">
        <v>1.57981451019761E-3</v>
      </c>
      <c r="BF84" s="167">
        <v>3.4360174511955401E-3</v>
      </c>
      <c r="BG84" s="167">
        <v>1.5735805064767301E-2</v>
      </c>
      <c r="BH84" s="167">
        <v>0</v>
      </c>
      <c r="BI84" s="167">
        <v>1.9171822515962798E-2</v>
      </c>
      <c r="BJ84" s="167">
        <v>2.2162230370629399E-4</v>
      </c>
      <c r="BK84" s="167">
        <v>1.8579939587658399E-5</v>
      </c>
      <c r="BL84" s="167">
        <v>0</v>
      </c>
      <c r="BM84" s="167">
        <v>2.4020224329395301E-4</v>
      </c>
      <c r="BN84" s="167">
        <v>2.2659478621134999</v>
      </c>
    </row>
    <row r="85" spans="1:66" x14ac:dyDescent="0.25">
      <c r="A85" s="167" t="s">
        <v>209</v>
      </c>
      <c r="B85" s="167">
        <v>2028</v>
      </c>
      <c r="C85" s="167" t="s">
        <v>68</v>
      </c>
      <c r="D85" s="167">
        <v>2029</v>
      </c>
      <c r="E85" s="167" t="s">
        <v>210</v>
      </c>
      <c r="F85" s="167" t="s">
        <v>211</v>
      </c>
      <c r="G85" s="167">
        <v>47.512119680199298</v>
      </c>
      <c r="H85" s="167">
        <v>6281.3647051504504</v>
      </c>
      <c r="I85" s="167">
        <v>693.67694733091002</v>
      </c>
      <c r="J85" s="167">
        <v>7.2430347317297304E-3</v>
      </c>
      <c r="K85" s="167">
        <v>8.0147994288013707E-3</v>
      </c>
      <c r="L85" s="167">
        <v>1.70847933273812E-3</v>
      </c>
      <c r="M85" s="167">
        <v>1.69663134932692E-2</v>
      </c>
      <c r="N85" s="167">
        <v>3.9730117275599999E-5</v>
      </c>
      <c r="O85" s="167">
        <v>2.7616303597934002E-6</v>
      </c>
      <c r="P85" s="167">
        <v>0</v>
      </c>
      <c r="Q85" s="167">
        <v>4.2491747635393397E-5</v>
      </c>
      <c r="R85" s="167">
        <v>6.2316174262757196E-5</v>
      </c>
      <c r="S85" s="167">
        <v>1.83209552332506E-4</v>
      </c>
      <c r="T85" s="167">
        <v>2.88017474230656E-4</v>
      </c>
      <c r="U85" s="167">
        <v>4.1526536879018302E-5</v>
      </c>
      <c r="V85" s="167">
        <v>2.8864990301100299E-6</v>
      </c>
      <c r="W85" s="167">
        <v>0</v>
      </c>
      <c r="X85" s="167">
        <v>4.4413035909128301E-5</v>
      </c>
      <c r="Y85" s="167">
        <v>2.4926469705102803E-4</v>
      </c>
      <c r="Z85" s="167">
        <v>4.2748895544251402E-4</v>
      </c>
      <c r="AA85" s="167">
        <v>7.2116668840267099E-4</v>
      </c>
      <c r="AB85" s="167">
        <v>6.2249446118976204</v>
      </c>
      <c r="AC85" s="167">
        <v>1.2524995135383601</v>
      </c>
      <c r="AD85" s="167">
        <v>0</v>
      </c>
      <c r="AE85" s="167">
        <v>7.47744412543598</v>
      </c>
      <c r="AF85" s="167">
        <v>3.6373599251955599E-6</v>
      </c>
      <c r="AG85" s="167">
        <v>3.15028065032538E-5</v>
      </c>
      <c r="AH85" s="167">
        <v>0</v>
      </c>
      <c r="AI85" s="167">
        <v>3.5140166428449397E-5</v>
      </c>
      <c r="AJ85" s="167">
        <v>9.7847460553256789E-4</v>
      </c>
      <c r="AK85" s="167">
        <v>1.9687548144554199E-4</v>
      </c>
      <c r="AL85" s="167">
        <v>0</v>
      </c>
      <c r="AM85" s="167">
        <v>1.17535008697811E-3</v>
      </c>
      <c r="AN85" s="167">
        <v>7.8311361746105296E-5</v>
      </c>
      <c r="AO85" s="167">
        <v>6.7824678525901696E-4</v>
      </c>
      <c r="AP85" s="167">
        <v>0</v>
      </c>
      <c r="AQ85" s="167">
        <v>7.5655814700512298E-4</v>
      </c>
      <c r="AR85" s="167">
        <v>0</v>
      </c>
      <c r="AS85" s="167">
        <v>0</v>
      </c>
      <c r="AT85" s="167">
        <v>0</v>
      </c>
      <c r="AU85" s="167">
        <v>0</v>
      </c>
      <c r="AV85" s="167">
        <v>7.5655814700512298E-4</v>
      </c>
      <c r="AW85" s="167">
        <v>8.9151524186165503E-5</v>
      </c>
      <c r="AX85" s="167">
        <v>7.7213233599804604E-4</v>
      </c>
      <c r="AY85" s="167">
        <v>0</v>
      </c>
      <c r="AZ85" s="167">
        <v>8.6128386018421098E-4</v>
      </c>
      <c r="BA85" s="167">
        <v>0</v>
      </c>
      <c r="BB85" s="167">
        <v>0</v>
      </c>
      <c r="BC85" s="167">
        <v>0</v>
      </c>
      <c r="BD85" s="167">
        <v>0</v>
      </c>
      <c r="BE85" s="167">
        <v>8.6128386018421098E-4</v>
      </c>
      <c r="BF85" s="167">
        <v>8.3370590265348095E-4</v>
      </c>
      <c r="BG85" s="167">
        <v>1.0021652205297899E-2</v>
      </c>
      <c r="BH85" s="167">
        <v>0</v>
      </c>
      <c r="BI85" s="167">
        <v>1.08553581079514E-2</v>
      </c>
      <c r="BJ85" s="167">
        <v>5.8810190081893098E-5</v>
      </c>
      <c r="BK85" s="167">
        <v>1.18329943575538E-5</v>
      </c>
      <c r="BL85" s="167">
        <v>0</v>
      </c>
      <c r="BM85" s="167">
        <v>7.0643184439446999E-5</v>
      </c>
      <c r="BN85" s="167">
        <v>0.66641248040952294</v>
      </c>
    </row>
    <row r="86" spans="1:66" x14ac:dyDescent="0.25">
      <c r="A86" s="167" t="s">
        <v>209</v>
      </c>
      <c r="B86" s="167">
        <v>2028</v>
      </c>
      <c r="C86" s="167" t="s">
        <v>69</v>
      </c>
      <c r="D86" s="167">
        <v>2028</v>
      </c>
      <c r="E86" s="167" t="s">
        <v>210</v>
      </c>
      <c r="F86" s="167" t="s">
        <v>211</v>
      </c>
      <c r="G86" s="167">
        <v>6.6195490740129799</v>
      </c>
      <c r="H86" s="167">
        <v>1064.6356821955401</v>
      </c>
      <c r="I86" s="167">
        <v>50.308572962498701</v>
      </c>
      <c r="J86" s="167">
        <v>1.74024768837787E-3</v>
      </c>
      <c r="K86" s="167">
        <v>2.8187293740298701E-4</v>
      </c>
      <c r="L86" s="167">
        <v>9.9064479696960402E-5</v>
      </c>
      <c r="M86" s="167">
        <v>2.1211851054778199E-3</v>
      </c>
      <c r="N86" s="167">
        <v>8.3493113844601299E-6</v>
      </c>
      <c r="O86" s="167">
        <v>9.7123935346271204E-8</v>
      </c>
      <c r="P86" s="167">
        <v>0</v>
      </c>
      <c r="Q86" s="167">
        <v>8.4464353198064101E-6</v>
      </c>
      <c r="R86" s="167">
        <v>1.0562039590480599E-5</v>
      </c>
      <c r="S86" s="167">
        <v>3.10523963960131E-5</v>
      </c>
      <c r="T86" s="167">
        <v>5.0060871306300098E-5</v>
      </c>
      <c r="U86" s="167">
        <v>8.7268301957448702E-6</v>
      </c>
      <c r="V86" s="167">
        <v>1.01515448721549E-7</v>
      </c>
      <c r="W86" s="167">
        <v>0</v>
      </c>
      <c r="X86" s="167">
        <v>8.8283456444664202E-6</v>
      </c>
      <c r="Y86" s="167">
        <v>4.2248158361922601E-5</v>
      </c>
      <c r="Z86" s="167">
        <v>7.2455591590697298E-5</v>
      </c>
      <c r="AA86" s="167">
        <v>1.23532095597086E-4</v>
      </c>
      <c r="AB86" s="167">
        <v>1.2182996070088301</v>
      </c>
      <c r="AC86" s="167">
        <v>4.40492266978251E-2</v>
      </c>
      <c r="AD86" s="167">
        <v>0</v>
      </c>
      <c r="AE86" s="167">
        <v>1.26234883370666</v>
      </c>
      <c r="AF86" s="167">
        <v>8.3123273895547301E-7</v>
      </c>
      <c r="AG86" s="167">
        <v>1.1079239954028501E-6</v>
      </c>
      <c r="AH86" s="167">
        <v>0</v>
      </c>
      <c r="AI86" s="167">
        <v>1.9391567343583199E-6</v>
      </c>
      <c r="AJ86" s="167">
        <v>1.9149973240084099E-4</v>
      </c>
      <c r="AK86" s="167">
        <v>6.9239250152990701E-6</v>
      </c>
      <c r="AL86" s="167">
        <v>0</v>
      </c>
      <c r="AM86" s="167">
        <v>1.9842365741614001E-4</v>
      </c>
      <c r="AN86" s="167">
        <v>1.78962129275804E-5</v>
      </c>
      <c r="AO86" s="167">
        <v>2.3853299804120399E-5</v>
      </c>
      <c r="AP86" s="167">
        <v>0</v>
      </c>
      <c r="AQ86" s="167">
        <v>4.1749512731700897E-5</v>
      </c>
      <c r="AR86" s="167">
        <v>0</v>
      </c>
      <c r="AS86" s="167">
        <v>0</v>
      </c>
      <c r="AT86" s="167">
        <v>0</v>
      </c>
      <c r="AU86" s="167">
        <v>0</v>
      </c>
      <c r="AV86" s="167">
        <v>4.1749512731700897E-5</v>
      </c>
      <c r="AW86" s="167">
        <v>2.03734761352596E-5</v>
      </c>
      <c r="AX86" s="167">
        <v>2.7155166083070399E-5</v>
      </c>
      <c r="AY86" s="167">
        <v>0</v>
      </c>
      <c r="AZ86" s="167">
        <v>4.7528642218329999E-5</v>
      </c>
      <c r="BA86" s="167">
        <v>0</v>
      </c>
      <c r="BB86" s="167">
        <v>0</v>
      </c>
      <c r="BC86" s="167">
        <v>0</v>
      </c>
      <c r="BD86" s="167">
        <v>0</v>
      </c>
      <c r="BE86" s="167">
        <v>4.7528642218329999E-5</v>
      </c>
      <c r="BF86" s="167">
        <v>2.19385770460574E-4</v>
      </c>
      <c r="BG86" s="167">
        <v>3.5245205695196198E-4</v>
      </c>
      <c r="BH86" s="167">
        <v>0</v>
      </c>
      <c r="BI86" s="167">
        <v>5.7183782741253601E-4</v>
      </c>
      <c r="BJ86" s="167">
        <v>1.1509890598535601E-5</v>
      </c>
      <c r="BK86" s="167">
        <v>4.1615525222638001E-7</v>
      </c>
      <c r="BL86" s="167">
        <v>0</v>
      </c>
      <c r="BM86" s="167">
        <v>1.1926045850762E-5</v>
      </c>
      <c r="BN86" s="167">
        <v>0.112504353533163</v>
      </c>
    </row>
    <row r="87" spans="1:66" x14ac:dyDescent="0.25">
      <c r="A87" s="167" t="s">
        <v>209</v>
      </c>
      <c r="B87" s="167">
        <v>2028</v>
      </c>
      <c r="C87" s="167" t="s">
        <v>69</v>
      </c>
      <c r="D87" s="167">
        <v>2029</v>
      </c>
      <c r="E87" s="167" t="s">
        <v>210</v>
      </c>
      <c r="F87" s="167" t="s">
        <v>211</v>
      </c>
      <c r="G87" s="167">
        <v>3.19916767460822</v>
      </c>
      <c r="H87" s="167">
        <v>514.52871209695002</v>
      </c>
      <c r="I87" s="167">
        <v>24.3136743270225</v>
      </c>
      <c r="J87" s="167">
        <v>7.4379828242277304E-4</v>
      </c>
      <c r="K87" s="167">
        <v>1.3622661900440099E-4</v>
      </c>
      <c r="L87" s="167">
        <v>4.7876959231645802E-5</v>
      </c>
      <c r="M87" s="167">
        <v>9.2790186065882E-4</v>
      </c>
      <c r="N87" s="167">
        <v>3.1320402687284901E-6</v>
      </c>
      <c r="O87" s="167">
        <v>4.6939111851339997E-8</v>
      </c>
      <c r="P87" s="167">
        <v>0</v>
      </c>
      <c r="Q87" s="167">
        <v>3.1789793805798302E-6</v>
      </c>
      <c r="R87" s="167">
        <v>5.1045373722584302E-6</v>
      </c>
      <c r="S87" s="167">
        <v>1.5007339874439801E-5</v>
      </c>
      <c r="T87" s="167">
        <v>2.3290856627278002E-5</v>
      </c>
      <c r="U87" s="167">
        <v>3.2736572314575402E-6</v>
      </c>
      <c r="V87" s="167">
        <v>4.9061490200033702E-8</v>
      </c>
      <c r="W87" s="167">
        <v>0</v>
      </c>
      <c r="X87" s="167">
        <v>3.3227187216575699E-6</v>
      </c>
      <c r="Y87" s="167">
        <v>2.0418149489033701E-5</v>
      </c>
      <c r="Z87" s="167">
        <v>3.5017126373692801E-5</v>
      </c>
      <c r="AA87" s="167">
        <v>5.8757994584384198E-5</v>
      </c>
      <c r="AB87" s="167">
        <v>0.58879308502018002</v>
      </c>
      <c r="AC87" s="167">
        <v>2.128858938389E-2</v>
      </c>
      <c r="AD87" s="167">
        <v>0</v>
      </c>
      <c r="AE87" s="167">
        <v>0.61008167440407002</v>
      </c>
      <c r="AF87" s="167">
        <v>3.7599109903032202E-7</v>
      </c>
      <c r="AG87" s="167">
        <v>5.3544955893299798E-7</v>
      </c>
      <c r="AH87" s="167">
        <v>0</v>
      </c>
      <c r="AI87" s="167">
        <v>9.11440657963321E-7</v>
      </c>
      <c r="AJ87" s="167">
        <v>9.2550073538694394E-5</v>
      </c>
      <c r="AK87" s="167">
        <v>3.3462697900851899E-6</v>
      </c>
      <c r="AL87" s="167">
        <v>0</v>
      </c>
      <c r="AM87" s="167">
        <v>9.5896343328779596E-5</v>
      </c>
      <c r="AN87" s="167">
        <v>8.0949852571700704E-6</v>
      </c>
      <c r="AO87" s="167">
        <v>1.15280821718901E-5</v>
      </c>
      <c r="AP87" s="167">
        <v>0</v>
      </c>
      <c r="AQ87" s="167">
        <v>1.9623067429060099E-5</v>
      </c>
      <c r="AR87" s="167">
        <v>0</v>
      </c>
      <c r="AS87" s="167">
        <v>0</v>
      </c>
      <c r="AT87" s="167">
        <v>0</v>
      </c>
      <c r="AU87" s="167">
        <v>0</v>
      </c>
      <c r="AV87" s="167">
        <v>1.9623067429060099E-5</v>
      </c>
      <c r="AW87" s="167">
        <v>9.2155245145783997E-6</v>
      </c>
      <c r="AX87" s="167">
        <v>1.31238440202258E-5</v>
      </c>
      <c r="AY87" s="167">
        <v>0</v>
      </c>
      <c r="AZ87" s="167">
        <v>2.23393685348042E-5</v>
      </c>
      <c r="BA87" s="167">
        <v>0</v>
      </c>
      <c r="BB87" s="167">
        <v>0</v>
      </c>
      <c r="BC87" s="167">
        <v>0</v>
      </c>
      <c r="BD87" s="167">
        <v>0</v>
      </c>
      <c r="BE87" s="167">
        <v>2.23393685348042E-5</v>
      </c>
      <c r="BF87" s="167">
        <v>9.9234667093851302E-5</v>
      </c>
      <c r="BG87" s="167">
        <v>1.7033686356015401E-4</v>
      </c>
      <c r="BH87" s="167">
        <v>0</v>
      </c>
      <c r="BI87" s="167">
        <v>2.6957153065400497E-4</v>
      </c>
      <c r="BJ87" s="167">
        <v>5.5626251168177501E-6</v>
      </c>
      <c r="BK87" s="167">
        <v>2.01124036645892E-7</v>
      </c>
      <c r="BL87" s="167">
        <v>0</v>
      </c>
      <c r="BM87" s="167">
        <v>5.76374915346365E-6</v>
      </c>
      <c r="BN87" s="167">
        <v>5.4372327639199303E-2</v>
      </c>
    </row>
    <row r="88" spans="1:66" x14ac:dyDescent="0.25">
      <c r="A88" s="167" t="s">
        <v>209</v>
      </c>
      <c r="B88" s="167">
        <v>2028</v>
      </c>
      <c r="C88" s="167" t="s">
        <v>70</v>
      </c>
      <c r="D88" s="167">
        <v>2028</v>
      </c>
      <c r="E88" s="167" t="s">
        <v>210</v>
      </c>
      <c r="F88" s="167" t="s">
        <v>211</v>
      </c>
      <c r="G88" s="167">
        <v>455.13495204905098</v>
      </c>
      <c r="H88" s="167">
        <v>86151.233109672394</v>
      </c>
      <c r="I88" s="167">
        <v>5780.2138910229496</v>
      </c>
      <c r="J88" s="167">
        <v>0.11233195760972201</v>
      </c>
      <c r="K88" s="167">
        <v>1.1143563922864501E-2</v>
      </c>
      <c r="L88" s="167">
        <v>1.19395169578704E-2</v>
      </c>
      <c r="M88" s="167">
        <v>0.135415038490457</v>
      </c>
      <c r="N88" s="167">
        <v>7.0199330156854296E-4</v>
      </c>
      <c r="O88" s="167">
        <v>3.8396973896929403E-6</v>
      </c>
      <c r="P88" s="167">
        <v>0</v>
      </c>
      <c r="Q88" s="167">
        <v>7.05832998958236E-4</v>
      </c>
      <c r="R88" s="167">
        <v>8.5468930836187895E-4</v>
      </c>
      <c r="S88" s="167">
        <v>2.5127865665839199E-3</v>
      </c>
      <c r="T88" s="167">
        <v>4.0733088739040397E-3</v>
      </c>
      <c r="U88" s="167">
        <v>7.3373432361633197E-4</v>
      </c>
      <c r="V88" s="167">
        <v>4.0133114672500403E-6</v>
      </c>
      <c r="W88" s="167">
        <v>0</v>
      </c>
      <c r="X88" s="167">
        <v>7.3774763508358205E-4</v>
      </c>
      <c r="Y88" s="167">
        <v>3.4187572334475102E-3</v>
      </c>
      <c r="Z88" s="167">
        <v>5.8631686553624902E-3</v>
      </c>
      <c r="AA88" s="167">
        <v>1.00196735238935E-2</v>
      </c>
      <c r="AB88" s="167">
        <v>85.377553751932794</v>
      </c>
      <c r="AC88" s="167">
        <v>1.7414420056870701</v>
      </c>
      <c r="AD88" s="167">
        <v>0</v>
      </c>
      <c r="AE88" s="167">
        <v>87.1189957576198</v>
      </c>
      <c r="AF88" s="167">
        <v>5.3302181955650199E-5</v>
      </c>
      <c r="AG88" s="167">
        <v>4.3800664151010698E-5</v>
      </c>
      <c r="AH88" s="167">
        <v>0</v>
      </c>
      <c r="AI88" s="167">
        <v>9.7102846106660897E-5</v>
      </c>
      <c r="AJ88" s="167">
        <v>1.34201624973642E-2</v>
      </c>
      <c r="AK88" s="167">
        <v>2.7373043228621802E-4</v>
      </c>
      <c r="AL88" s="167">
        <v>0</v>
      </c>
      <c r="AM88" s="167">
        <v>1.3693892929650399E-2</v>
      </c>
      <c r="AN88" s="167">
        <v>1.1475813608853201E-3</v>
      </c>
      <c r="AO88" s="167">
        <v>9.4301628807466696E-4</v>
      </c>
      <c r="AP88" s="167">
        <v>0</v>
      </c>
      <c r="AQ88" s="167">
        <v>2.09059764895998E-3</v>
      </c>
      <c r="AR88" s="167">
        <v>0</v>
      </c>
      <c r="AS88" s="167">
        <v>0</v>
      </c>
      <c r="AT88" s="167">
        <v>0</v>
      </c>
      <c r="AU88" s="167">
        <v>0</v>
      </c>
      <c r="AV88" s="167">
        <v>2.09059764895998E-3</v>
      </c>
      <c r="AW88" s="167">
        <v>1.30643402399586E-3</v>
      </c>
      <c r="AX88" s="167">
        <v>1.0735522603578999E-3</v>
      </c>
      <c r="AY88" s="167">
        <v>0</v>
      </c>
      <c r="AZ88" s="167">
        <v>2.3799862843537699E-3</v>
      </c>
      <c r="BA88" s="167">
        <v>0</v>
      </c>
      <c r="BB88" s="167">
        <v>0</v>
      </c>
      <c r="BC88" s="167">
        <v>0</v>
      </c>
      <c r="BD88" s="167">
        <v>0</v>
      </c>
      <c r="BE88" s="167">
        <v>2.3799862843537699E-3</v>
      </c>
      <c r="BF88" s="167">
        <v>1.22175866477082E-2</v>
      </c>
      <c r="BG88" s="167">
        <v>1.3933838638698799E-2</v>
      </c>
      <c r="BH88" s="167">
        <v>0</v>
      </c>
      <c r="BI88" s="167">
        <v>2.6151425286407001E-2</v>
      </c>
      <c r="BJ88" s="167">
        <v>8.06604793764998E-4</v>
      </c>
      <c r="BK88" s="167">
        <v>1.6452280583397798E-5</v>
      </c>
      <c r="BL88" s="167">
        <v>0</v>
      </c>
      <c r="BM88" s="167">
        <v>8.2305707434839504E-4</v>
      </c>
      <c r="BN88" s="167">
        <v>7.7643089108655898</v>
      </c>
    </row>
    <row r="89" spans="1:66" x14ac:dyDescent="0.25">
      <c r="A89" s="167" t="s">
        <v>209</v>
      </c>
      <c r="B89" s="167">
        <v>2028</v>
      </c>
      <c r="C89" s="167" t="s">
        <v>70</v>
      </c>
      <c r="D89" s="167">
        <v>2029</v>
      </c>
      <c r="E89" s="167" t="s">
        <v>210</v>
      </c>
      <c r="F89" s="167" t="s">
        <v>211</v>
      </c>
      <c r="G89" s="167">
        <v>185.28156066463501</v>
      </c>
      <c r="H89" s="167">
        <v>14613.0970348096</v>
      </c>
      <c r="I89" s="167">
        <v>2353.0758204408698</v>
      </c>
      <c r="J89" s="167">
        <v>1.6850764394140301E-2</v>
      </c>
      <c r="K89" s="167">
        <v>4.5364499160063399E-3</v>
      </c>
      <c r="L89" s="167">
        <v>4.8604756140497498E-3</v>
      </c>
      <c r="M89" s="167">
        <v>2.6247689924196401E-2</v>
      </c>
      <c r="N89" s="167">
        <v>9.2423374346889607E-5</v>
      </c>
      <c r="O89" s="167">
        <v>1.5631080883578501E-6</v>
      </c>
      <c r="P89" s="167">
        <v>0</v>
      </c>
      <c r="Q89" s="167">
        <v>9.3986482435247503E-5</v>
      </c>
      <c r="R89" s="167">
        <v>1.4497363934195599E-4</v>
      </c>
      <c r="S89" s="167">
        <v>4.2622249966535301E-4</v>
      </c>
      <c r="T89" s="167">
        <v>6.6518262144255698E-4</v>
      </c>
      <c r="U89" s="167">
        <v>9.6602349212206401E-5</v>
      </c>
      <c r="V89" s="167">
        <v>1.6337848999239801E-6</v>
      </c>
      <c r="W89" s="167">
        <v>0</v>
      </c>
      <c r="X89" s="167">
        <v>9.8236134112130404E-5</v>
      </c>
      <c r="Y89" s="167">
        <v>5.7989455736782698E-4</v>
      </c>
      <c r="Z89" s="167">
        <v>9.9451916588582301E-4</v>
      </c>
      <c r="AA89" s="167">
        <v>1.6726498573657799E-3</v>
      </c>
      <c r="AB89" s="167">
        <v>14.4818644207147</v>
      </c>
      <c r="AC89" s="167">
        <v>0.70892620126849903</v>
      </c>
      <c r="AD89" s="167">
        <v>0</v>
      </c>
      <c r="AE89" s="167">
        <v>15.190790621983201</v>
      </c>
      <c r="AF89" s="167">
        <v>8.4619817562835103E-6</v>
      </c>
      <c r="AG89" s="167">
        <v>1.7830877139869002E-5</v>
      </c>
      <c r="AH89" s="167">
        <v>0</v>
      </c>
      <c r="AI89" s="167">
        <v>2.62928588961526E-5</v>
      </c>
      <c r="AJ89" s="167">
        <v>2.2763474151001901E-3</v>
      </c>
      <c r="AK89" s="167">
        <v>1.11433326460785E-4</v>
      </c>
      <c r="AL89" s="167">
        <v>0</v>
      </c>
      <c r="AM89" s="167">
        <v>2.3877807415609801E-3</v>
      </c>
      <c r="AN89" s="167">
        <v>1.8218414675298599E-4</v>
      </c>
      <c r="AO89" s="167">
        <v>3.8389389520630698E-4</v>
      </c>
      <c r="AP89" s="167">
        <v>0</v>
      </c>
      <c r="AQ89" s="167">
        <v>5.6607804195929403E-4</v>
      </c>
      <c r="AR89" s="167">
        <v>0</v>
      </c>
      <c r="AS89" s="167">
        <v>0</v>
      </c>
      <c r="AT89" s="167">
        <v>0</v>
      </c>
      <c r="AU89" s="167">
        <v>0</v>
      </c>
      <c r="AV89" s="167">
        <v>5.6607804195929403E-4</v>
      </c>
      <c r="AW89" s="167">
        <v>2.0740278298624499E-4</v>
      </c>
      <c r="AX89" s="167">
        <v>4.3703397719435601E-4</v>
      </c>
      <c r="AY89" s="167">
        <v>0</v>
      </c>
      <c r="AZ89" s="167">
        <v>6.4443676018060203E-4</v>
      </c>
      <c r="BA89" s="167">
        <v>0</v>
      </c>
      <c r="BB89" s="167">
        <v>0</v>
      </c>
      <c r="BC89" s="167">
        <v>0</v>
      </c>
      <c r="BD89" s="167">
        <v>0</v>
      </c>
      <c r="BE89" s="167">
        <v>6.4443676018060203E-4</v>
      </c>
      <c r="BF89" s="167">
        <v>1.9396017297118699E-3</v>
      </c>
      <c r="BG89" s="167">
        <v>5.6723469762196702E-3</v>
      </c>
      <c r="BH89" s="167">
        <v>0</v>
      </c>
      <c r="BI89" s="167">
        <v>7.6119487059315401E-3</v>
      </c>
      <c r="BJ89" s="167">
        <v>1.36817474278347E-4</v>
      </c>
      <c r="BK89" s="167">
        <v>6.69758323165632E-6</v>
      </c>
      <c r="BL89" s="167">
        <v>0</v>
      </c>
      <c r="BM89" s="167">
        <v>1.4351505751000401E-4</v>
      </c>
      <c r="BN89" s="167">
        <v>1.35384929502062</v>
      </c>
    </row>
    <row r="90" spans="1:66" x14ac:dyDescent="0.25">
      <c r="A90" s="167" t="s">
        <v>209</v>
      </c>
      <c r="B90" s="167">
        <v>2029</v>
      </c>
      <c r="C90" s="167" t="s">
        <v>66</v>
      </c>
      <c r="D90" s="167">
        <v>2029</v>
      </c>
      <c r="E90" s="167" t="s">
        <v>210</v>
      </c>
      <c r="F90" s="167" t="s">
        <v>211</v>
      </c>
      <c r="G90" s="167">
        <v>197.381715703521</v>
      </c>
      <c r="H90" s="167">
        <v>64131.793603177503</v>
      </c>
      <c r="I90" s="167">
        <v>2881.7730492714099</v>
      </c>
      <c r="J90" s="167">
        <v>8.7179091720995805E-2</v>
      </c>
      <c r="K90" s="167">
        <v>2.6827254914248699E-2</v>
      </c>
      <c r="L90" s="167">
        <v>7.0976118137788596E-3</v>
      </c>
      <c r="M90" s="167">
        <v>0.121103958449023</v>
      </c>
      <c r="N90" s="167">
        <v>5.6568445411664305E-4</v>
      </c>
      <c r="O90" s="167">
        <v>9.2437698908437797E-6</v>
      </c>
      <c r="P90" s="167">
        <v>0</v>
      </c>
      <c r="Q90" s="167">
        <v>5.7492822400748698E-4</v>
      </c>
      <c r="R90" s="167">
        <v>6.3623881330785803E-4</v>
      </c>
      <c r="S90" s="167">
        <v>1.8705421111251E-3</v>
      </c>
      <c r="T90" s="167">
        <v>3.0817091484404398E-3</v>
      </c>
      <c r="U90" s="167">
        <v>5.9126219494421003E-4</v>
      </c>
      <c r="V90" s="167">
        <v>9.6617321466863403E-6</v>
      </c>
      <c r="W90" s="167">
        <v>0</v>
      </c>
      <c r="X90" s="167">
        <v>6.0092392709089597E-4</v>
      </c>
      <c r="Y90" s="167">
        <v>2.54495525323143E-3</v>
      </c>
      <c r="Z90" s="167">
        <v>4.3645982592919004E-3</v>
      </c>
      <c r="AA90" s="167">
        <v>7.5104774396142302E-3</v>
      </c>
      <c r="AB90" s="167">
        <v>63.555645576854999</v>
      </c>
      <c r="AC90" s="167">
        <v>4.1923848535647297</v>
      </c>
      <c r="AD90" s="167">
        <v>0</v>
      </c>
      <c r="AE90" s="167">
        <v>67.748030430419803</v>
      </c>
      <c r="AF90" s="167">
        <v>4.06150050451815E-5</v>
      </c>
      <c r="AG90" s="167">
        <v>1.0544665878225599E-4</v>
      </c>
      <c r="AH90" s="167">
        <v>0</v>
      </c>
      <c r="AI90" s="167">
        <v>1.4606166382743799E-4</v>
      </c>
      <c r="AJ90" s="167">
        <v>9.9900624202057895E-3</v>
      </c>
      <c r="AK90" s="167">
        <v>6.5898451658382904E-4</v>
      </c>
      <c r="AL90" s="167">
        <v>0</v>
      </c>
      <c r="AM90" s="167">
        <v>1.06490469367896E-2</v>
      </c>
      <c r="AN90" s="167">
        <v>8.7442992110331301E-4</v>
      </c>
      <c r="AO90" s="167">
        <v>2.2702376478102998E-3</v>
      </c>
      <c r="AP90" s="167">
        <v>0</v>
      </c>
      <c r="AQ90" s="167">
        <v>3.1446675689136101E-3</v>
      </c>
      <c r="AR90" s="167">
        <v>0</v>
      </c>
      <c r="AS90" s="167">
        <v>0</v>
      </c>
      <c r="AT90" s="167">
        <v>0</v>
      </c>
      <c r="AU90" s="167">
        <v>0</v>
      </c>
      <c r="AV90" s="167">
        <v>3.1446675689136101E-3</v>
      </c>
      <c r="AW90" s="167">
        <v>9.9547190244365599E-4</v>
      </c>
      <c r="AX90" s="167">
        <v>2.5844927486166399E-3</v>
      </c>
      <c r="AY90" s="167">
        <v>0</v>
      </c>
      <c r="AZ90" s="167">
        <v>3.57996465106029E-3</v>
      </c>
      <c r="BA90" s="167">
        <v>0</v>
      </c>
      <c r="BB90" s="167">
        <v>0</v>
      </c>
      <c r="BC90" s="167">
        <v>0</v>
      </c>
      <c r="BD90" s="167">
        <v>0</v>
      </c>
      <c r="BE90" s="167">
        <v>3.57996465106029E-3</v>
      </c>
      <c r="BF90" s="167">
        <v>9.3091563262934704E-3</v>
      </c>
      <c r="BG90" s="167">
        <v>3.3544622140803497E-2</v>
      </c>
      <c r="BH90" s="167">
        <v>0</v>
      </c>
      <c r="BI90" s="167">
        <v>4.2853778467097002E-2</v>
      </c>
      <c r="BJ90" s="167">
        <v>6.0044222562373397E-4</v>
      </c>
      <c r="BK90" s="167">
        <v>3.9607573320950599E-5</v>
      </c>
      <c r="BL90" s="167">
        <v>0</v>
      </c>
      <c r="BM90" s="167">
        <v>6.4004979894468402E-4</v>
      </c>
      <c r="BN90" s="167">
        <v>6.0379097783446802</v>
      </c>
    </row>
    <row r="91" spans="1:66" x14ac:dyDescent="0.25">
      <c r="A91" s="167" t="s">
        <v>209</v>
      </c>
      <c r="B91" s="167">
        <v>2029</v>
      </c>
      <c r="C91" s="167" t="s">
        <v>66</v>
      </c>
      <c r="D91" s="167">
        <v>2030</v>
      </c>
      <c r="E91" s="167" t="s">
        <v>210</v>
      </c>
      <c r="F91" s="167" t="s">
        <v>211</v>
      </c>
      <c r="G91" s="167">
        <v>125.778726798476</v>
      </c>
      <c r="H91" s="167">
        <v>17027.9520698415</v>
      </c>
      <c r="I91" s="167">
        <v>1836.36941125775</v>
      </c>
      <c r="J91" s="167">
        <v>1.9634745567203099E-2</v>
      </c>
      <c r="K91" s="167">
        <v>1.70952914994454E-2</v>
      </c>
      <c r="L91" s="167">
        <v>4.5228534672778703E-3</v>
      </c>
      <c r="M91" s="167">
        <v>4.1252890533926397E-2</v>
      </c>
      <c r="N91" s="167">
        <v>1.0770402288567699E-4</v>
      </c>
      <c r="O91" s="167">
        <v>5.8904625666280704E-6</v>
      </c>
      <c r="P91" s="167">
        <v>0</v>
      </c>
      <c r="Q91" s="167">
        <v>1.13594485452306E-4</v>
      </c>
      <c r="R91" s="167">
        <v>1.68930937516181E-4</v>
      </c>
      <c r="S91" s="167">
        <v>4.9665695629757395E-4</v>
      </c>
      <c r="T91" s="167">
        <v>7.7918237926606095E-4</v>
      </c>
      <c r="U91" s="167">
        <v>1.1257392087104499E-4</v>
      </c>
      <c r="V91" s="167">
        <v>6.1568031453504802E-6</v>
      </c>
      <c r="W91" s="167">
        <v>0</v>
      </c>
      <c r="X91" s="167">
        <v>1.18730724016395E-4</v>
      </c>
      <c r="Y91" s="167">
        <v>6.7572375006472597E-4</v>
      </c>
      <c r="Z91" s="167">
        <v>1.158866231361E-3</v>
      </c>
      <c r="AA91" s="167">
        <v>1.9533207054421198E-3</v>
      </c>
      <c r="AB91" s="167">
        <v>16.874976136592899</v>
      </c>
      <c r="AC91" s="167">
        <v>2.6715383805997499</v>
      </c>
      <c r="AD91" s="167">
        <v>0</v>
      </c>
      <c r="AE91" s="167">
        <v>19.546514517192598</v>
      </c>
      <c r="AF91" s="167">
        <v>9.8603854255695496E-6</v>
      </c>
      <c r="AG91" s="167">
        <v>6.7194402680678198E-5</v>
      </c>
      <c r="AH91" s="167">
        <v>0</v>
      </c>
      <c r="AI91" s="167">
        <v>7.70547881062477E-5</v>
      </c>
      <c r="AJ91" s="167">
        <v>2.6525112507934001E-3</v>
      </c>
      <c r="AK91" s="167">
        <v>4.1992863006785799E-4</v>
      </c>
      <c r="AL91" s="167">
        <v>0</v>
      </c>
      <c r="AM91" s="167">
        <v>3.07243988086126E-3</v>
      </c>
      <c r="AN91" s="167">
        <v>2.1229139427995499E-4</v>
      </c>
      <c r="AO91" s="167">
        <v>1.4466770635455099E-3</v>
      </c>
      <c r="AP91" s="167">
        <v>0</v>
      </c>
      <c r="AQ91" s="167">
        <v>1.6589684578254701E-3</v>
      </c>
      <c r="AR91" s="167">
        <v>0</v>
      </c>
      <c r="AS91" s="167">
        <v>0</v>
      </c>
      <c r="AT91" s="167">
        <v>0</v>
      </c>
      <c r="AU91" s="167">
        <v>0</v>
      </c>
      <c r="AV91" s="167">
        <v>1.6589684578254701E-3</v>
      </c>
      <c r="AW91" s="167">
        <v>2.4167759249321799E-4</v>
      </c>
      <c r="AX91" s="167">
        <v>1.6469317139241699E-3</v>
      </c>
      <c r="AY91" s="167">
        <v>0</v>
      </c>
      <c r="AZ91" s="167">
        <v>1.88860930641739E-3</v>
      </c>
      <c r="BA91" s="167">
        <v>0</v>
      </c>
      <c r="BB91" s="167">
        <v>0</v>
      </c>
      <c r="BC91" s="167">
        <v>0</v>
      </c>
      <c r="BD91" s="167">
        <v>0</v>
      </c>
      <c r="BE91" s="167">
        <v>1.88860930641739E-3</v>
      </c>
      <c r="BF91" s="167">
        <v>2.2600484708452302E-3</v>
      </c>
      <c r="BG91" s="167">
        <v>2.1375839442715702E-2</v>
      </c>
      <c r="BH91" s="167">
        <v>0</v>
      </c>
      <c r="BI91" s="167">
        <v>2.3635887913560898E-2</v>
      </c>
      <c r="BJ91" s="167">
        <v>1.5942640715608001E-4</v>
      </c>
      <c r="BK91" s="167">
        <v>2.5239369949389801E-5</v>
      </c>
      <c r="BL91" s="167">
        <v>0</v>
      </c>
      <c r="BM91" s="167">
        <v>1.8466577710546999E-4</v>
      </c>
      <c r="BN91" s="167">
        <v>1.7420446083244501</v>
      </c>
    </row>
    <row r="92" spans="1:66" x14ac:dyDescent="0.25">
      <c r="A92" s="167" t="s">
        <v>209</v>
      </c>
      <c r="B92" s="167">
        <v>2029</v>
      </c>
      <c r="C92" s="167" t="s">
        <v>67</v>
      </c>
      <c r="D92" s="167">
        <v>2029</v>
      </c>
      <c r="E92" s="167" t="s">
        <v>210</v>
      </c>
      <c r="F92" s="167" t="s">
        <v>211</v>
      </c>
      <c r="G92" s="167">
        <v>848.96406910188102</v>
      </c>
      <c r="H92" s="167">
        <v>213291.67368266301</v>
      </c>
      <c r="I92" s="167">
        <v>12394.875408887399</v>
      </c>
      <c r="J92" s="167">
        <v>0.289942565929944</v>
      </c>
      <c r="K92" s="167">
        <v>0.14321139073376901</v>
      </c>
      <c r="L92" s="167">
        <v>3.0527738523572701E-2</v>
      </c>
      <c r="M92" s="167">
        <v>0.46368169518728602</v>
      </c>
      <c r="N92" s="167">
        <v>1.88137339588623E-3</v>
      </c>
      <c r="O92" s="167">
        <v>4.9345829303898098E-5</v>
      </c>
      <c r="P92" s="167">
        <v>0</v>
      </c>
      <c r="Q92" s="167">
        <v>1.93071922519013E-3</v>
      </c>
      <c r="R92" s="167">
        <v>2.11602441983753E-3</v>
      </c>
      <c r="S92" s="167">
        <v>6.2211117943223601E-3</v>
      </c>
      <c r="T92" s="167">
        <v>1.026785543935E-2</v>
      </c>
      <c r="U92" s="167">
        <v>1.9664407523774098E-3</v>
      </c>
      <c r="V92" s="167">
        <v>5.15770287361459E-5</v>
      </c>
      <c r="W92" s="167">
        <v>0</v>
      </c>
      <c r="X92" s="167">
        <v>2.0180177811135601E-3</v>
      </c>
      <c r="Y92" s="167">
        <v>8.4640976793501493E-3</v>
      </c>
      <c r="Z92" s="167">
        <v>1.45159275200855E-2</v>
      </c>
      <c r="AA92" s="167">
        <v>2.4998042980549199E-2</v>
      </c>
      <c r="AB92" s="167">
        <v>211.37538790817399</v>
      </c>
      <c r="AC92" s="167">
        <v>22.380123023742801</v>
      </c>
      <c r="AD92" s="167">
        <v>0</v>
      </c>
      <c r="AE92" s="167">
        <v>233.755510931917</v>
      </c>
      <c r="AF92" s="167">
        <v>1.35078633493607E-4</v>
      </c>
      <c r="AG92" s="167">
        <v>5.6290375965434801E-4</v>
      </c>
      <c r="AH92" s="167">
        <v>0</v>
      </c>
      <c r="AI92" s="167">
        <v>6.9798239314795602E-4</v>
      </c>
      <c r="AJ92" s="167">
        <v>3.3225267403575301E-2</v>
      </c>
      <c r="AK92" s="167">
        <v>3.51784367776913E-3</v>
      </c>
      <c r="AL92" s="167">
        <v>0</v>
      </c>
      <c r="AM92" s="167">
        <v>3.6743111081344502E-2</v>
      </c>
      <c r="AN92" s="167">
        <v>2.9082059376124999E-3</v>
      </c>
      <c r="AO92" s="167">
        <v>1.2119163584880599E-2</v>
      </c>
      <c r="AP92" s="167">
        <v>0</v>
      </c>
      <c r="AQ92" s="167">
        <v>1.50273695224931E-2</v>
      </c>
      <c r="AR92" s="167">
        <v>0</v>
      </c>
      <c r="AS92" s="167">
        <v>0</v>
      </c>
      <c r="AT92" s="167">
        <v>0</v>
      </c>
      <c r="AU92" s="167">
        <v>0</v>
      </c>
      <c r="AV92" s="167">
        <v>1.50273695224931E-2</v>
      </c>
      <c r="AW92" s="167">
        <v>3.3107710835880801E-3</v>
      </c>
      <c r="AX92" s="167">
        <v>1.3796745215036699E-2</v>
      </c>
      <c r="AY92" s="167">
        <v>0</v>
      </c>
      <c r="AZ92" s="167">
        <v>1.7107516298624701E-2</v>
      </c>
      <c r="BA92" s="167">
        <v>0</v>
      </c>
      <c r="BB92" s="167">
        <v>0</v>
      </c>
      <c r="BC92" s="167">
        <v>0</v>
      </c>
      <c r="BD92" s="167">
        <v>0</v>
      </c>
      <c r="BE92" s="167">
        <v>1.7107516298624701E-2</v>
      </c>
      <c r="BF92" s="167">
        <v>3.09606501027593E-2</v>
      </c>
      <c r="BG92" s="167">
        <v>0.17907057594147399</v>
      </c>
      <c r="BH92" s="167">
        <v>0</v>
      </c>
      <c r="BI92" s="167">
        <v>0.21003122604423299</v>
      </c>
      <c r="BJ92" s="167">
        <v>1.9969698554031202E-3</v>
      </c>
      <c r="BK92" s="167">
        <v>2.1143630524308199E-4</v>
      </c>
      <c r="BL92" s="167">
        <v>0</v>
      </c>
      <c r="BM92" s="167">
        <v>2.2084061606461999E-3</v>
      </c>
      <c r="BN92" s="167">
        <v>20.832999516455899</v>
      </c>
    </row>
    <row r="93" spans="1:66" x14ac:dyDescent="0.25">
      <c r="A93" s="167" t="s">
        <v>209</v>
      </c>
      <c r="B93" s="167">
        <v>2029</v>
      </c>
      <c r="C93" s="167" t="s">
        <v>67</v>
      </c>
      <c r="D93" s="167">
        <v>2030</v>
      </c>
      <c r="E93" s="167" t="s">
        <v>210</v>
      </c>
      <c r="F93" s="167" t="s">
        <v>211</v>
      </c>
      <c r="G93" s="167">
        <v>574.29264892016101</v>
      </c>
      <c r="H93" s="167">
        <v>60118.288438194199</v>
      </c>
      <c r="I93" s="167">
        <v>8384.6726742343599</v>
      </c>
      <c r="J93" s="167">
        <v>6.9321601706666999E-2</v>
      </c>
      <c r="K93" s="167">
        <v>9.6877184716479103E-2</v>
      </c>
      <c r="L93" s="167">
        <v>2.06508808326736E-2</v>
      </c>
      <c r="M93" s="167">
        <v>0.186849667255819</v>
      </c>
      <c r="N93" s="167">
        <v>3.8025624257871399E-4</v>
      </c>
      <c r="O93" s="167">
        <v>3.3380620046826602E-5</v>
      </c>
      <c r="P93" s="167">
        <v>0</v>
      </c>
      <c r="Q93" s="167">
        <v>4.1363686262554098E-4</v>
      </c>
      <c r="R93" s="167">
        <v>5.9642162404952698E-4</v>
      </c>
      <c r="S93" s="167">
        <v>1.7534795747056E-3</v>
      </c>
      <c r="T93" s="167">
        <v>2.7635380613806699E-3</v>
      </c>
      <c r="U93" s="167">
        <v>3.9744974250603801E-4</v>
      </c>
      <c r="V93" s="167">
        <v>3.4889943561036498E-5</v>
      </c>
      <c r="W93" s="167">
        <v>0</v>
      </c>
      <c r="X93" s="167">
        <v>4.3233968606707501E-4</v>
      </c>
      <c r="Y93" s="167">
        <v>2.3856864961981001E-3</v>
      </c>
      <c r="Z93" s="167">
        <v>4.0914523409797503E-3</v>
      </c>
      <c r="AA93" s="167">
        <v>6.9094785232449397E-3</v>
      </c>
      <c r="AB93" s="167">
        <v>59.578165052542801</v>
      </c>
      <c r="AC93" s="167">
        <v>15.139321677136699</v>
      </c>
      <c r="AD93" s="167">
        <v>0</v>
      </c>
      <c r="AE93" s="167">
        <v>74.717486729679607</v>
      </c>
      <c r="AF93" s="167">
        <v>3.4812700265129403E-5</v>
      </c>
      <c r="AG93" s="167">
        <v>3.8078347834084701E-4</v>
      </c>
      <c r="AH93" s="167">
        <v>0</v>
      </c>
      <c r="AI93" s="167">
        <v>4.1559617860597599E-4</v>
      </c>
      <c r="AJ93" s="167">
        <v>9.3648578714614593E-3</v>
      </c>
      <c r="AK93" s="167">
        <v>2.3796905401783598E-3</v>
      </c>
      <c r="AL93" s="167">
        <v>0</v>
      </c>
      <c r="AM93" s="167">
        <v>1.1744548411639801E-2</v>
      </c>
      <c r="AN93" s="167">
        <v>7.4950789030720096E-4</v>
      </c>
      <c r="AO93" s="167">
        <v>8.1981638695508199E-3</v>
      </c>
      <c r="AP93" s="167">
        <v>0</v>
      </c>
      <c r="AQ93" s="167">
        <v>8.9476717598580193E-3</v>
      </c>
      <c r="AR93" s="167">
        <v>0</v>
      </c>
      <c r="AS93" s="167">
        <v>0</v>
      </c>
      <c r="AT93" s="167">
        <v>0</v>
      </c>
      <c r="AU93" s="167">
        <v>0</v>
      </c>
      <c r="AV93" s="167">
        <v>8.9476717598580193E-3</v>
      </c>
      <c r="AW93" s="167">
        <v>8.5325767960825298E-4</v>
      </c>
      <c r="AX93" s="167">
        <v>9.3329855106849494E-3</v>
      </c>
      <c r="AY93" s="167">
        <v>0</v>
      </c>
      <c r="AZ93" s="167">
        <v>1.0186243190293201E-2</v>
      </c>
      <c r="BA93" s="167">
        <v>0</v>
      </c>
      <c r="BB93" s="167">
        <v>0</v>
      </c>
      <c r="BC93" s="167">
        <v>0</v>
      </c>
      <c r="BD93" s="167">
        <v>0</v>
      </c>
      <c r="BE93" s="167">
        <v>1.0186243190293201E-2</v>
      </c>
      <c r="BF93" s="167">
        <v>7.9792334996911692E-3</v>
      </c>
      <c r="BG93" s="167">
        <v>0.12113459113750399</v>
      </c>
      <c r="BH93" s="167">
        <v>0</v>
      </c>
      <c r="BI93" s="167">
        <v>0.12911382463719501</v>
      </c>
      <c r="BJ93" s="167">
        <v>5.6286496184619703E-4</v>
      </c>
      <c r="BK93" s="167">
        <v>1.43028804439743E-4</v>
      </c>
      <c r="BL93" s="167">
        <v>0</v>
      </c>
      <c r="BM93" s="167">
        <v>7.0589376628593995E-4</v>
      </c>
      <c r="BN93" s="167">
        <v>6.6590488442584199</v>
      </c>
    </row>
    <row r="94" spans="1:66" x14ac:dyDescent="0.25">
      <c r="A94" s="167" t="s">
        <v>209</v>
      </c>
      <c r="B94" s="167">
        <v>2029</v>
      </c>
      <c r="C94" s="167" t="s">
        <v>68</v>
      </c>
      <c r="D94" s="167">
        <v>2029</v>
      </c>
      <c r="E94" s="167" t="s">
        <v>210</v>
      </c>
      <c r="F94" s="167" t="s">
        <v>211</v>
      </c>
      <c r="G94" s="167">
        <v>77.358232135476399</v>
      </c>
      <c r="H94" s="167">
        <v>24935.208907673201</v>
      </c>
      <c r="I94" s="167">
        <v>1129.4301891779501</v>
      </c>
      <c r="J94" s="167">
        <v>3.3896562610198501E-2</v>
      </c>
      <c r="K94" s="167">
        <v>1.3049527550144E-2</v>
      </c>
      <c r="L94" s="167">
        <v>2.7817100501979701E-3</v>
      </c>
      <c r="M94" s="167">
        <v>4.9727800210540497E-2</v>
      </c>
      <c r="N94" s="167">
        <v>2.1994303047146601E-4</v>
      </c>
      <c r="O94" s="167">
        <v>4.4964283615051896E-6</v>
      </c>
      <c r="P94" s="167">
        <v>0</v>
      </c>
      <c r="Q94" s="167">
        <v>2.2443945883297099E-4</v>
      </c>
      <c r="R94" s="167">
        <v>2.4737726537271698E-4</v>
      </c>
      <c r="S94" s="167">
        <v>7.2728916019578805E-4</v>
      </c>
      <c r="T94" s="167">
        <v>1.19910588440147E-3</v>
      </c>
      <c r="U94" s="167">
        <v>2.2988787832664299E-4</v>
      </c>
      <c r="V94" s="167">
        <v>4.6997368994071097E-6</v>
      </c>
      <c r="W94" s="167">
        <v>0</v>
      </c>
      <c r="X94" s="167">
        <v>2.3458761522605E-4</v>
      </c>
      <c r="Y94" s="167">
        <v>9.89509061490869E-4</v>
      </c>
      <c r="Z94" s="167">
        <v>1.69700804045684E-3</v>
      </c>
      <c r="AA94" s="167">
        <v>2.9211047171737599E-3</v>
      </c>
      <c r="AB94" s="167">
        <v>24.711237337892499</v>
      </c>
      <c r="AC94" s="167">
        <v>2.0392933165272198</v>
      </c>
      <c r="AD94" s="167">
        <v>0</v>
      </c>
      <c r="AE94" s="167">
        <v>26.750530654419801</v>
      </c>
      <c r="AF94" s="167">
        <v>1.57916289617514E-5</v>
      </c>
      <c r="AG94" s="167">
        <v>5.1292205752995001E-5</v>
      </c>
      <c r="AH94" s="167">
        <v>0</v>
      </c>
      <c r="AI94" s="167">
        <v>6.70838347147464E-5</v>
      </c>
      <c r="AJ94" s="167">
        <v>3.8842623852752998E-3</v>
      </c>
      <c r="AK94" s="167">
        <v>3.2054851052656903E-4</v>
      </c>
      <c r="AL94" s="167">
        <v>0</v>
      </c>
      <c r="AM94" s="167">
        <v>4.20481089580187E-3</v>
      </c>
      <c r="AN94" s="167">
        <v>3.3998944113772299E-4</v>
      </c>
      <c r="AO94" s="167">
        <v>1.1043071244214199E-3</v>
      </c>
      <c r="AP94" s="167">
        <v>0</v>
      </c>
      <c r="AQ94" s="167">
        <v>1.4442965655591499E-3</v>
      </c>
      <c r="AR94" s="167">
        <v>0</v>
      </c>
      <c r="AS94" s="167">
        <v>0</v>
      </c>
      <c r="AT94" s="167">
        <v>0</v>
      </c>
      <c r="AU94" s="167">
        <v>0</v>
      </c>
      <c r="AV94" s="167">
        <v>1.4442965655591499E-3</v>
      </c>
      <c r="AW94" s="167">
        <v>3.8705209830089599E-4</v>
      </c>
      <c r="AX94" s="167">
        <v>1.2571695998723699E-3</v>
      </c>
      <c r="AY94" s="167">
        <v>0</v>
      </c>
      <c r="AZ94" s="167">
        <v>1.64422169817327E-3</v>
      </c>
      <c r="BA94" s="167">
        <v>0</v>
      </c>
      <c r="BB94" s="167">
        <v>0</v>
      </c>
      <c r="BC94" s="167">
        <v>0</v>
      </c>
      <c r="BD94" s="167">
        <v>0</v>
      </c>
      <c r="BE94" s="167">
        <v>1.64422169817327E-3</v>
      </c>
      <c r="BF94" s="167">
        <v>3.6195407968901299E-3</v>
      </c>
      <c r="BG94" s="167">
        <v>1.63170429544429E-2</v>
      </c>
      <c r="BH94" s="167">
        <v>0</v>
      </c>
      <c r="BI94" s="167">
        <v>1.9936583751333E-2</v>
      </c>
      <c r="BJ94" s="167">
        <v>2.3345951741042401E-4</v>
      </c>
      <c r="BK94" s="167">
        <v>1.9266232079957399E-5</v>
      </c>
      <c r="BL94" s="167">
        <v>0</v>
      </c>
      <c r="BM94" s="167">
        <v>2.5272574949038098E-4</v>
      </c>
      <c r="BN94" s="167">
        <v>2.3840883578175101</v>
      </c>
    </row>
    <row r="95" spans="1:66" x14ac:dyDescent="0.25">
      <c r="A95" s="167" t="s">
        <v>209</v>
      </c>
      <c r="B95" s="167">
        <v>2029</v>
      </c>
      <c r="C95" s="167" t="s">
        <v>68</v>
      </c>
      <c r="D95" s="167">
        <v>2030</v>
      </c>
      <c r="E95" s="167" t="s">
        <v>210</v>
      </c>
      <c r="F95" s="167" t="s">
        <v>211</v>
      </c>
      <c r="G95" s="167">
        <v>49.2670883051454</v>
      </c>
      <c r="H95" s="167">
        <v>6616.8627934460501</v>
      </c>
      <c r="I95" s="167">
        <v>719.29948925512304</v>
      </c>
      <c r="J95" s="167">
        <v>7.6298971303538797E-3</v>
      </c>
      <c r="K95" s="167">
        <v>8.3108443459184601E-3</v>
      </c>
      <c r="L95" s="167">
        <v>1.7715859178685199E-3</v>
      </c>
      <c r="M95" s="167">
        <v>1.77123273941408E-2</v>
      </c>
      <c r="N95" s="167">
        <v>4.1852169082912498E-5</v>
      </c>
      <c r="O95" s="167">
        <v>2.8636374827708201E-6</v>
      </c>
      <c r="P95" s="167">
        <v>0</v>
      </c>
      <c r="Q95" s="167">
        <v>4.4715806565683398E-5</v>
      </c>
      <c r="R95" s="167">
        <v>6.5644584300452894E-5</v>
      </c>
      <c r="S95" s="167">
        <v>1.9299507784333099E-4</v>
      </c>
      <c r="T95" s="167">
        <v>3.0335546870946702E-4</v>
      </c>
      <c r="U95" s="167">
        <v>4.3744538452592098E-5</v>
      </c>
      <c r="V95" s="167">
        <v>2.99311846253858E-6</v>
      </c>
      <c r="W95" s="167">
        <v>0</v>
      </c>
      <c r="X95" s="167">
        <v>4.6737656915130701E-5</v>
      </c>
      <c r="Y95" s="167">
        <v>2.6257833720181098E-4</v>
      </c>
      <c r="Z95" s="167">
        <v>4.5032184830110699E-4</v>
      </c>
      <c r="AA95" s="167">
        <v>7.5963784241804902E-4</v>
      </c>
      <c r="AB95" s="167">
        <v>6.5574291968654501</v>
      </c>
      <c r="AC95" s="167">
        <v>1.2987634429066</v>
      </c>
      <c r="AD95" s="167">
        <v>0</v>
      </c>
      <c r="AE95" s="167">
        <v>7.8561926397720496</v>
      </c>
      <c r="AF95" s="167">
        <v>3.8316373338844698E-6</v>
      </c>
      <c r="AG95" s="167">
        <v>3.2666434591899098E-5</v>
      </c>
      <c r="AH95" s="167">
        <v>0</v>
      </c>
      <c r="AI95" s="167">
        <v>3.6498071925783602E-5</v>
      </c>
      <c r="AJ95" s="167">
        <v>1.03073655216905E-3</v>
      </c>
      <c r="AK95" s="167">
        <v>2.0414752687908001E-4</v>
      </c>
      <c r="AL95" s="167">
        <v>0</v>
      </c>
      <c r="AM95" s="167">
        <v>1.2348840790481299E-3</v>
      </c>
      <c r="AN95" s="167">
        <v>8.2494101080078606E-5</v>
      </c>
      <c r="AO95" s="167">
        <v>7.0329937891537098E-4</v>
      </c>
      <c r="AP95" s="167">
        <v>0</v>
      </c>
      <c r="AQ95" s="167">
        <v>7.8579347999544998E-4</v>
      </c>
      <c r="AR95" s="167">
        <v>0</v>
      </c>
      <c r="AS95" s="167">
        <v>0</v>
      </c>
      <c r="AT95" s="167">
        <v>0</v>
      </c>
      <c r="AU95" s="167">
        <v>0</v>
      </c>
      <c r="AV95" s="167">
        <v>7.8579347999544998E-4</v>
      </c>
      <c r="AW95" s="167">
        <v>9.3913254522385705E-5</v>
      </c>
      <c r="AX95" s="167">
        <v>8.0065280684009105E-4</v>
      </c>
      <c r="AY95" s="167">
        <v>0</v>
      </c>
      <c r="AZ95" s="167">
        <v>8.9456606136247702E-4</v>
      </c>
      <c r="BA95" s="167">
        <v>0</v>
      </c>
      <c r="BB95" s="167">
        <v>0</v>
      </c>
      <c r="BC95" s="167">
        <v>0</v>
      </c>
      <c r="BD95" s="167">
        <v>0</v>
      </c>
      <c r="BE95" s="167">
        <v>8.9456606136247702E-4</v>
      </c>
      <c r="BF95" s="167">
        <v>8.7823550669465097E-4</v>
      </c>
      <c r="BG95" s="167">
        <v>1.0391824811967499E-2</v>
      </c>
      <c r="BH95" s="167">
        <v>0</v>
      </c>
      <c r="BI95" s="167">
        <v>1.1270060318662199E-2</v>
      </c>
      <c r="BJ95" s="167">
        <v>6.1951339579654994E-5</v>
      </c>
      <c r="BK95" s="167">
        <v>1.2270073022459699E-5</v>
      </c>
      <c r="BL95" s="167">
        <v>0</v>
      </c>
      <c r="BM95" s="167">
        <v>7.4221412602114794E-5</v>
      </c>
      <c r="BN95" s="167">
        <v>0.70016769578204896</v>
      </c>
    </row>
    <row r="96" spans="1:66" x14ac:dyDescent="0.25">
      <c r="A96" s="167" t="s">
        <v>209</v>
      </c>
      <c r="B96" s="167">
        <v>2029</v>
      </c>
      <c r="C96" s="167" t="s">
        <v>69</v>
      </c>
      <c r="D96" s="167">
        <v>2029</v>
      </c>
      <c r="E96" s="167" t="s">
        <v>210</v>
      </c>
      <c r="F96" s="167" t="s">
        <v>211</v>
      </c>
      <c r="G96" s="167">
        <v>7.2662821368127002</v>
      </c>
      <c r="H96" s="167">
        <v>1213.97921993309</v>
      </c>
      <c r="I96" s="167">
        <v>55.223744239776501</v>
      </c>
      <c r="J96" s="167">
        <v>1.9845257687007502E-3</v>
      </c>
      <c r="K96" s="167">
        <v>3.0941205616904398E-4</v>
      </c>
      <c r="L96" s="167">
        <v>1.08743126029622E-4</v>
      </c>
      <c r="M96" s="167">
        <v>2.4026809508994199E-3</v>
      </c>
      <c r="N96" s="167">
        <v>9.5198793257039E-6</v>
      </c>
      <c r="O96" s="167">
        <v>1.06612989581739E-7</v>
      </c>
      <c r="P96" s="167">
        <v>0</v>
      </c>
      <c r="Q96" s="167">
        <v>9.6264923152856392E-6</v>
      </c>
      <c r="R96" s="167">
        <v>1.2043647228234699E-5</v>
      </c>
      <c r="S96" s="167">
        <v>3.5408322851010199E-5</v>
      </c>
      <c r="T96" s="167">
        <v>5.7078462394530601E-5</v>
      </c>
      <c r="U96" s="167">
        <v>9.9503260249733702E-6</v>
      </c>
      <c r="V96" s="167">
        <v>1.1143355588249099E-7</v>
      </c>
      <c r="W96" s="167">
        <v>0</v>
      </c>
      <c r="X96" s="167">
        <v>1.00617595808558E-5</v>
      </c>
      <c r="Y96" s="167">
        <v>4.8174588912939E-5</v>
      </c>
      <c r="Z96" s="167">
        <v>8.2619419985690393E-5</v>
      </c>
      <c r="AA96" s="167">
        <v>1.40855768479485E-4</v>
      </c>
      <c r="AB96" s="167">
        <v>1.3892299156593499</v>
      </c>
      <c r="AC96" s="167">
        <v>4.8352856896456298E-2</v>
      </c>
      <c r="AD96" s="167">
        <v>0</v>
      </c>
      <c r="AE96" s="167">
        <v>1.4375827725558099</v>
      </c>
      <c r="AF96" s="167">
        <v>9.4788386828852599E-7</v>
      </c>
      <c r="AG96" s="167">
        <v>1.21616869166307E-6</v>
      </c>
      <c r="AH96" s="167">
        <v>0</v>
      </c>
      <c r="AI96" s="167">
        <v>2.1640525599516001E-6</v>
      </c>
      <c r="AJ96" s="167">
        <v>2.18367596576004E-4</v>
      </c>
      <c r="AK96" s="167">
        <v>7.6003957509447002E-6</v>
      </c>
      <c r="AL96" s="167">
        <v>0</v>
      </c>
      <c r="AM96" s="167">
        <v>2.2596799232694901E-4</v>
      </c>
      <c r="AN96" s="167">
        <v>2.0407679753839401E-5</v>
      </c>
      <c r="AO96" s="167">
        <v>2.6183778431548499E-5</v>
      </c>
      <c r="AP96" s="167">
        <v>0</v>
      </c>
      <c r="AQ96" s="167">
        <v>4.65914581853879E-5</v>
      </c>
      <c r="AR96" s="167">
        <v>0</v>
      </c>
      <c r="AS96" s="167">
        <v>0</v>
      </c>
      <c r="AT96" s="167">
        <v>0</v>
      </c>
      <c r="AU96" s="167">
        <v>0</v>
      </c>
      <c r="AV96" s="167">
        <v>4.65914581853879E-5</v>
      </c>
      <c r="AW96" s="167">
        <v>2.3232589940864101E-5</v>
      </c>
      <c r="AX96" s="167">
        <v>2.9808238601360901E-5</v>
      </c>
      <c r="AY96" s="167">
        <v>0</v>
      </c>
      <c r="AZ96" s="167">
        <v>5.3040828542225097E-5</v>
      </c>
      <c r="BA96" s="167">
        <v>0</v>
      </c>
      <c r="BB96" s="167">
        <v>0</v>
      </c>
      <c r="BC96" s="167">
        <v>0</v>
      </c>
      <c r="BD96" s="167">
        <v>0</v>
      </c>
      <c r="BE96" s="167">
        <v>5.3040828542225097E-5</v>
      </c>
      <c r="BF96" s="167">
        <v>2.5018554919888401E-4</v>
      </c>
      <c r="BG96" s="167">
        <v>3.86886788945634E-4</v>
      </c>
      <c r="BH96" s="167">
        <v>0</v>
      </c>
      <c r="BI96" s="167">
        <v>6.3707233814451903E-4</v>
      </c>
      <c r="BJ96" s="167">
        <v>1.3124755399626499E-5</v>
      </c>
      <c r="BK96" s="167">
        <v>4.5681381640700499E-7</v>
      </c>
      <c r="BL96" s="167">
        <v>0</v>
      </c>
      <c r="BM96" s="167">
        <v>1.3581569216033501E-5</v>
      </c>
      <c r="BN96" s="167">
        <v>0.128121733199452</v>
      </c>
    </row>
    <row r="97" spans="1:66" x14ac:dyDescent="0.25">
      <c r="A97" s="167" t="s">
        <v>209</v>
      </c>
      <c r="B97" s="167">
        <v>2029</v>
      </c>
      <c r="C97" s="167" t="s">
        <v>69</v>
      </c>
      <c r="D97" s="167">
        <v>2030</v>
      </c>
      <c r="E97" s="167" t="s">
        <v>210</v>
      </c>
      <c r="F97" s="167" t="s">
        <v>211</v>
      </c>
      <c r="G97" s="167">
        <v>3.5117278634482298</v>
      </c>
      <c r="H97" s="167">
        <v>586.70508136313799</v>
      </c>
      <c r="I97" s="167">
        <v>26.6891317622066</v>
      </c>
      <c r="J97" s="167">
        <v>8.4820503888113203E-4</v>
      </c>
      <c r="K97" s="167">
        <v>1.49536023853356E-4</v>
      </c>
      <c r="L97" s="167">
        <v>5.2554560701959802E-5</v>
      </c>
      <c r="M97" s="167">
        <v>1.05029562343644E-3</v>
      </c>
      <c r="N97" s="167">
        <v>3.5711502456400999E-6</v>
      </c>
      <c r="O97" s="167">
        <v>5.1525085190806801E-8</v>
      </c>
      <c r="P97" s="167">
        <v>0</v>
      </c>
      <c r="Q97" s="167">
        <v>3.6226753308309001E-6</v>
      </c>
      <c r="R97" s="167">
        <v>5.8205848262706004E-6</v>
      </c>
      <c r="S97" s="167">
        <v>1.71125193892355E-5</v>
      </c>
      <c r="T97" s="167">
        <v>2.6555779546337E-5</v>
      </c>
      <c r="U97" s="167">
        <v>3.7326218130034202E-6</v>
      </c>
      <c r="V97" s="167">
        <v>5.3854820903955802E-8</v>
      </c>
      <c r="W97" s="167">
        <v>0</v>
      </c>
      <c r="X97" s="167">
        <v>3.7864766339073802E-6</v>
      </c>
      <c r="Y97" s="167">
        <v>2.3282339305082401E-5</v>
      </c>
      <c r="Z97" s="167">
        <v>3.9929211908216299E-5</v>
      </c>
      <c r="AA97" s="167">
        <v>6.6998027847206106E-5</v>
      </c>
      <c r="AB97" s="167">
        <v>0.67140214372363605</v>
      </c>
      <c r="AC97" s="167">
        <v>2.3368494595104299E-2</v>
      </c>
      <c r="AD97" s="167">
        <v>0</v>
      </c>
      <c r="AE97" s="167">
        <v>0.69477063831873997</v>
      </c>
      <c r="AF97" s="167">
        <v>4.2875584741616799E-7</v>
      </c>
      <c r="AG97" s="167">
        <v>5.8776323307478596E-7</v>
      </c>
      <c r="AH97" s="167">
        <v>0</v>
      </c>
      <c r="AI97" s="167">
        <v>1.0165190804909499E-6</v>
      </c>
      <c r="AJ97" s="167">
        <v>1.05535067168001E-4</v>
      </c>
      <c r="AK97" s="167">
        <v>3.6732019249026398E-6</v>
      </c>
      <c r="AL97" s="167">
        <v>0</v>
      </c>
      <c r="AM97" s="167">
        <v>1.0920826909290399E-4</v>
      </c>
      <c r="AN97" s="167">
        <v>9.2309958206735003E-6</v>
      </c>
      <c r="AO97" s="167">
        <v>1.26543812306133E-5</v>
      </c>
      <c r="AP97" s="167">
        <v>0</v>
      </c>
      <c r="AQ97" s="167">
        <v>2.1885377051286801E-5</v>
      </c>
      <c r="AR97" s="167">
        <v>0</v>
      </c>
      <c r="AS97" s="167">
        <v>0</v>
      </c>
      <c r="AT97" s="167">
        <v>0</v>
      </c>
      <c r="AU97" s="167">
        <v>0</v>
      </c>
      <c r="AV97" s="167">
        <v>2.1885377051286801E-5</v>
      </c>
      <c r="AW97" s="167">
        <v>1.0508786066539E-5</v>
      </c>
      <c r="AX97" s="167">
        <v>1.4406049763246399E-5</v>
      </c>
      <c r="AY97" s="167">
        <v>0</v>
      </c>
      <c r="AZ97" s="167">
        <v>2.4914835829785401E-5</v>
      </c>
      <c r="BA97" s="167">
        <v>0</v>
      </c>
      <c r="BB97" s="167">
        <v>0</v>
      </c>
      <c r="BC97" s="167">
        <v>0</v>
      </c>
      <c r="BD97" s="167">
        <v>0</v>
      </c>
      <c r="BE97" s="167">
        <v>2.4914835829785401E-5</v>
      </c>
      <c r="BF97" s="167">
        <v>1.13166317187856E-4</v>
      </c>
      <c r="BG97" s="167">
        <v>1.8697885537050701E-4</v>
      </c>
      <c r="BH97" s="167">
        <v>0</v>
      </c>
      <c r="BI97" s="167">
        <v>3.0014517255836401E-4</v>
      </c>
      <c r="BJ97" s="167">
        <v>6.3430745421107899E-6</v>
      </c>
      <c r="BK97" s="167">
        <v>2.20773949769624E-7</v>
      </c>
      <c r="BL97" s="167">
        <v>0</v>
      </c>
      <c r="BM97" s="167">
        <v>6.56384849188042E-6</v>
      </c>
      <c r="BN97" s="167">
        <v>6.1920064748153897E-2</v>
      </c>
    </row>
    <row r="98" spans="1:66" x14ac:dyDescent="0.25">
      <c r="A98" s="167" t="s">
        <v>209</v>
      </c>
      <c r="B98" s="167">
        <v>2029</v>
      </c>
      <c r="C98" s="167" t="s">
        <v>70</v>
      </c>
      <c r="D98" s="167">
        <v>2029</v>
      </c>
      <c r="E98" s="167" t="s">
        <v>210</v>
      </c>
      <c r="F98" s="167" t="s">
        <v>211</v>
      </c>
      <c r="G98" s="167">
        <v>467.77254411685499</v>
      </c>
      <c r="H98" s="167">
        <v>89154.591699835306</v>
      </c>
      <c r="I98" s="167">
        <v>5940.7113102840603</v>
      </c>
      <c r="J98" s="167">
        <v>0.11624801925465</v>
      </c>
      <c r="K98" s="167">
        <v>1.14529838309701E-2</v>
      </c>
      <c r="L98" s="167">
        <v>1.22710378488081E-2</v>
      </c>
      <c r="M98" s="167">
        <v>0.139972040934428</v>
      </c>
      <c r="N98" s="167">
        <v>7.2646580014219602E-4</v>
      </c>
      <c r="O98" s="167">
        <v>3.9463130847879696E-6</v>
      </c>
      <c r="P98" s="167">
        <v>0</v>
      </c>
      <c r="Q98" s="167">
        <v>7.3041211322698405E-4</v>
      </c>
      <c r="R98" s="167">
        <v>8.8448503366416603E-4</v>
      </c>
      <c r="S98" s="167">
        <v>2.60038599897264E-3</v>
      </c>
      <c r="T98" s="167">
        <v>4.21528314586379E-3</v>
      </c>
      <c r="U98" s="167">
        <v>7.5931335998038097E-4</v>
      </c>
      <c r="V98" s="167">
        <v>4.1247478509771298E-6</v>
      </c>
      <c r="W98" s="167">
        <v>0</v>
      </c>
      <c r="X98" s="167">
        <v>7.6343810783135904E-4</v>
      </c>
      <c r="Y98" s="167">
        <v>3.5379401346566598E-3</v>
      </c>
      <c r="Z98" s="167">
        <v>6.0675673309361798E-3</v>
      </c>
      <c r="AA98" s="167">
        <v>1.03689455734242E-2</v>
      </c>
      <c r="AB98" s="167">
        <v>88.353941519735201</v>
      </c>
      <c r="AC98" s="167">
        <v>1.7897960896319101</v>
      </c>
      <c r="AD98" s="167">
        <v>0</v>
      </c>
      <c r="AE98" s="167">
        <v>90.143737609367093</v>
      </c>
      <c r="AF98" s="167">
        <v>5.5160375000457397E-5</v>
      </c>
      <c r="AG98" s="167">
        <v>4.5016863705334803E-5</v>
      </c>
      <c r="AH98" s="167">
        <v>0</v>
      </c>
      <c r="AI98" s="167">
        <v>1.00177238705792E-4</v>
      </c>
      <c r="AJ98" s="167">
        <v>1.38880092058226E-2</v>
      </c>
      <c r="AK98" s="167">
        <v>2.8133102091208202E-4</v>
      </c>
      <c r="AL98" s="167">
        <v>0</v>
      </c>
      <c r="AM98" s="167">
        <v>1.4169340226734699E-2</v>
      </c>
      <c r="AN98" s="167">
        <v>1.18758774758299E-3</v>
      </c>
      <c r="AO98" s="167">
        <v>9.69200730970844E-4</v>
      </c>
      <c r="AP98" s="167">
        <v>0</v>
      </c>
      <c r="AQ98" s="167">
        <v>2.15678847855383E-3</v>
      </c>
      <c r="AR98" s="167">
        <v>0</v>
      </c>
      <c r="AS98" s="167">
        <v>0</v>
      </c>
      <c r="AT98" s="167">
        <v>0</v>
      </c>
      <c r="AU98" s="167">
        <v>0</v>
      </c>
      <c r="AV98" s="167">
        <v>2.15678847855383E-3</v>
      </c>
      <c r="AW98" s="167">
        <v>1.35197824991345E-3</v>
      </c>
      <c r="AX98" s="167">
        <v>1.1033612554016601E-3</v>
      </c>
      <c r="AY98" s="167">
        <v>0</v>
      </c>
      <c r="AZ98" s="167">
        <v>2.45533950531512E-3</v>
      </c>
      <c r="BA98" s="167">
        <v>0</v>
      </c>
      <c r="BB98" s="167">
        <v>0</v>
      </c>
      <c r="BC98" s="167">
        <v>0</v>
      </c>
      <c r="BD98" s="167">
        <v>0</v>
      </c>
      <c r="BE98" s="167">
        <v>2.45533950531512E-3</v>
      </c>
      <c r="BF98" s="167">
        <v>1.26435101283337E-2</v>
      </c>
      <c r="BG98" s="167">
        <v>1.4320735245653899E-2</v>
      </c>
      <c r="BH98" s="167">
        <v>0</v>
      </c>
      <c r="BI98" s="167">
        <v>2.69642453739877E-2</v>
      </c>
      <c r="BJ98" s="167">
        <v>8.3472422956645505E-4</v>
      </c>
      <c r="BK98" s="167">
        <v>1.69091059923495E-5</v>
      </c>
      <c r="BL98" s="167">
        <v>0</v>
      </c>
      <c r="BM98" s="167">
        <v>8.51633335558805E-4</v>
      </c>
      <c r="BN98" s="167">
        <v>8.0338830709939799</v>
      </c>
    </row>
    <row r="99" spans="1:66" x14ac:dyDescent="0.25">
      <c r="A99" s="167" t="s">
        <v>209</v>
      </c>
      <c r="B99" s="167">
        <v>2029</v>
      </c>
      <c r="C99" s="167" t="s">
        <v>70</v>
      </c>
      <c r="D99" s="167">
        <v>2030</v>
      </c>
      <c r="E99" s="167" t="s">
        <v>210</v>
      </c>
      <c r="F99" s="167" t="s">
        <v>211</v>
      </c>
      <c r="G99" s="167">
        <v>190.426216707473</v>
      </c>
      <c r="H99" s="167">
        <v>15122.531072190201</v>
      </c>
      <c r="I99" s="167">
        <v>2418.41295218491</v>
      </c>
      <c r="J99" s="167">
        <v>1.7438207482783599E-2</v>
      </c>
      <c r="K99" s="167">
        <v>4.6624121239545796E-3</v>
      </c>
      <c r="L99" s="167">
        <v>4.99543494378114E-3</v>
      </c>
      <c r="M99" s="167">
        <v>2.7096054550519302E-2</v>
      </c>
      <c r="N99" s="167">
        <v>9.5645386425669603E-5</v>
      </c>
      <c r="O99" s="167">
        <v>1.6065104293330301E-6</v>
      </c>
      <c r="P99" s="167">
        <v>0</v>
      </c>
      <c r="Q99" s="167">
        <v>9.7251896855002598E-5</v>
      </c>
      <c r="R99" s="167">
        <v>1.5002763345612699E-4</v>
      </c>
      <c r="S99" s="167">
        <v>4.4108124236101501E-4</v>
      </c>
      <c r="T99" s="167">
        <v>6.8836077267214496E-4</v>
      </c>
      <c r="U99" s="167">
        <v>9.9970046379721901E-5</v>
      </c>
      <c r="V99" s="167">
        <v>1.67914970216302E-6</v>
      </c>
      <c r="W99" s="167">
        <v>0</v>
      </c>
      <c r="X99" s="167">
        <v>1.01649196081885E-4</v>
      </c>
      <c r="Y99" s="167">
        <v>6.0011053382451004E-4</v>
      </c>
      <c r="Z99" s="167">
        <v>1.02918956550903E-3</v>
      </c>
      <c r="AA99" s="167">
        <v>1.73094929541543E-3</v>
      </c>
      <c r="AB99" s="167">
        <v>14.9867236281128</v>
      </c>
      <c r="AC99" s="167">
        <v>0.72861073680565103</v>
      </c>
      <c r="AD99" s="167">
        <v>0</v>
      </c>
      <c r="AE99" s="167">
        <v>15.715334364918499</v>
      </c>
      <c r="AF99" s="167">
        <v>8.7569789790593993E-6</v>
      </c>
      <c r="AG99" s="167">
        <v>1.8325981614905101E-5</v>
      </c>
      <c r="AH99" s="167">
        <v>0</v>
      </c>
      <c r="AI99" s="167">
        <v>2.7082960593964499E-5</v>
      </c>
      <c r="AJ99" s="167">
        <v>2.3557042519247598E-3</v>
      </c>
      <c r="AK99" s="167">
        <v>1.14527461323928E-4</v>
      </c>
      <c r="AL99" s="167">
        <v>0</v>
      </c>
      <c r="AM99" s="167">
        <v>2.47023171324869E-3</v>
      </c>
      <c r="AN99" s="167">
        <v>1.8853535606468399E-4</v>
      </c>
      <c r="AO99" s="167">
        <v>3.9455335878539702E-4</v>
      </c>
      <c r="AP99" s="167">
        <v>0</v>
      </c>
      <c r="AQ99" s="167">
        <v>5.8308871485008196E-4</v>
      </c>
      <c r="AR99" s="167">
        <v>0</v>
      </c>
      <c r="AS99" s="167">
        <v>0</v>
      </c>
      <c r="AT99" s="167">
        <v>0</v>
      </c>
      <c r="AU99" s="167">
        <v>0</v>
      </c>
      <c r="AV99" s="167">
        <v>5.8308871485008196E-4</v>
      </c>
      <c r="AW99" s="167">
        <v>2.1463315132537599E-4</v>
      </c>
      <c r="AX99" s="167">
        <v>4.4916896506704598E-4</v>
      </c>
      <c r="AY99" s="167">
        <v>0</v>
      </c>
      <c r="AZ99" s="167">
        <v>6.6380211639242197E-4</v>
      </c>
      <c r="BA99" s="167">
        <v>0</v>
      </c>
      <c r="BB99" s="167">
        <v>0</v>
      </c>
      <c r="BC99" s="167">
        <v>0</v>
      </c>
      <c r="BD99" s="167">
        <v>0</v>
      </c>
      <c r="BE99" s="167">
        <v>6.6380211639242197E-4</v>
      </c>
      <c r="BF99" s="167">
        <v>2.0072191687010199E-3</v>
      </c>
      <c r="BG99" s="167">
        <v>5.8298492880719602E-3</v>
      </c>
      <c r="BH99" s="167">
        <v>0</v>
      </c>
      <c r="BI99" s="167">
        <v>7.8370684567729901E-3</v>
      </c>
      <c r="BJ99" s="167">
        <v>1.4158713373763399E-4</v>
      </c>
      <c r="BK99" s="167">
        <v>6.8835529629212499E-6</v>
      </c>
      <c r="BL99" s="167">
        <v>0</v>
      </c>
      <c r="BM99" s="167">
        <v>1.48470686700556E-4</v>
      </c>
      <c r="BN99" s="167">
        <v>1.4005982229896901</v>
      </c>
    </row>
    <row r="100" spans="1:66" x14ac:dyDescent="0.25">
      <c r="A100" s="167" t="s">
        <v>209</v>
      </c>
      <c r="B100" s="167">
        <v>2030</v>
      </c>
      <c r="C100" s="167" t="s">
        <v>66</v>
      </c>
      <c r="D100" s="167">
        <v>2030</v>
      </c>
      <c r="E100" s="167" t="s">
        <v>210</v>
      </c>
      <c r="F100" s="167" t="s">
        <v>211</v>
      </c>
      <c r="G100" s="167">
        <v>203.166656866854</v>
      </c>
      <c r="H100" s="167">
        <v>66720.900241320298</v>
      </c>
      <c r="I100" s="167">
        <v>2966.23319025607</v>
      </c>
      <c r="J100" s="167">
        <v>9.0698655860449603E-2</v>
      </c>
      <c r="K100" s="167">
        <v>2.7613518680877299E-2</v>
      </c>
      <c r="L100" s="167">
        <v>7.3056314198327501E-3</v>
      </c>
      <c r="M100" s="167">
        <v>0.12561780596115901</v>
      </c>
      <c r="N100" s="167">
        <v>5.8852207090768496E-4</v>
      </c>
      <c r="O100" s="167">
        <v>9.5146899441796206E-6</v>
      </c>
      <c r="P100" s="167">
        <v>0</v>
      </c>
      <c r="Q100" s="167">
        <v>5.9803676085186397E-4</v>
      </c>
      <c r="R100" s="167">
        <v>6.6192482709958504E-4</v>
      </c>
      <c r="S100" s="167">
        <v>1.94605899167278E-3</v>
      </c>
      <c r="T100" s="167">
        <v>3.2060205796242301E-3</v>
      </c>
      <c r="U100" s="167">
        <v>6.1513242742611805E-4</v>
      </c>
      <c r="V100" s="167">
        <v>9.9449020026441107E-6</v>
      </c>
      <c r="W100" s="167">
        <v>0</v>
      </c>
      <c r="X100" s="167">
        <v>6.2507732942876197E-4</v>
      </c>
      <c r="Y100" s="167">
        <v>2.6476993083983402E-3</v>
      </c>
      <c r="Z100" s="167">
        <v>4.5408043139031498E-3</v>
      </c>
      <c r="AA100" s="167">
        <v>7.8135809517302594E-3</v>
      </c>
      <c r="AB100" s="167">
        <v>66.121492144297207</v>
      </c>
      <c r="AC100" s="167">
        <v>4.3152569221627601</v>
      </c>
      <c r="AD100" s="167">
        <v>0</v>
      </c>
      <c r="AE100" s="167">
        <v>70.436749066459996</v>
      </c>
      <c r="AF100" s="167">
        <v>4.22546999806739E-5</v>
      </c>
      <c r="AG100" s="167">
        <v>1.08537131041813E-4</v>
      </c>
      <c r="AH100" s="167">
        <v>0</v>
      </c>
      <c r="AI100" s="167">
        <v>1.5079183102248699E-4</v>
      </c>
      <c r="AJ100" s="167">
        <v>1.03933777690904E-2</v>
      </c>
      <c r="AK100" s="167">
        <v>6.7829829467313803E-4</v>
      </c>
      <c r="AL100" s="167">
        <v>0</v>
      </c>
      <c r="AM100" s="167">
        <v>1.10716760637635E-2</v>
      </c>
      <c r="AN100" s="167">
        <v>9.0973210342438105E-4</v>
      </c>
      <c r="AO100" s="167">
        <v>2.3367746680837101E-3</v>
      </c>
      <c r="AP100" s="167">
        <v>0</v>
      </c>
      <c r="AQ100" s="167">
        <v>3.2465067715080902E-3</v>
      </c>
      <c r="AR100" s="167">
        <v>0</v>
      </c>
      <c r="AS100" s="167">
        <v>0</v>
      </c>
      <c r="AT100" s="167">
        <v>0</v>
      </c>
      <c r="AU100" s="167">
        <v>0</v>
      </c>
      <c r="AV100" s="167">
        <v>3.2465067715080902E-3</v>
      </c>
      <c r="AW100" s="167">
        <v>1.03566074976858E-3</v>
      </c>
      <c r="AX100" s="167">
        <v>2.6602400813141801E-3</v>
      </c>
      <c r="AY100" s="167">
        <v>0</v>
      </c>
      <c r="AZ100" s="167">
        <v>3.6959008310827601E-3</v>
      </c>
      <c r="BA100" s="167">
        <v>0</v>
      </c>
      <c r="BB100" s="167">
        <v>0</v>
      </c>
      <c r="BC100" s="167">
        <v>0</v>
      </c>
      <c r="BD100" s="167">
        <v>0</v>
      </c>
      <c r="BE100" s="167">
        <v>3.6959008310827601E-3</v>
      </c>
      <c r="BF100" s="167">
        <v>9.68498236804494E-3</v>
      </c>
      <c r="BG100" s="167">
        <v>3.4527761155170297E-2</v>
      </c>
      <c r="BH100" s="167">
        <v>0</v>
      </c>
      <c r="BI100" s="167">
        <v>4.4212743523215303E-2</v>
      </c>
      <c r="BJ100" s="167">
        <v>6.2468307172922999E-4</v>
      </c>
      <c r="BK100" s="167">
        <v>4.0768407699491802E-5</v>
      </c>
      <c r="BL100" s="167">
        <v>0</v>
      </c>
      <c r="BM100" s="167">
        <v>6.6545147942872205E-4</v>
      </c>
      <c r="BN100" s="167">
        <v>6.27753653119085</v>
      </c>
    </row>
    <row r="101" spans="1:66" x14ac:dyDescent="0.25">
      <c r="A101" s="167" t="s">
        <v>209</v>
      </c>
      <c r="B101" s="167">
        <v>2030</v>
      </c>
      <c r="C101" s="167" t="s">
        <v>66</v>
      </c>
      <c r="D101" s="167">
        <v>2031</v>
      </c>
      <c r="E101" s="167" t="s">
        <v>210</v>
      </c>
      <c r="F101" s="167" t="s">
        <v>211</v>
      </c>
      <c r="G101" s="167">
        <v>129.46509932561</v>
      </c>
      <c r="H101" s="167">
        <v>17715.398674107601</v>
      </c>
      <c r="I101" s="167">
        <v>1890.19045015391</v>
      </c>
      <c r="J101" s="167">
        <v>2.04274327244264E-2</v>
      </c>
      <c r="K101" s="167">
        <v>1.7596327044413801E-2</v>
      </c>
      <c r="L101" s="167">
        <v>4.6554110403302703E-3</v>
      </c>
      <c r="M101" s="167">
        <v>4.2679170809170497E-2</v>
      </c>
      <c r="N101" s="167">
        <v>1.12052212381812E-4</v>
      </c>
      <c r="O101" s="167">
        <v>6.0631025664948398E-6</v>
      </c>
      <c r="P101" s="167">
        <v>0</v>
      </c>
      <c r="Q101" s="167">
        <v>1.1811531494830699E-4</v>
      </c>
      <c r="R101" s="167">
        <v>1.75750959024034E-4</v>
      </c>
      <c r="S101" s="167">
        <v>5.1670781953065995E-4</v>
      </c>
      <c r="T101" s="167">
        <v>8.1057409350300102E-4</v>
      </c>
      <c r="U101" s="167">
        <v>1.1711871620138901E-4</v>
      </c>
      <c r="V101" s="167">
        <v>6.3372491599325699E-6</v>
      </c>
      <c r="W101" s="167">
        <v>0</v>
      </c>
      <c r="X101" s="167">
        <v>1.2345596536132201E-4</v>
      </c>
      <c r="Y101" s="167">
        <v>7.0300383609613601E-4</v>
      </c>
      <c r="Z101" s="167">
        <v>1.2056515789048701E-3</v>
      </c>
      <c r="AA101" s="167">
        <v>2.0321113803623298E-3</v>
      </c>
      <c r="AB101" s="167">
        <v>17.556246843589101</v>
      </c>
      <c r="AC101" s="167">
        <v>2.7498368810068001</v>
      </c>
      <c r="AD101" s="167">
        <v>0</v>
      </c>
      <c r="AE101" s="167">
        <v>20.306083724595901</v>
      </c>
      <c r="AF101" s="167">
        <v>1.0258465495394E-5</v>
      </c>
      <c r="AG101" s="167">
        <v>6.9163762733242005E-5</v>
      </c>
      <c r="AH101" s="167">
        <v>0</v>
      </c>
      <c r="AI101" s="167">
        <v>7.9422228228636103E-5</v>
      </c>
      <c r="AJ101" s="167">
        <v>2.7595975186800199E-3</v>
      </c>
      <c r="AK101" s="167">
        <v>4.32236063961028E-4</v>
      </c>
      <c r="AL101" s="167">
        <v>0</v>
      </c>
      <c r="AM101" s="167">
        <v>3.1918335826410498E-3</v>
      </c>
      <c r="AN101" s="167">
        <v>2.2086194902104701E-4</v>
      </c>
      <c r="AO101" s="167">
        <v>1.48907684543577E-3</v>
      </c>
      <c r="AP101" s="167">
        <v>0</v>
      </c>
      <c r="AQ101" s="167">
        <v>1.70993879445682E-3</v>
      </c>
      <c r="AR101" s="167">
        <v>0</v>
      </c>
      <c r="AS101" s="167">
        <v>0</v>
      </c>
      <c r="AT101" s="167">
        <v>0</v>
      </c>
      <c r="AU101" s="167">
        <v>0</v>
      </c>
      <c r="AV101" s="167">
        <v>1.70993879445682E-3</v>
      </c>
      <c r="AW101" s="167">
        <v>2.5143451666428002E-4</v>
      </c>
      <c r="AX101" s="167">
        <v>1.69520063808019E-3</v>
      </c>
      <c r="AY101" s="167">
        <v>0</v>
      </c>
      <c r="AZ101" s="167">
        <v>1.94663515474447E-3</v>
      </c>
      <c r="BA101" s="167">
        <v>0</v>
      </c>
      <c r="BB101" s="167">
        <v>0</v>
      </c>
      <c r="BC101" s="167">
        <v>0</v>
      </c>
      <c r="BD101" s="167">
        <v>0</v>
      </c>
      <c r="BE101" s="167">
        <v>1.94663515474447E-3</v>
      </c>
      <c r="BF101" s="167">
        <v>2.3512903665866502E-3</v>
      </c>
      <c r="BG101" s="167">
        <v>2.20023309748833E-2</v>
      </c>
      <c r="BH101" s="167">
        <v>0</v>
      </c>
      <c r="BI101" s="167">
        <v>2.43536213414699E-2</v>
      </c>
      <c r="BJ101" s="167">
        <v>1.6586271499070701E-4</v>
      </c>
      <c r="BK101" s="167">
        <v>2.59790953572696E-5</v>
      </c>
      <c r="BL101" s="167">
        <v>0</v>
      </c>
      <c r="BM101" s="167">
        <v>1.91841810347976E-4</v>
      </c>
      <c r="BN101" s="167">
        <v>1.80973971791763</v>
      </c>
    </row>
    <row r="102" spans="1:66" x14ac:dyDescent="0.25">
      <c r="A102" s="167" t="s">
        <v>209</v>
      </c>
      <c r="B102" s="167">
        <v>2030</v>
      </c>
      <c r="C102" s="167" t="s">
        <v>67</v>
      </c>
      <c r="D102" s="167">
        <v>2030</v>
      </c>
      <c r="E102" s="167" t="s">
        <v>210</v>
      </c>
      <c r="F102" s="167" t="s">
        <v>211</v>
      </c>
      <c r="G102" s="167">
        <v>860.36372162479995</v>
      </c>
      <c r="H102" s="167">
        <v>215108.18871471201</v>
      </c>
      <c r="I102" s="167">
        <v>12561.310335722001</v>
      </c>
      <c r="J102" s="167">
        <v>0.29241188471213603</v>
      </c>
      <c r="K102" s="167">
        <v>0.145134393309621</v>
      </c>
      <c r="L102" s="167">
        <v>3.0937656474337601E-2</v>
      </c>
      <c r="M102" s="167">
        <v>0.46848393449609499</v>
      </c>
      <c r="N102" s="167">
        <v>1.89739625527094E-3</v>
      </c>
      <c r="O102" s="167">
        <v>5.0008431324399197E-5</v>
      </c>
      <c r="P102" s="167">
        <v>0</v>
      </c>
      <c r="Q102" s="167">
        <v>1.9474046865953401E-3</v>
      </c>
      <c r="R102" s="167">
        <v>2.1340457054341601E-3</v>
      </c>
      <c r="S102" s="167">
        <v>6.2740943739764401E-3</v>
      </c>
      <c r="T102" s="167">
        <v>1.0355544766005901E-2</v>
      </c>
      <c r="U102" s="167">
        <v>1.9831880943631001E-3</v>
      </c>
      <c r="V102" s="167">
        <v>5.2269590679761102E-5</v>
      </c>
      <c r="W102" s="167">
        <v>0</v>
      </c>
      <c r="X102" s="167">
        <v>2.0354576850428602E-3</v>
      </c>
      <c r="Y102" s="167">
        <v>8.5361828217366594E-3</v>
      </c>
      <c r="Z102" s="167">
        <v>1.46395535392783E-2</v>
      </c>
      <c r="AA102" s="167">
        <v>2.52111940460579E-2</v>
      </c>
      <c r="AB102" s="167">
        <v>213.17558282233199</v>
      </c>
      <c r="AC102" s="167">
        <v>22.680637068065899</v>
      </c>
      <c r="AD102" s="167">
        <v>0</v>
      </c>
      <c r="AE102" s="167">
        <v>235.85621989039799</v>
      </c>
      <c r="AF102" s="167">
        <v>1.3622904118425899E-4</v>
      </c>
      <c r="AG102" s="167">
        <v>5.7046227419865997E-4</v>
      </c>
      <c r="AH102" s="167">
        <v>0</v>
      </c>
      <c r="AI102" s="167">
        <v>7.0669131538291896E-4</v>
      </c>
      <c r="AJ102" s="167">
        <v>3.3508232974890702E-2</v>
      </c>
      <c r="AK102" s="167">
        <v>3.5650803006322699E-3</v>
      </c>
      <c r="AL102" s="167">
        <v>0</v>
      </c>
      <c r="AM102" s="167">
        <v>3.7073313275522997E-2</v>
      </c>
      <c r="AN102" s="167">
        <v>2.9329738997253699E-3</v>
      </c>
      <c r="AO102" s="167">
        <v>1.22818963303103E-2</v>
      </c>
      <c r="AP102" s="167">
        <v>0</v>
      </c>
      <c r="AQ102" s="167">
        <v>1.52148702300356E-2</v>
      </c>
      <c r="AR102" s="167">
        <v>0</v>
      </c>
      <c r="AS102" s="167">
        <v>0</v>
      </c>
      <c r="AT102" s="167">
        <v>0</v>
      </c>
      <c r="AU102" s="167">
        <v>0</v>
      </c>
      <c r="AV102" s="167">
        <v>1.52148702300356E-2</v>
      </c>
      <c r="AW102" s="167">
        <v>3.33896752308439E-3</v>
      </c>
      <c r="AX102" s="167">
        <v>1.3982004058282E-2</v>
      </c>
      <c r="AY102" s="167">
        <v>0</v>
      </c>
      <c r="AZ102" s="167">
        <v>1.73209715813664E-2</v>
      </c>
      <c r="BA102" s="167">
        <v>0</v>
      </c>
      <c r="BB102" s="167">
        <v>0</v>
      </c>
      <c r="BC102" s="167">
        <v>0</v>
      </c>
      <c r="BD102" s="167">
        <v>0</v>
      </c>
      <c r="BE102" s="167">
        <v>1.73209715813664E-2</v>
      </c>
      <c r="BF102" s="167">
        <v>3.1224328923765001E-2</v>
      </c>
      <c r="BG102" s="167">
        <v>0.181475085645838</v>
      </c>
      <c r="BH102" s="167">
        <v>0</v>
      </c>
      <c r="BI102" s="167">
        <v>0.21269941456960301</v>
      </c>
      <c r="BJ102" s="167">
        <v>2.0139772043333698E-3</v>
      </c>
      <c r="BK102" s="167">
        <v>2.1427541292528499E-4</v>
      </c>
      <c r="BL102" s="167">
        <v>0</v>
      </c>
      <c r="BM102" s="167">
        <v>2.22825261725866E-3</v>
      </c>
      <c r="BN102" s="167">
        <v>21.020221064909599</v>
      </c>
    </row>
    <row r="103" spans="1:66" x14ac:dyDescent="0.25">
      <c r="A103" s="167" t="s">
        <v>209</v>
      </c>
      <c r="B103" s="167">
        <v>2030</v>
      </c>
      <c r="C103" s="167" t="s">
        <v>67</v>
      </c>
      <c r="D103" s="167">
        <v>2031</v>
      </c>
      <c r="E103" s="167" t="s">
        <v>210</v>
      </c>
      <c r="F103" s="167" t="s">
        <v>211</v>
      </c>
      <c r="G103" s="167">
        <v>582.00409029020898</v>
      </c>
      <c r="H103" s="167">
        <v>60630.290490423999</v>
      </c>
      <c r="I103" s="167">
        <v>8497.2597182370591</v>
      </c>
      <c r="J103" s="167">
        <v>6.9911984607352401E-2</v>
      </c>
      <c r="K103" s="167">
        <v>9.8178024508597597E-2</v>
      </c>
      <c r="L103" s="167">
        <v>2.0928175095590699E-2</v>
      </c>
      <c r="M103" s="167">
        <v>0.18901818421154001</v>
      </c>
      <c r="N103" s="167">
        <v>3.8349472374269599E-4</v>
      </c>
      <c r="O103" s="167">
        <v>3.3828845694274797E-5</v>
      </c>
      <c r="P103" s="167">
        <v>0</v>
      </c>
      <c r="Q103" s="167">
        <v>4.1732356943697098E-4</v>
      </c>
      <c r="R103" s="167">
        <v>6.0150109493003101E-4</v>
      </c>
      <c r="S103" s="167">
        <v>1.7684132190942899E-3</v>
      </c>
      <c r="T103" s="167">
        <v>2.7872378834612899E-3</v>
      </c>
      <c r="U103" s="167">
        <v>4.0083465341770799E-4</v>
      </c>
      <c r="V103" s="167">
        <v>3.53584359832904E-5</v>
      </c>
      <c r="W103" s="167">
        <v>0</v>
      </c>
      <c r="X103" s="167">
        <v>4.3619308940099797E-4</v>
      </c>
      <c r="Y103" s="167">
        <v>2.4060043797201201E-3</v>
      </c>
      <c r="Z103" s="167">
        <v>4.12629751122001E-3</v>
      </c>
      <c r="AA103" s="167">
        <v>6.9684949803411403E-3</v>
      </c>
      <c r="AB103" s="167">
        <v>60.085567124202299</v>
      </c>
      <c r="AC103" s="167">
        <v>15.342608262321299</v>
      </c>
      <c r="AD103" s="167">
        <v>0</v>
      </c>
      <c r="AE103" s="167">
        <v>75.428175386523606</v>
      </c>
      <c r="AF103" s="167">
        <v>3.51091853352071E-5</v>
      </c>
      <c r="AG103" s="167">
        <v>3.8589653258841499E-4</v>
      </c>
      <c r="AH103" s="167">
        <v>0</v>
      </c>
      <c r="AI103" s="167">
        <v>4.2100571792362198E-4</v>
      </c>
      <c r="AJ103" s="167">
        <v>9.4446144111364604E-3</v>
      </c>
      <c r="AK103" s="167">
        <v>2.4116443604369898E-3</v>
      </c>
      <c r="AL103" s="167">
        <v>0</v>
      </c>
      <c r="AM103" s="167">
        <v>1.18562587715734E-2</v>
      </c>
      <c r="AN103" s="167">
        <v>7.5589113256330697E-4</v>
      </c>
      <c r="AO103" s="167">
        <v>8.30824652539007E-3</v>
      </c>
      <c r="AP103" s="167">
        <v>0</v>
      </c>
      <c r="AQ103" s="167">
        <v>9.0641376579533792E-3</v>
      </c>
      <c r="AR103" s="167">
        <v>0</v>
      </c>
      <c r="AS103" s="167">
        <v>0</v>
      </c>
      <c r="AT103" s="167">
        <v>0</v>
      </c>
      <c r="AU103" s="167">
        <v>0</v>
      </c>
      <c r="AV103" s="167">
        <v>9.0641376579533792E-3</v>
      </c>
      <c r="AW103" s="167">
        <v>8.6052451501620296E-4</v>
      </c>
      <c r="AX103" s="167">
        <v>9.4583062347243108E-3</v>
      </c>
      <c r="AY103" s="167">
        <v>0</v>
      </c>
      <c r="AZ103" s="167">
        <v>1.03188307497405E-2</v>
      </c>
      <c r="BA103" s="167">
        <v>0</v>
      </c>
      <c r="BB103" s="167">
        <v>0</v>
      </c>
      <c r="BC103" s="167">
        <v>0</v>
      </c>
      <c r="BD103" s="167">
        <v>0</v>
      </c>
      <c r="BE103" s="167">
        <v>1.03188307497405E-2</v>
      </c>
      <c r="BF103" s="167">
        <v>8.0471892717678302E-3</v>
      </c>
      <c r="BG103" s="167">
        <v>0.122761152611341</v>
      </c>
      <c r="BH103" s="167">
        <v>0</v>
      </c>
      <c r="BI103" s="167">
        <v>0.130808341883109</v>
      </c>
      <c r="BJ103" s="167">
        <v>5.6765864502615799E-4</v>
      </c>
      <c r="BK103" s="167">
        <v>1.4494935529781001E-4</v>
      </c>
      <c r="BL103" s="167">
        <v>0</v>
      </c>
      <c r="BM103" s="167">
        <v>7.1260800032396903E-4</v>
      </c>
      <c r="BN103" s="167">
        <v>6.72238757105616</v>
      </c>
    </row>
    <row r="104" spans="1:66" x14ac:dyDescent="0.25">
      <c r="A104" s="167" t="s">
        <v>209</v>
      </c>
      <c r="B104" s="167">
        <v>2030</v>
      </c>
      <c r="C104" s="167" t="s">
        <v>68</v>
      </c>
      <c r="D104" s="167">
        <v>2030</v>
      </c>
      <c r="E104" s="167" t="s">
        <v>210</v>
      </c>
      <c r="F104" s="167" t="s">
        <v>211</v>
      </c>
      <c r="G104" s="167">
        <v>79.689507187647607</v>
      </c>
      <c r="H104" s="167">
        <v>25983.622784005602</v>
      </c>
      <c r="I104" s="167">
        <v>1163.46680493965</v>
      </c>
      <c r="J104" s="167">
        <v>3.53217608536796E-2</v>
      </c>
      <c r="K104" s="167">
        <v>1.34427893553904E-2</v>
      </c>
      <c r="L104" s="167">
        <v>2.8655399292345498E-3</v>
      </c>
      <c r="M104" s="167">
        <v>5.1630090138304698E-2</v>
      </c>
      <c r="N104" s="167">
        <v>2.29190651983723E-4</v>
      </c>
      <c r="O104" s="167">
        <v>4.6319331549018896E-6</v>
      </c>
      <c r="P104" s="167">
        <v>0</v>
      </c>
      <c r="Q104" s="167">
        <v>2.3382258513862401E-4</v>
      </c>
      <c r="R104" s="167">
        <v>2.5777837164241802E-4</v>
      </c>
      <c r="S104" s="167">
        <v>7.5786841262871101E-4</v>
      </c>
      <c r="T104" s="167">
        <v>1.24946936940975E-3</v>
      </c>
      <c r="U104" s="167">
        <v>2.3955363624797099E-4</v>
      </c>
      <c r="V104" s="167">
        <v>4.8413686182676E-6</v>
      </c>
      <c r="W104" s="167">
        <v>0</v>
      </c>
      <c r="X104" s="167">
        <v>2.4439500486623898E-4</v>
      </c>
      <c r="Y104" s="167">
        <v>1.0311134865696699E-3</v>
      </c>
      <c r="Z104" s="167">
        <v>1.76835962946699E-3</v>
      </c>
      <c r="AA104" s="167">
        <v>3.0438681209029E-3</v>
      </c>
      <c r="AB104" s="167">
        <v>25.750234142725599</v>
      </c>
      <c r="AC104" s="167">
        <v>2.1007496541611101</v>
      </c>
      <c r="AD104" s="167">
        <v>0</v>
      </c>
      <c r="AE104" s="167">
        <v>27.850983796886698</v>
      </c>
      <c r="AF104" s="167">
        <v>1.64555961865872E-5</v>
      </c>
      <c r="AG104" s="167">
        <v>5.2837952551259098E-5</v>
      </c>
      <c r="AH104" s="167">
        <v>0</v>
      </c>
      <c r="AI104" s="167">
        <v>6.9293548737846302E-5</v>
      </c>
      <c r="AJ104" s="167">
        <v>4.0475782141126404E-3</v>
      </c>
      <c r="AK104" s="167">
        <v>3.3020859097272602E-4</v>
      </c>
      <c r="AL104" s="167">
        <v>0</v>
      </c>
      <c r="AM104" s="167">
        <v>4.3777868050853697E-3</v>
      </c>
      <c r="AN104" s="167">
        <v>3.54284473414155E-4</v>
      </c>
      <c r="AO104" s="167">
        <v>1.1375866291105899E-3</v>
      </c>
      <c r="AP104" s="167">
        <v>0</v>
      </c>
      <c r="AQ104" s="167">
        <v>1.4918711025247501E-3</v>
      </c>
      <c r="AR104" s="167">
        <v>0</v>
      </c>
      <c r="AS104" s="167">
        <v>0</v>
      </c>
      <c r="AT104" s="167">
        <v>0</v>
      </c>
      <c r="AU104" s="167">
        <v>0</v>
      </c>
      <c r="AV104" s="167">
        <v>1.4918711025247501E-3</v>
      </c>
      <c r="AW104" s="167">
        <v>4.0332590439133602E-4</v>
      </c>
      <c r="AX104" s="167">
        <v>1.2950557826822101E-3</v>
      </c>
      <c r="AY104" s="167">
        <v>0</v>
      </c>
      <c r="AZ104" s="167">
        <v>1.6983816870735401E-3</v>
      </c>
      <c r="BA104" s="167">
        <v>0</v>
      </c>
      <c r="BB104" s="167">
        <v>0</v>
      </c>
      <c r="BC104" s="167">
        <v>0</v>
      </c>
      <c r="BD104" s="167">
        <v>0</v>
      </c>
      <c r="BE104" s="167">
        <v>1.6983816870735401E-3</v>
      </c>
      <c r="BF104" s="167">
        <v>3.77172623703572E-3</v>
      </c>
      <c r="BG104" s="167">
        <v>1.6808774915151099E-2</v>
      </c>
      <c r="BH104" s="167">
        <v>0</v>
      </c>
      <c r="BI104" s="167">
        <v>2.0580501152186799E-2</v>
      </c>
      <c r="BJ104" s="167">
        <v>2.4327544404050599E-4</v>
      </c>
      <c r="BK104" s="167">
        <v>1.98468410850686E-5</v>
      </c>
      <c r="BL104" s="167">
        <v>0</v>
      </c>
      <c r="BM104" s="167">
        <v>2.63122285125574E-4</v>
      </c>
      <c r="BN104" s="167">
        <v>2.4821640767320998</v>
      </c>
    </row>
    <row r="105" spans="1:66" x14ac:dyDescent="0.25">
      <c r="A105" s="167" t="s">
        <v>209</v>
      </c>
      <c r="B105" s="167">
        <v>2030</v>
      </c>
      <c r="C105" s="167" t="s">
        <v>68</v>
      </c>
      <c r="D105" s="167">
        <v>2031</v>
      </c>
      <c r="E105" s="167" t="s">
        <v>210</v>
      </c>
      <c r="F105" s="167" t="s">
        <v>211</v>
      </c>
      <c r="G105" s="167">
        <v>50.751805971104403</v>
      </c>
      <c r="H105" s="167">
        <v>6895.0722440314703</v>
      </c>
      <c r="I105" s="167">
        <v>740.97636717812395</v>
      </c>
      <c r="J105" s="167">
        <v>7.9507000422353001E-3</v>
      </c>
      <c r="K105" s="167">
        <v>8.5613007427527005E-3</v>
      </c>
      <c r="L105" s="167">
        <v>1.82497459983673E-3</v>
      </c>
      <c r="M105" s="167">
        <v>1.8336975384824698E-2</v>
      </c>
      <c r="N105" s="167">
        <v>4.3611865756710699E-5</v>
      </c>
      <c r="O105" s="167">
        <v>2.9499363347191701E-6</v>
      </c>
      <c r="P105" s="167">
        <v>0</v>
      </c>
      <c r="Q105" s="167">
        <v>4.6561802091429899E-5</v>
      </c>
      <c r="R105" s="167">
        <v>6.8404645118130198E-5</v>
      </c>
      <c r="S105" s="167">
        <v>2.0110965664730201E-4</v>
      </c>
      <c r="T105" s="167">
        <v>3.1607610385686298E-4</v>
      </c>
      <c r="U105" s="167">
        <v>4.5583800801441103E-5</v>
      </c>
      <c r="V105" s="167">
        <v>3.08331936562656E-6</v>
      </c>
      <c r="W105" s="167">
        <v>0</v>
      </c>
      <c r="X105" s="167">
        <v>4.8667120167067703E-5</v>
      </c>
      <c r="Y105" s="167">
        <v>2.7361858047252101E-4</v>
      </c>
      <c r="Z105" s="167">
        <v>4.6925586551037303E-4</v>
      </c>
      <c r="AA105" s="167">
        <v>7.9154156614996197E-4</v>
      </c>
      <c r="AB105" s="167">
        <v>6.8331397123002597</v>
      </c>
      <c r="AC105" s="167">
        <v>1.33790310173202</v>
      </c>
      <c r="AD105" s="167">
        <v>0</v>
      </c>
      <c r="AE105" s="167">
        <v>8.1710428140322797</v>
      </c>
      <c r="AF105" s="167">
        <v>3.99274051160721E-6</v>
      </c>
      <c r="AG105" s="167">
        <v>3.3650873376308101E-5</v>
      </c>
      <c r="AH105" s="167">
        <v>0</v>
      </c>
      <c r="AI105" s="167">
        <v>3.76436138879153E-5</v>
      </c>
      <c r="AJ105" s="167">
        <v>1.0740744057004101E-3</v>
      </c>
      <c r="AK105" s="167">
        <v>2.10299736194595E-4</v>
      </c>
      <c r="AL105" s="167">
        <v>0</v>
      </c>
      <c r="AM105" s="167">
        <v>1.2843741418949999E-3</v>
      </c>
      <c r="AN105" s="167">
        <v>8.5962608318446994E-5</v>
      </c>
      <c r="AO105" s="167">
        <v>7.2449407598913003E-4</v>
      </c>
      <c r="AP105" s="167">
        <v>0</v>
      </c>
      <c r="AQ105" s="167">
        <v>8.1045668430757695E-4</v>
      </c>
      <c r="AR105" s="167">
        <v>0</v>
      </c>
      <c r="AS105" s="167">
        <v>0</v>
      </c>
      <c r="AT105" s="167">
        <v>0</v>
      </c>
      <c r="AU105" s="167">
        <v>0</v>
      </c>
      <c r="AV105" s="167">
        <v>8.1045668430757695E-4</v>
      </c>
      <c r="AW105" s="167">
        <v>9.7861885986027399E-5</v>
      </c>
      <c r="AX105" s="167">
        <v>8.2478135609091003E-4</v>
      </c>
      <c r="AY105" s="167">
        <v>0</v>
      </c>
      <c r="AZ105" s="167">
        <v>9.2264324207693696E-4</v>
      </c>
      <c r="BA105" s="167">
        <v>0</v>
      </c>
      <c r="BB105" s="167">
        <v>0</v>
      </c>
      <c r="BC105" s="167">
        <v>0</v>
      </c>
      <c r="BD105" s="167">
        <v>0</v>
      </c>
      <c r="BE105" s="167">
        <v>9.2264324207693696E-4</v>
      </c>
      <c r="BF105" s="167">
        <v>9.1516136680725097E-4</v>
      </c>
      <c r="BG105" s="167">
        <v>1.07049938343444E-2</v>
      </c>
      <c r="BH105" s="167">
        <v>0</v>
      </c>
      <c r="BI105" s="167">
        <v>1.16201552011517E-2</v>
      </c>
      <c r="BJ105" s="167">
        <v>6.4556115819640604E-5</v>
      </c>
      <c r="BK105" s="167">
        <v>1.26398451118152E-5</v>
      </c>
      <c r="BL105" s="167">
        <v>0</v>
      </c>
      <c r="BM105" s="167">
        <v>7.7195960931455794E-5</v>
      </c>
      <c r="BN105" s="167">
        <v>0.72822809744688899</v>
      </c>
    </row>
    <row r="106" spans="1:66" x14ac:dyDescent="0.25">
      <c r="A106" s="167" t="s">
        <v>209</v>
      </c>
      <c r="B106" s="167">
        <v>2030</v>
      </c>
      <c r="C106" s="167" t="s">
        <v>69</v>
      </c>
      <c r="D106" s="167">
        <v>2030</v>
      </c>
      <c r="E106" s="167" t="s">
        <v>210</v>
      </c>
      <c r="F106" s="167" t="s">
        <v>211</v>
      </c>
      <c r="G106" s="167">
        <v>7.87712780184716</v>
      </c>
      <c r="H106" s="167">
        <v>1355.8290242687599</v>
      </c>
      <c r="I106" s="167">
        <v>59.866171294038402</v>
      </c>
      <c r="J106" s="167">
        <v>2.2165360145060698E-3</v>
      </c>
      <c r="K106" s="167">
        <v>3.35423021565327E-4</v>
      </c>
      <c r="L106" s="167">
        <v>1.1788470158185201E-4</v>
      </c>
      <c r="M106" s="167">
        <v>2.66984373765325E-3</v>
      </c>
      <c r="N106" s="167">
        <v>1.06317525836564E-5</v>
      </c>
      <c r="O106" s="167">
        <v>1.1557549355504901E-7</v>
      </c>
      <c r="P106" s="167">
        <v>0</v>
      </c>
      <c r="Q106" s="167">
        <v>1.07473280772115E-5</v>
      </c>
      <c r="R106" s="167">
        <v>1.3450911022179201E-5</v>
      </c>
      <c r="S106" s="167">
        <v>3.9545678405206999E-5</v>
      </c>
      <c r="T106" s="167">
        <v>6.3743917504597799E-5</v>
      </c>
      <c r="U106" s="167">
        <v>1.1112473257786001E-5</v>
      </c>
      <c r="V106" s="167">
        <v>1.20801304514951E-7</v>
      </c>
      <c r="W106" s="167">
        <v>0</v>
      </c>
      <c r="X106" s="167">
        <v>1.1233274562300999E-5</v>
      </c>
      <c r="Y106" s="167">
        <v>5.3803644088717101E-5</v>
      </c>
      <c r="Z106" s="167">
        <v>9.22732496121498E-5</v>
      </c>
      <c r="AA106" s="167">
        <v>1.5731016826316699E-4</v>
      </c>
      <c r="AB106" s="167">
        <v>1.55158128336368</v>
      </c>
      <c r="AC106" s="167">
        <v>5.2417677456835503E-2</v>
      </c>
      <c r="AD106" s="167">
        <v>0</v>
      </c>
      <c r="AE106" s="167">
        <v>1.6039989608205101</v>
      </c>
      <c r="AF106" s="167">
        <v>1.0586785477969601E-6</v>
      </c>
      <c r="AG106" s="167">
        <v>1.3184068595824501E-6</v>
      </c>
      <c r="AH106" s="167">
        <v>0</v>
      </c>
      <c r="AI106" s="167">
        <v>2.37708540737941E-6</v>
      </c>
      <c r="AJ106" s="167">
        <v>2.43886970703212E-4</v>
      </c>
      <c r="AK106" s="167">
        <v>8.2393289370771396E-6</v>
      </c>
      <c r="AL106" s="167">
        <v>0</v>
      </c>
      <c r="AM106" s="167">
        <v>2.5212629964028901E-4</v>
      </c>
      <c r="AN106" s="167">
        <v>2.27930588213406E-5</v>
      </c>
      <c r="AO106" s="167">
        <v>2.83849381509191E-5</v>
      </c>
      <c r="AP106" s="167">
        <v>0</v>
      </c>
      <c r="AQ106" s="167">
        <v>5.1177996972259802E-5</v>
      </c>
      <c r="AR106" s="167">
        <v>0</v>
      </c>
      <c r="AS106" s="167">
        <v>0</v>
      </c>
      <c r="AT106" s="167">
        <v>0</v>
      </c>
      <c r="AU106" s="167">
        <v>0</v>
      </c>
      <c r="AV106" s="167">
        <v>5.1177996972259802E-5</v>
      </c>
      <c r="AW106" s="167">
        <v>2.59481624310856E-5</v>
      </c>
      <c r="AX106" s="167">
        <v>3.2314091386749902E-5</v>
      </c>
      <c r="AY106" s="167">
        <v>0</v>
      </c>
      <c r="AZ106" s="167">
        <v>5.8262253817835502E-5</v>
      </c>
      <c r="BA106" s="167">
        <v>0</v>
      </c>
      <c r="BB106" s="167">
        <v>0</v>
      </c>
      <c r="BC106" s="167">
        <v>0</v>
      </c>
      <c r="BD106" s="167">
        <v>0</v>
      </c>
      <c r="BE106" s="167">
        <v>5.8262253817835502E-5</v>
      </c>
      <c r="BF106" s="167">
        <v>2.79438235956982E-4</v>
      </c>
      <c r="BG106" s="167">
        <v>4.1941072807115398E-4</v>
      </c>
      <c r="BH106" s="167">
        <v>0</v>
      </c>
      <c r="BI106" s="167">
        <v>6.9884896402813603E-4</v>
      </c>
      <c r="BJ106" s="167">
        <v>1.4658570620487701E-5</v>
      </c>
      <c r="BK106" s="167">
        <v>4.9521622553813001E-7</v>
      </c>
      <c r="BL106" s="167">
        <v>0</v>
      </c>
      <c r="BM106" s="167">
        <v>1.51537868460258E-5</v>
      </c>
      <c r="BN106" s="167">
        <v>0.14295324821198399</v>
      </c>
    </row>
    <row r="107" spans="1:66" x14ac:dyDescent="0.25">
      <c r="A107" s="167" t="s">
        <v>209</v>
      </c>
      <c r="B107" s="167">
        <v>2030</v>
      </c>
      <c r="C107" s="167" t="s">
        <v>69</v>
      </c>
      <c r="D107" s="167">
        <v>2031</v>
      </c>
      <c r="E107" s="167" t="s">
        <v>210</v>
      </c>
      <c r="F107" s="167" t="s">
        <v>211</v>
      </c>
      <c r="G107" s="167">
        <v>3.80694400036375</v>
      </c>
      <c r="H107" s="167">
        <v>655.25979764459703</v>
      </c>
      <c r="I107" s="167">
        <v>28.932774402764501</v>
      </c>
      <c r="J107" s="167">
        <v>9.4736840711139296E-4</v>
      </c>
      <c r="K107" s="167">
        <v>1.6210688612067E-4</v>
      </c>
      <c r="L107" s="167">
        <v>5.69726007640079E-5</v>
      </c>
      <c r="M107" s="167">
        <v>1.16644789399607E-3</v>
      </c>
      <c r="N107" s="167">
        <v>3.9882423454881603E-6</v>
      </c>
      <c r="O107" s="167">
        <v>5.5856581592506102E-8</v>
      </c>
      <c r="P107" s="167">
        <v>0</v>
      </c>
      <c r="Q107" s="167">
        <v>4.0440989270806697E-6</v>
      </c>
      <c r="R107" s="167">
        <v>6.5007025788389803E-6</v>
      </c>
      <c r="S107" s="167">
        <v>1.91120655817866E-5</v>
      </c>
      <c r="T107" s="167">
        <v>2.96568670877062E-5</v>
      </c>
      <c r="U107" s="167">
        <v>4.1685729667878302E-6</v>
      </c>
      <c r="V107" s="167">
        <v>5.8382168352209303E-8</v>
      </c>
      <c r="W107" s="167">
        <v>0</v>
      </c>
      <c r="X107" s="167">
        <v>4.2269551351400399E-6</v>
      </c>
      <c r="Y107" s="167">
        <v>2.6002810315355901E-5</v>
      </c>
      <c r="Z107" s="167">
        <v>4.4594819690835397E-5</v>
      </c>
      <c r="AA107" s="167">
        <v>7.4824585141331399E-5</v>
      </c>
      <c r="AB107" s="167">
        <v>0.74986507853699402</v>
      </c>
      <c r="AC107" s="167">
        <v>2.53329852869098E-2</v>
      </c>
      <c r="AD107" s="167">
        <v>0</v>
      </c>
      <c r="AE107" s="167">
        <v>0.77519806382390399</v>
      </c>
      <c r="AF107" s="167">
        <v>4.7887155071178001E-7</v>
      </c>
      <c r="AG107" s="167">
        <v>6.3717400686946604E-7</v>
      </c>
      <c r="AH107" s="167">
        <v>0</v>
      </c>
      <c r="AI107" s="167">
        <v>1.1160455575812399E-6</v>
      </c>
      <c r="AJ107" s="167">
        <v>1.1786834785996E-4</v>
      </c>
      <c r="AK107" s="167">
        <v>3.9819925045108304E-6</v>
      </c>
      <c r="AL107" s="167">
        <v>0</v>
      </c>
      <c r="AM107" s="167">
        <v>1.21850340364471E-4</v>
      </c>
      <c r="AN107" s="167">
        <v>1.030997316981E-5</v>
      </c>
      <c r="AO107" s="167">
        <v>1.3718181640901899E-5</v>
      </c>
      <c r="AP107" s="167">
        <v>0</v>
      </c>
      <c r="AQ107" s="167">
        <v>2.4028154810712001E-5</v>
      </c>
      <c r="AR107" s="167">
        <v>0</v>
      </c>
      <c r="AS107" s="167">
        <v>0</v>
      </c>
      <c r="AT107" s="167">
        <v>0</v>
      </c>
      <c r="AU107" s="167">
        <v>0</v>
      </c>
      <c r="AV107" s="167">
        <v>2.4028154810712001E-5</v>
      </c>
      <c r="AW107" s="167">
        <v>1.1737119645384699E-5</v>
      </c>
      <c r="AX107" s="167">
        <v>1.5617105552501801E-5</v>
      </c>
      <c r="AY107" s="167">
        <v>0</v>
      </c>
      <c r="AZ107" s="167">
        <v>2.7354225197886498E-5</v>
      </c>
      <c r="BA107" s="167">
        <v>0</v>
      </c>
      <c r="BB107" s="167">
        <v>0</v>
      </c>
      <c r="BC107" s="167">
        <v>0</v>
      </c>
      <c r="BD107" s="167">
        <v>0</v>
      </c>
      <c r="BE107" s="167">
        <v>2.7354225197886498E-5</v>
      </c>
      <c r="BF107" s="167">
        <v>1.2639817186077499E-4</v>
      </c>
      <c r="BG107" s="167">
        <v>2.0269737842062901E-4</v>
      </c>
      <c r="BH107" s="167">
        <v>0</v>
      </c>
      <c r="BI107" s="167">
        <v>3.29095550281404E-4</v>
      </c>
      <c r="BJ107" s="167">
        <v>7.0843534447274298E-6</v>
      </c>
      <c r="BK107" s="167">
        <v>2.3933348374176199E-7</v>
      </c>
      <c r="BL107" s="167">
        <v>0</v>
      </c>
      <c r="BM107" s="167">
        <v>7.3236869284691901E-6</v>
      </c>
      <c r="BN107" s="167">
        <v>6.9088000639714098E-2</v>
      </c>
    </row>
    <row r="108" spans="1:66" x14ac:dyDescent="0.25">
      <c r="A108" s="167" t="s">
        <v>209</v>
      </c>
      <c r="B108" s="167">
        <v>2030</v>
      </c>
      <c r="C108" s="167" t="s">
        <v>70</v>
      </c>
      <c r="D108" s="167">
        <v>2030</v>
      </c>
      <c r="E108" s="167" t="s">
        <v>210</v>
      </c>
      <c r="F108" s="167" t="s">
        <v>211</v>
      </c>
      <c r="G108" s="167">
        <v>479.01891430639898</v>
      </c>
      <c r="H108" s="167">
        <v>91807.268655494394</v>
      </c>
      <c r="I108" s="167">
        <v>6083.5402116912701</v>
      </c>
      <c r="J108" s="167">
        <v>0.119706831587682</v>
      </c>
      <c r="K108" s="167">
        <v>1.17283409410825E-2</v>
      </c>
      <c r="L108" s="167">
        <v>1.2566062933100201E-2</v>
      </c>
      <c r="M108" s="167">
        <v>0.144001235461865</v>
      </c>
      <c r="N108" s="167">
        <v>7.4808080147083299E-4</v>
      </c>
      <c r="O108" s="167">
        <v>4.0411918851655404E-6</v>
      </c>
      <c r="P108" s="167">
        <v>0</v>
      </c>
      <c r="Q108" s="167">
        <v>7.5212199335599795E-4</v>
      </c>
      <c r="R108" s="167">
        <v>9.1080171597622897E-4</v>
      </c>
      <c r="S108" s="167">
        <v>2.6777570449701099E-3</v>
      </c>
      <c r="T108" s="167">
        <v>4.3406807543023397E-3</v>
      </c>
      <c r="U108" s="167">
        <v>7.8190569575395104E-4</v>
      </c>
      <c r="V108" s="167">
        <v>4.2239166496893197E-6</v>
      </c>
      <c r="W108" s="167">
        <v>0</v>
      </c>
      <c r="X108" s="167">
        <v>7.8612961240364103E-4</v>
      </c>
      <c r="Y108" s="167">
        <v>3.6432068639049098E-3</v>
      </c>
      <c r="Z108" s="167">
        <v>6.2480997715969296E-3</v>
      </c>
      <c r="AA108" s="167">
        <v>1.06774362479054E-2</v>
      </c>
      <c r="AB108" s="167">
        <v>90.982797260357202</v>
      </c>
      <c r="AC108" s="167">
        <v>1.8328270662057999</v>
      </c>
      <c r="AD108" s="167">
        <v>0</v>
      </c>
      <c r="AE108" s="167">
        <v>92.815624326562997</v>
      </c>
      <c r="AF108" s="167">
        <v>5.6801599885285801E-5</v>
      </c>
      <c r="AG108" s="167">
        <v>4.6099176723424103E-5</v>
      </c>
      <c r="AH108" s="167">
        <v>0</v>
      </c>
      <c r="AI108" s="167">
        <v>1.0290077660871001E-4</v>
      </c>
      <c r="AJ108" s="167">
        <v>1.43012287192767E-2</v>
      </c>
      <c r="AK108" s="167">
        <v>2.8809489118786501E-4</v>
      </c>
      <c r="AL108" s="167">
        <v>0</v>
      </c>
      <c r="AM108" s="167">
        <v>1.45893236104646E-2</v>
      </c>
      <c r="AN108" s="167">
        <v>1.2229228692937201E-3</v>
      </c>
      <c r="AO108" s="167">
        <v>9.9250263345649291E-4</v>
      </c>
      <c r="AP108" s="167">
        <v>0</v>
      </c>
      <c r="AQ108" s="167">
        <v>2.21542550275021E-3</v>
      </c>
      <c r="AR108" s="167">
        <v>0</v>
      </c>
      <c r="AS108" s="167">
        <v>0</v>
      </c>
      <c r="AT108" s="167">
        <v>0</v>
      </c>
      <c r="AU108" s="167">
        <v>0</v>
      </c>
      <c r="AV108" s="167">
        <v>2.21542550275021E-3</v>
      </c>
      <c r="AW108" s="167">
        <v>1.3922045962261201E-3</v>
      </c>
      <c r="AX108" s="167">
        <v>1.12988869761072E-3</v>
      </c>
      <c r="AY108" s="167">
        <v>0</v>
      </c>
      <c r="AZ108" s="167">
        <v>2.5220932938368398E-3</v>
      </c>
      <c r="BA108" s="167">
        <v>0</v>
      </c>
      <c r="BB108" s="167">
        <v>0</v>
      </c>
      <c r="BC108" s="167">
        <v>0</v>
      </c>
      <c r="BD108" s="167">
        <v>0</v>
      </c>
      <c r="BE108" s="167">
        <v>2.5220932938368398E-3</v>
      </c>
      <c r="BF108" s="167">
        <v>1.30197016799459E-2</v>
      </c>
      <c r="BG108" s="167">
        <v>1.4665039955249801E-2</v>
      </c>
      <c r="BH108" s="167">
        <v>0</v>
      </c>
      <c r="BI108" s="167">
        <v>2.7684741635195801E-2</v>
      </c>
      <c r="BJ108" s="167">
        <v>8.5956035509733401E-4</v>
      </c>
      <c r="BK108" s="167">
        <v>1.7315641322299699E-5</v>
      </c>
      <c r="BL108" s="167">
        <v>0</v>
      </c>
      <c r="BM108" s="167">
        <v>8.7687599641963305E-4</v>
      </c>
      <c r="BN108" s="167">
        <v>8.2720097122246106</v>
      </c>
    </row>
    <row r="109" spans="1:66" x14ac:dyDescent="0.25">
      <c r="A109" s="167" t="s">
        <v>209</v>
      </c>
      <c r="B109" s="167">
        <v>2030</v>
      </c>
      <c r="C109" s="167" t="s">
        <v>70</v>
      </c>
      <c r="D109" s="167">
        <v>2031</v>
      </c>
      <c r="E109" s="167" t="s">
        <v>210</v>
      </c>
      <c r="F109" s="167" t="s">
        <v>211</v>
      </c>
      <c r="G109" s="167">
        <v>195.00451817860801</v>
      </c>
      <c r="H109" s="167">
        <v>15572.4819824193</v>
      </c>
      <c r="I109" s="167">
        <v>2476.5573808683198</v>
      </c>
      <c r="J109" s="167">
        <v>1.7957059223175802E-2</v>
      </c>
      <c r="K109" s="167">
        <v>4.7745076570970997E-3</v>
      </c>
      <c r="L109" s="167">
        <v>5.1155371416166696E-3</v>
      </c>
      <c r="M109" s="167">
        <v>2.7847104021889599E-2</v>
      </c>
      <c r="N109" s="167">
        <v>9.8491184747165499E-5</v>
      </c>
      <c r="O109" s="167">
        <v>1.64513478048163E-6</v>
      </c>
      <c r="P109" s="167">
        <v>0</v>
      </c>
      <c r="Q109" s="167">
        <v>1.0013631952764699E-4</v>
      </c>
      <c r="R109" s="167">
        <v>1.5449150725548299E-4</v>
      </c>
      <c r="S109" s="167">
        <v>4.5420503133112E-4</v>
      </c>
      <c r="T109" s="167">
        <v>7.0883285811425105E-4</v>
      </c>
      <c r="U109" s="167">
        <v>1.02944519073272E-4</v>
      </c>
      <c r="V109" s="167">
        <v>1.71952047507753E-6</v>
      </c>
      <c r="W109" s="167">
        <v>0</v>
      </c>
      <c r="X109" s="167">
        <v>1.0466403954835E-4</v>
      </c>
      <c r="Y109" s="167">
        <v>6.1796602902193304E-4</v>
      </c>
      <c r="Z109" s="167">
        <v>1.0598117397726101E-3</v>
      </c>
      <c r="AA109" s="167">
        <v>1.7824418083428901E-3</v>
      </c>
      <c r="AB109" s="167">
        <v>15.432633949318801</v>
      </c>
      <c r="AC109" s="167">
        <v>0.746128280691565</v>
      </c>
      <c r="AD109" s="167">
        <v>0</v>
      </c>
      <c r="AE109" s="167">
        <v>16.178762230010399</v>
      </c>
      <c r="AF109" s="167">
        <v>9.0175314465912497E-6</v>
      </c>
      <c r="AG109" s="167">
        <v>1.8766582021919402E-5</v>
      </c>
      <c r="AH109" s="167">
        <v>0</v>
      </c>
      <c r="AI109" s="167">
        <v>2.7784113468510599E-5</v>
      </c>
      <c r="AJ109" s="167">
        <v>2.4257951447515E-3</v>
      </c>
      <c r="AK109" s="167">
        <v>1.17280975276632E-4</v>
      </c>
      <c r="AL109" s="167">
        <v>0</v>
      </c>
      <c r="AM109" s="167">
        <v>2.5430761200281298E-3</v>
      </c>
      <c r="AN109" s="167">
        <v>1.94144979241481E-4</v>
      </c>
      <c r="AO109" s="167">
        <v>4.0403936472618201E-4</v>
      </c>
      <c r="AP109" s="167">
        <v>0</v>
      </c>
      <c r="AQ109" s="167">
        <v>5.9818434396766303E-4</v>
      </c>
      <c r="AR109" s="167">
        <v>0</v>
      </c>
      <c r="AS109" s="167">
        <v>0</v>
      </c>
      <c r="AT109" s="167">
        <v>0</v>
      </c>
      <c r="AU109" s="167">
        <v>0</v>
      </c>
      <c r="AV109" s="167">
        <v>5.9818434396766303E-4</v>
      </c>
      <c r="AW109" s="167">
        <v>2.2101928030041301E-4</v>
      </c>
      <c r="AX109" s="167">
        <v>4.5996806074363299E-4</v>
      </c>
      <c r="AY109" s="167">
        <v>0</v>
      </c>
      <c r="AZ109" s="167">
        <v>6.8098734104404595E-4</v>
      </c>
      <c r="BA109" s="167">
        <v>0</v>
      </c>
      <c r="BB109" s="167">
        <v>0</v>
      </c>
      <c r="BC109" s="167">
        <v>0</v>
      </c>
      <c r="BD109" s="167">
        <v>0</v>
      </c>
      <c r="BE109" s="167">
        <v>6.8098734104404595E-4</v>
      </c>
      <c r="BF109" s="167">
        <v>2.0669414203411999E-3</v>
      </c>
      <c r="BG109" s="167">
        <v>5.9700128014450902E-3</v>
      </c>
      <c r="BH109" s="167">
        <v>0</v>
      </c>
      <c r="BI109" s="167">
        <v>8.0369542217863001E-3</v>
      </c>
      <c r="BJ109" s="167">
        <v>1.4579987334972401E-4</v>
      </c>
      <c r="BK109" s="167">
        <v>7.04905003155854E-6</v>
      </c>
      <c r="BL109" s="167">
        <v>0</v>
      </c>
      <c r="BM109" s="167">
        <v>1.52848923381282E-4</v>
      </c>
      <c r="BN109" s="167">
        <v>1.4419003187173201</v>
      </c>
    </row>
    <row r="110" spans="1:66" x14ac:dyDescent="0.25">
      <c r="A110" s="167" t="s">
        <v>209</v>
      </c>
      <c r="B110" s="167">
        <v>2031</v>
      </c>
      <c r="C110" s="167" t="s">
        <v>66</v>
      </c>
      <c r="D110" s="167">
        <v>2031</v>
      </c>
      <c r="E110" s="167" t="s">
        <v>210</v>
      </c>
      <c r="F110" s="167" t="s">
        <v>211</v>
      </c>
      <c r="G110" s="167">
        <v>208.231085676047</v>
      </c>
      <c r="H110" s="167">
        <v>68850.192091477307</v>
      </c>
      <c r="I110" s="167">
        <v>3040.1738508702902</v>
      </c>
      <c r="J110" s="167">
        <v>9.3748794484298306E-2</v>
      </c>
      <c r="K110" s="167">
        <v>2.8301853576412201E-2</v>
      </c>
      <c r="L110" s="167">
        <v>7.4877422583065701E-3</v>
      </c>
      <c r="M110" s="167">
        <v>0.12953839031901701</v>
      </c>
      <c r="N110" s="167">
        <v>5.9555932697938005E-4</v>
      </c>
      <c r="O110" s="167">
        <v>9.7518670017093907E-6</v>
      </c>
      <c r="P110" s="167">
        <v>0</v>
      </c>
      <c r="Q110" s="167">
        <v>6.0531119398108898E-4</v>
      </c>
      <c r="R110" s="167">
        <v>6.8304910951577104E-4</v>
      </c>
      <c r="S110" s="167">
        <v>2.00816438197636E-3</v>
      </c>
      <c r="T110" s="167">
        <v>3.2965246854732202E-3</v>
      </c>
      <c r="U110" s="167">
        <v>6.2248787699001405E-4</v>
      </c>
      <c r="V110" s="167">
        <v>1.01928031542577E-5</v>
      </c>
      <c r="W110" s="167">
        <v>0</v>
      </c>
      <c r="X110" s="167">
        <v>6.3268068014427201E-4</v>
      </c>
      <c r="Y110" s="167">
        <v>2.7321964380630798E-3</v>
      </c>
      <c r="Z110" s="167">
        <v>4.6857168912781896E-3</v>
      </c>
      <c r="AA110" s="167">
        <v>8.0505940094855403E-3</v>
      </c>
      <c r="AB110" s="167">
        <v>68.138177962182297</v>
      </c>
      <c r="AC110" s="167">
        <v>4.4228253185359501</v>
      </c>
      <c r="AD110" s="167">
        <v>0</v>
      </c>
      <c r="AE110" s="167">
        <v>72.561003280718197</v>
      </c>
      <c r="AF110" s="167">
        <v>4.3461731919819101E-5</v>
      </c>
      <c r="AG110" s="167">
        <v>1.1124268608609101E-4</v>
      </c>
      <c r="AH110" s="167">
        <v>0</v>
      </c>
      <c r="AI110" s="167">
        <v>1.5470441800591E-4</v>
      </c>
      <c r="AJ110" s="167">
        <v>1.07103726956584E-2</v>
      </c>
      <c r="AK110" s="167">
        <v>6.9520654860488502E-4</v>
      </c>
      <c r="AL110" s="167">
        <v>0</v>
      </c>
      <c r="AM110" s="167">
        <v>1.1405579244263201E-2</v>
      </c>
      <c r="AN110" s="167">
        <v>9.3571917007971496E-4</v>
      </c>
      <c r="AO110" s="167">
        <v>2.3950245262648702E-3</v>
      </c>
      <c r="AP110" s="167">
        <v>0</v>
      </c>
      <c r="AQ110" s="167">
        <v>3.3307436963445898E-3</v>
      </c>
      <c r="AR110" s="167">
        <v>0</v>
      </c>
      <c r="AS110" s="167">
        <v>0</v>
      </c>
      <c r="AT110" s="167">
        <v>0</v>
      </c>
      <c r="AU110" s="167">
        <v>0</v>
      </c>
      <c r="AV110" s="167">
        <v>3.3307436963445898E-3</v>
      </c>
      <c r="AW110" s="167">
        <v>1.06524504698667E-3</v>
      </c>
      <c r="AX110" s="167">
        <v>2.7265531107991698E-3</v>
      </c>
      <c r="AY110" s="167">
        <v>0</v>
      </c>
      <c r="AZ110" s="167">
        <v>3.7917981577858398E-3</v>
      </c>
      <c r="BA110" s="167">
        <v>0</v>
      </c>
      <c r="BB110" s="167">
        <v>0</v>
      </c>
      <c r="BC110" s="167">
        <v>0</v>
      </c>
      <c r="BD110" s="167">
        <v>0</v>
      </c>
      <c r="BE110" s="167">
        <v>3.7917981577858398E-3</v>
      </c>
      <c r="BF110" s="167">
        <v>1.0044414673045799E-2</v>
      </c>
      <c r="BG110" s="167">
        <v>3.5388450556708098E-2</v>
      </c>
      <c r="BH110" s="167">
        <v>0</v>
      </c>
      <c r="BI110" s="167">
        <v>4.5432865229754003E-2</v>
      </c>
      <c r="BJ110" s="167">
        <v>6.4373571937184398E-4</v>
      </c>
      <c r="BK110" s="167">
        <v>4.1784660571111101E-5</v>
      </c>
      <c r="BL110" s="167">
        <v>0</v>
      </c>
      <c r="BM110" s="167">
        <v>6.8552037994295504E-4</v>
      </c>
      <c r="BN110" s="167">
        <v>6.4668565041918704</v>
      </c>
    </row>
    <row r="111" spans="1:66" x14ac:dyDescent="0.25">
      <c r="A111" s="167" t="s">
        <v>209</v>
      </c>
      <c r="B111" s="167">
        <v>2031</v>
      </c>
      <c r="C111" s="167" t="s">
        <v>66</v>
      </c>
      <c r="D111" s="167">
        <v>2032</v>
      </c>
      <c r="E111" s="167" t="s">
        <v>210</v>
      </c>
      <c r="F111" s="167" t="s">
        <v>211</v>
      </c>
      <c r="G111" s="167">
        <v>132.69233547213599</v>
      </c>
      <c r="H111" s="167">
        <v>18280.757562891002</v>
      </c>
      <c r="I111" s="167">
        <v>1937.3080978931901</v>
      </c>
      <c r="J111" s="167">
        <v>2.1114394410327399E-2</v>
      </c>
      <c r="K111" s="167">
        <v>1.8034958791345101E-2</v>
      </c>
      <c r="L111" s="167">
        <v>4.7714586150400104E-3</v>
      </c>
      <c r="M111" s="167">
        <v>4.3920811816712597E-2</v>
      </c>
      <c r="N111" s="167">
        <v>1.1339207736039201E-4</v>
      </c>
      <c r="O111" s="167">
        <v>6.2142403160861499E-6</v>
      </c>
      <c r="P111" s="167">
        <v>0</v>
      </c>
      <c r="Q111" s="167">
        <v>1.19606317676479E-4</v>
      </c>
      <c r="R111" s="167">
        <v>1.81359772504572E-4</v>
      </c>
      <c r="S111" s="167">
        <v>5.3319773116344295E-4</v>
      </c>
      <c r="T111" s="167">
        <v>8.3416382134449401E-4</v>
      </c>
      <c r="U111" s="167">
        <v>1.18519163928738E-4</v>
      </c>
      <c r="V111" s="167">
        <v>6.4952206878965702E-6</v>
      </c>
      <c r="W111" s="167">
        <v>0</v>
      </c>
      <c r="X111" s="167">
        <v>1.2501438461663499E-4</v>
      </c>
      <c r="Y111" s="167">
        <v>7.2543909001828897E-4</v>
      </c>
      <c r="Z111" s="167">
        <v>1.2441280393813601E-3</v>
      </c>
      <c r="AA111" s="167">
        <v>2.0945815140162899E-3</v>
      </c>
      <c r="AB111" s="167">
        <v>18.0917071436605</v>
      </c>
      <c r="AC111" s="167">
        <v>2.8183833311749402</v>
      </c>
      <c r="AD111" s="167">
        <v>0</v>
      </c>
      <c r="AE111" s="167">
        <v>20.9100904748354</v>
      </c>
      <c r="AF111" s="167">
        <v>1.0551504979882701E-5</v>
      </c>
      <c r="AG111" s="167">
        <v>7.0887839695181498E-5</v>
      </c>
      <c r="AH111" s="167">
        <v>0</v>
      </c>
      <c r="AI111" s="167">
        <v>8.1439344675064197E-5</v>
      </c>
      <c r="AJ111" s="167">
        <v>2.8437644211275299E-3</v>
      </c>
      <c r="AK111" s="167">
        <v>4.4301061136193799E-4</v>
      </c>
      <c r="AL111" s="167">
        <v>0</v>
      </c>
      <c r="AM111" s="167">
        <v>3.2867750324894699E-3</v>
      </c>
      <c r="AN111" s="167">
        <v>2.27171008764275E-4</v>
      </c>
      <c r="AO111" s="167">
        <v>1.52619574964685E-3</v>
      </c>
      <c r="AP111" s="167">
        <v>0</v>
      </c>
      <c r="AQ111" s="167">
        <v>1.75336675841113E-3</v>
      </c>
      <c r="AR111" s="167">
        <v>0</v>
      </c>
      <c r="AS111" s="167">
        <v>0</v>
      </c>
      <c r="AT111" s="167">
        <v>0</v>
      </c>
      <c r="AU111" s="167">
        <v>0</v>
      </c>
      <c r="AV111" s="167">
        <v>1.75336675841113E-3</v>
      </c>
      <c r="AW111" s="167">
        <v>2.5861690092818701E-4</v>
      </c>
      <c r="AX111" s="167">
        <v>1.7374576849856799E-3</v>
      </c>
      <c r="AY111" s="167">
        <v>0</v>
      </c>
      <c r="AZ111" s="167">
        <v>1.99607458591387E-3</v>
      </c>
      <c r="BA111" s="167">
        <v>0</v>
      </c>
      <c r="BB111" s="167">
        <v>0</v>
      </c>
      <c r="BC111" s="167">
        <v>0</v>
      </c>
      <c r="BD111" s="167">
        <v>0</v>
      </c>
      <c r="BE111" s="167">
        <v>1.99607458591387E-3</v>
      </c>
      <c r="BF111" s="167">
        <v>2.4385522411128299E-3</v>
      </c>
      <c r="BG111" s="167">
        <v>2.2550793210650701E-2</v>
      </c>
      <c r="BH111" s="167">
        <v>0</v>
      </c>
      <c r="BI111" s="167">
        <v>2.4989345451763598E-2</v>
      </c>
      <c r="BJ111" s="167">
        <v>1.7092147840015501E-4</v>
      </c>
      <c r="BK111" s="167">
        <v>2.6626688230003399E-5</v>
      </c>
      <c r="BL111" s="167">
        <v>0</v>
      </c>
      <c r="BM111" s="167">
        <v>1.97548166630158E-4</v>
      </c>
      <c r="BN111" s="167">
        <v>1.8635706299055901</v>
      </c>
    </row>
    <row r="112" spans="1:66" x14ac:dyDescent="0.25">
      <c r="A112" s="167" t="s">
        <v>209</v>
      </c>
      <c r="B112" s="167">
        <v>2031</v>
      </c>
      <c r="C112" s="167" t="s">
        <v>67</v>
      </c>
      <c r="D112" s="167">
        <v>2031</v>
      </c>
      <c r="E112" s="167" t="s">
        <v>210</v>
      </c>
      <c r="F112" s="167" t="s">
        <v>211</v>
      </c>
      <c r="G112" s="167">
        <v>871.65555812935804</v>
      </c>
      <c r="H112" s="167">
        <v>216890.02181958899</v>
      </c>
      <c r="I112" s="167">
        <v>12726.1711486886</v>
      </c>
      <c r="J112" s="167">
        <v>0.29532432887992999</v>
      </c>
      <c r="K112" s="167">
        <v>0.14703920844681201</v>
      </c>
      <c r="L112" s="167">
        <v>3.1343697489273403E-2</v>
      </c>
      <c r="M112" s="167">
        <v>0.47370723481601501</v>
      </c>
      <c r="N112" s="167">
        <v>1.87611559796434E-3</v>
      </c>
      <c r="O112" s="167">
        <v>5.0664766565148497E-5</v>
      </c>
      <c r="P112" s="167">
        <v>0</v>
      </c>
      <c r="Q112" s="167">
        <v>1.92678036452949E-3</v>
      </c>
      <c r="R112" s="167">
        <v>2.15172291850533E-3</v>
      </c>
      <c r="S112" s="167">
        <v>6.3260653804056901E-3</v>
      </c>
      <c r="T112" s="167">
        <v>1.04045686634405E-2</v>
      </c>
      <c r="U112" s="167">
        <v>1.96094522016462E-3</v>
      </c>
      <c r="V112" s="167">
        <v>5.2955602487652599E-5</v>
      </c>
      <c r="W112" s="167">
        <v>0</v>
      </c>
      <c r="X112" s="167">
        <v>2.01390082265227E-3</v>
      </c>
      <c r="Y112" s="167">
        <v>8.6068916740213407E-3</v>
      </c>
      <c r="Z112" s="167">
        <v>1.4760819220946599E-2</v>
      </c>
      <c r="AA112" s="167">
        <v>2.5381611717620201E-2</v>
      </c>
      <c r="AB112" s="167">
        <v>214.64693329692199</v>
      </c>
      <c r="AC112" s="167">
        <v>22.978308900518599</v>
      </c>
      <c r="AD112" s="167">
        <v>0</v>
      </c>
      <c r="AE112" s="167">
        <v>237.62524219744</v>
      </c>
      <c r="AF112" s="167">
        <v>1.3691184648683701E-4</v>
      </c>
      <c r="AG112" s="167">
        <v>5.7794930156901999E-4</v>
      </c>
      <c r="AH112" s="167">
        <v>0</v>
      </c>
      <c r="AI112" s="167">
        <v>7.1486114805585795E-4</v>
      </c>
      <c r="AJ112" s="167">
        <v>3.3739508779734501E-2</v>
      </c>
      <c r="AK112" s="167">
        <v>3.6118701673694899E-3</v>
      </c>
      <c r="AL112" s="167">
        <v>0</v>
      </c>
      <c r="AM112" s="167">
        <v>3.7351378947103997E-2</v>
      </c>
      <c r="AN112" s="167">
        <v>2.9476745106497798E-3</v>
      </c>
      <c r="AO112" s="167">
        <v>1.24430899764881E-2</v>
      </c>
      <c r="AP112" s="167">
        <v>0</v>
      </c>
      <c r="AQ112" s="167">
        <v>1.5390764487137901E-2</v>
      </c>
      <c r="AR112" s="167">
        <v>0</v>
      </c>
      <c r="AS112" s="167">
        <v>0</v>
      </c>
      <c r="AT112" s="167">
        <v>0</v>
      </c>
      <c r="AU112" s="167">
        <v>0</v>
      </c>
      <c r="AV112" s="167">
        <v>1.5390764487137901E-2</v>
      </c>
      <c r="AW112" s="167">
        <v>3.3557030495923799E-3</v>
      </c>
      <c r="AX112" s="167">
        <v>1.4165510754187399E-2</v>
      </c>
      <c r="AY112" s="167">
        <v>0</v>
      </c>
      <c r="AZ112" s="167">
        <v>1.75212138037797E-2</v>
      </c>
      <c r="BA112" s="167">
        <v>0</v>
      </c>
      <c r="BB112" s="167">
        <v>0</v>
      </c>
      <c r="BC112" s="167">
        <v>0</v>
      </c>
      <c r="BD112" s="167">
        <v>0</v>
      </c>
      <c r="BE112" s="167">
        <v>1.75212138037797E-2</v>
      </c>
      <c r="BF112" s="167">
        <v>3.1641587177441297E-2</v>
      </c>
      <c r="BG112" s="167">
        <v>0.18385685389716999</v>
      </c>
      <c r="BH112" s="167">
        <v>0</v>
      </c>
      <c r="BI112" s="167">
        <v>0.215498441074611</v>
      </c>
      <c r="BJ112" s="167">
        <v>2.0278777940546601E-3</v>
      </c>
      <c r="BK112" s="167">
        <v>2.17087668799033E-4</v>
      </c>
      <c r="BL112" s="167">
        <v>0</v>
      </c>
      <c r="BM112" s="167">
        <v>2.2449654628537001E-3</v>
      </c>
      <c r="BN112" s="167">
        <v>21.177881693830301</v>
      </c>
    </row>
    <row r="113" spans="1:66" x14ac:dyDescent="0.25">
      <c r="A113" s="167" t="s">
        <v>209</v>
      </c>
      <c r="B113" s="167">
        <v>2031</v>
      </c>
      <c r="C113" s="167" t="s">
        <v>67</v>
      </c>
      <c r="D113" s="167">
        <v>2032</v>
      </c>
      <c r="E113" s="167" t="s">
        <v>210</v>
      </c>
      <c r="F113" s="167" t="s">
        <v>211</v>
      </c>
      <c r="G113" s="167">
        <v>589.642598129813</v>
      </c>
      <c r="H113" s="167">
        <v>61132.517111361303</v>
      </c>
      <c r="I113" s="167">
        <v>8608.7819326952595</v>
      </c>
      <c r="J113" s="167">
        <v>7.0608313185204205E-2</v>
      </c>
      <c r="K113" s="167">
        <v>9.9466561174227905E-2</v>
      </c>
      <c r="L113" s="167">
        <v>2.12028467554695E-2</v>
      </c>
      <c r="M113" s="167">
        <v>0.19127772111490099</v>
      </c>
      <c r="N113" s="167">
        <v>3.79193555880587E-4</v>
      </c>
      <c r="O113" s="167">
        <v>3.4272832098067302E-5</v>
      </c>
      <c r="P113" s="167">
        <v>0</v>
      </c>
      <c r="Q113" s="167">
        <v>4.1346638797865498E-4</v>
      </c>
      <c r="R113" s="167">
        <v>6.0648358569419096E-4</v>
      </c>
      <c r="S113" s="167">
        <v>1.78306174194092E-3</v>
      </c>
      <c r="T113" s="167">
        <v>2.8030117156137599E-3</v>
      </c>
      <c r="U113" s="167">
        <v>3.9633900583102398E-4</v>
      </c>
      <c r="V113" s="167">
        <v>3.5822497482101897E-5</v>
      </c>
      <c r="W113" s="167">
        <v>0</v>
      </c>
      <c r="X113" s="167">
        <v>4.3216150331312601E-4</v>
      </c>
      <c r="Y113" s="167">
        <v>2.4259343427767599E-3</v>
      </c>
      <c r="Z113" s="167">
        <v>4.1604773978621496E-3</v>
      </c>
      <c r="AA113" s="167">
        <v>7.0185732439520402E-3</v>
      </c>
      <c r="AB113" s="167">
        <v>60.500281260473201</v>
      </c>
      <c r="AC113" s="167">
        <v>15.543972196779601</v>
      </c>
      <c r="AD113" s="167">
        <v>0</v>
      </c>
      <c r="AE113" s="167">
        <v>76.044253457252907</v>
      </c>
      <c r="AF113" s="167">
        <v>3.5285159104879701E-5</v>
      </c>
      <c r="AG113" s="167">
        <v>3.9096122841895899E-4</v>
      </c>
      <c r="AH113" s="167">
        <v>0</v>
      </c>
      <c r="AI113" s="167">
        <v>4.26246387523839E-4</v>
      </c>
      <c r="AJ113" s="167">
        <v>9.5098016981238504E-3</v>
      </c>
      <c r="AK113" s="167">
        <v>2.4432959667759599E-3</v>
      </c>
      <c r="AL113" s="167">
        <v>0</v>
      </c>
      <c r="AM113" s="167">
        <v>1.1953097664899799E-2</v>
      </c>
      <c r="AN113" s="167">
        <v>7.5967979956851597E-4</v>
      </c>
      <c r="AO113" s="167">
        <v>8.41728803777172E-3</v>
      </c>
      <c r="AP113" s="167">
        <v>0</v>
      </c>
      <c r="AQ113" s="167">
        <v>9.17696783734024E-3</v>
      </c>
      <c r="AR113" s="167">
        <v>0</v>
      </c>
      <c r="AS113" s="167">
        <v>0</v>
      </c>
      <c r="AT113" s="167">
        <v>0</v>
      </c>
      <c r="AU113" s="167">
        <v>0</v>
      </c>
      <c r="AV113" s="167">
        <v>9.17696783734024E-3</v>
      </c>
      <c r="AW113" s="167">
        <v>8.6483762400341798E-4</v>
      </c>
      <c r="AX113" s="167">
        <v>9.5824416961903802E-3</v>
      </c>
      <c r="AY113" s="167">
        <v>0</v>
      </c>
      <c r="AZ113" s="167">
        <v>1.0447279320193801E-2</v>
      </c>
      <c r="BA113" s="167">
        <v>0</v>
      </c>
      <c r="BB113" s="167">
        <v>0</v>
      </c>
      <c r="BC113" s="167">
        <v>0</v>
      </c>
      <c r="BD113" s="167">
        <v>0</v>
      </c>
      <c r="BE113" s="167">
        <v>1.0447279320193801E-2</v>
      </c>
      <c r="BF113" s="167">
        <v>8.1547258068439907E-3</v>
      </c>
      <c r="BG113" s="167">
        <v>0.124372330337177</v>
      </c>
      <c r="BH113" s="167">
        <v>0</v>
      </c>
      <c r="BI113" s="167">
        <v>0.13252705614402099</v>
      </c>
      <c r="BJ113" s="167">
        <v>5.7157665855147102E-4</v>
      </c>
      <c r="BK113" s="167">
        <v>1.4685174190515499E-4</v>
      </c>
      <c r="BL113" s="167">
        <v>0</v>
      </c>
      <c r="BM113" s="167">
        <v>7.1842840045662599E-4</v>
      </c>
      <c r="BN113" s="167">
        <v>6.7772943157075796</v>
      </c>
    </row>
    <row r="114" spans="1:66" x14ac:dyDescent="0.25">
      <c r="A114" s="167" t="s">
        <v>209</v>
      </c>
      <c r="B114" s="167">
        <v>2031</v>
      </c>
      <c r="C114" s="167" t="s">
        <v>68</v>
      </c>
      <c r="D114" s="167">
        <v>2031</v>
      </c>
      <c r="E114" s="167" t="s">
        <v>210</v>
      </c>
      <c r="F114" s="167" t="s">
        <v>211</v>
      </c>
      <c r="G114" s="167">
        <v>81.728892944665802</v>
      </c>
      <c r="H114" s="167">
        <v>26847.6114282708</v>
      </c>
      <c r="I114" s="167">
        <v>1193.2418369921199</v>
      </c>
      <c r="J114" s="167">
        <v>3.6556933870706201E-2</v>
      </c>
      <c r="K114" s="167">
        <v>1.3786812478553E-2</v>
      </c>
      <c r="L114" s="167">
        <v>2.9388738162679701E-3</v>
      </c>
      <c r="M114" s="167">
        <v>5.3282620165527199E-2</v>
      </c>
      <c r="N114" s="167">
        <v>2.3223212523143299E-4</v>
      </c>
      <c r="O114" s="167">
        <v>4.7504719542613099E-6</v>
      </c>
      <c r="P114" s="167">
        <v>0</v>
      </c>
      <c r="Q114" s="167">
        <v>2.3698259718569399E-4</v>
      </c>
      <c r="R114" s="167">
        <v>2.6634983173817202E-4</v>
      </c>
      <c r="S114" s="167">
        <v>7.83068505310226E-4</v>
      </c>
      <c r="T114" s="167">
        <v>1.2864009342340901E-3</v>
      </c>
      <c r="U114" s="167">
        <v>2.42732631419605E-4</v>
      </c>
      <c r="V114" s="167">
        <v>4.9652672161259201E-6</v>
      </c>
      <c r="W114" s="167">
        <v>0</v>
      </c>
      <c r="X114" s="167">
        <v>2.47697898635731E-4</v>
      </c>
      <c r="Y114" s="167">
        <v>1.0653993269526801E-3</v>
      </c>
      <c r="Z114" s="167">
        <v>1.8271598457238599E-3</v>
      </c>
      <c r="AA114" s="167">
        <v>3.1402570713122799E-3</v>
      </c>
      <c r="AB114" s="167">
        <v>26.570012600576199</v>
      </c>
      <c r="AC114" s="167">
        <v>2.1545112982589898</v>
      </c>
      <c r="AD114" s="167">
        <v>0</v>
      </c>
      <c r="AE114" s="167">
        <v>28.724523898835201</v>
      </c>
      <c r="AF114" s="167">
        <v>1.6947607352010399E-5</v>
      </c>
      <c r="AG114" s="167">
        <v>5.4190162794061903E-5</v>
      </c>
      <c r="AH114" s="167">
        <v>0</v>
      </c>
      <c r="AI114" s="167">
        <v>7.1137770146072397E-5</v>
      </c>
      <c r="AJ114" s="167">
        <v>4.1764359715995699E-3</v>
      </c>
      <c r="AK114" s="167">
        <v>3.3865917274993702E-4</v>
      </c>
      <c r="AL114" s="167">
        <v>0</v>
      </c>
      <c r="AM114" s="167">
        <v>4.51509514434951E-3</v>
      </c>
      <c r="AN114" s="167">
        <v>3.64877338885534E-4</v>
      </c>
      <c r="AO114" s="167">
        <v>1.1666993448326199E-3</v>
      </c>
      <c r="AP114" s="167">
        <v>0</v>
      </c>
      <c r="AQ114" s="167">
        <v>1.53157668371816E-3</v>
      </c>
      <c r="AR114" s="167">
        <v>0</v>
      </c>
      <c r="AS114" s="167">
        <v>0</v>
      </c>
      <c r="AT114" s="167">
        <v>0</v>
      </c>
      <c r="AU114" s="167">
        <v>0</v>
      </c>
      <c r="AV114" s="167">
        <v>1.53157668371816E-3</v>
      </c>
      <c r="AW114" s="167">
        <v>4.1538507538793E-4</v>
      </c>
      <c r="AX114" s="167">
        <v>1.3281983934342999E-3</v>
      </c>
      <c r="AY114" s="167">
        <v>0</v>
      </c>
      <c r="AZ114" s="167">
        <v>1.7435834688222301E-3</v>
      </c>
      <c r="BA114" s="167">
        <v>0</v>
      </c>
      <c r="BB114" s="167">
        <v>0</v>
      </c>
      <c r="BC114" s="167">
        <v>0</v>
      </c>
      <c r="BD114" s="167">
        <v>0</v>
      </c>
      <c r="BE114" s="167">
        <v>1.7435834688222301E-3</v>
      </c>
      <c r="BF114" s="167">
        <v>3.91677380089626E-3</v>
      </c>
      <c r="BG114" s="167">
        <v>1.7238939153388502E-2</v>
      </c>
      <c r="BH114" s="167">
        <v>0</v>
      </c>
      <c r="BI114" s="167">
        <v>2.11557129542847E-2</v>
      </c>
      <c r="BJ114" s="167">
        <v>2.5102030442674799E-4</v>
      </c>
      <c r="BK114" s="167">
        <v>2.0354754441031398E-5</v>
      </c>
      <c r="BL114" s="167">
        <v>0</v>
      </c>
      <c r="BM114" s="167">
        <v>2.71375058867779E-4</v>
      </c>
      <c r="BN114" s="167">
        <v>2.5600166178291901</v>
      </c>
    </row>
    <row r="115" spans="1:66" x14ac:dyDescent="0.25">
      <c r="A115" s="167" t="s">
        <v>209</v>
      </c>
      <c r="B115" s="167">
        <v>2031</v>
      </c>
      <c r="C115" s="167" t="s">
        <v>68</v>
      </c>
      <c r="D115" s="167">
        <v>2032</v>
      </c>
      <c r="E115" s="167" t="s">
        <v>210</v>
      </c>
      <c r="F115" s="167" t="s">
        <v>211</v>
      </c>
      <c r="G115" s="167">
        <v>52.050628286527903</v>
      </c>
      <c r="H115" s="167">
        <v>7124.3422026416301</v>
      </c>
      <c r="I115" s="167">
        <v>759.93917298330803</v>
      </c>
      <c r="J115" s="167">
        <v>8.2287295039974798E-3</v>
      </c>
      <c r="K115" s="167">
        <v>8.78039853131358E-3</v>
      </c>
      <c r="L115" s="167">
        <v>1.8716787060255599E-3</v>
      </c>
      <c r="M115" s="167">
        <v>1.88808067413366E-2</v>
      </c>
      <c r="N115" s="167">
        <v>4.4190616773969498E-5</v>
      </c>
      <c r="O115" s="167">
        <v>3.0254300647904398E-6</v>
      </c>
      <c r="P115" s="167">
        <v>0</v>
      </c>
      <c r="Q115" s="167">
        <v>4.7216046838759898E-5</v>
      </c>
      <c r="R115" s="167">
        <v>7.0679186935810505E-5</v>
      </c>
      <c r="S115" s="167">
        <v>2.0779680959128301E-4</v>
      </c>
      <c r="T115" s="167">
        <v>3.2569204336585299E-4</v>
      </c>
      <c r="U115" s="167">
        <v>4.6188720371530601E-5</v>
      </c>
      <c r="V115" s="167">
        <v>3.1622265871731898E-6</v>
      </c>
      <c r="W115" s="167">
        <v>0</v>
      </c>
      <c r="X115" s="167">
        <v>4.93509469587038E-5</v>
      </c>
      <c r="Y115" s="167">
        <v>2.8271674774324202E-4</v>
      </c>
      <c r="Z115" s="167">
        <v>4.8485922237966002E-4</v>
      </c>
      <c r="AA115" s="167">
        <v>8.1692691708160601E-4</v>
      </c>
      <c r="AB115" s="167">
        <v>7.0506779569849103</v>
      </c>
      <c r="AC115" s="167">
        <v>1.3721422459585899</v>
      </c>
      <c r="AD115" s="167">
        <v>0</v>
      </c>
      <c r="AE115" s="167">
        <v>8.4228202029435106</v>
      </c>
      <c r="AF115" s="167">
        <v>4.1121207449377797E-6</v>
      </c>
      <c r="AG115" s="167">
        <v>3.4512054657217098E-5</v>
      </c>
      <c r="AH115" s="167">
        <v>0</v>
      </c>
      <c r="AI115" s="167">
        <v>3.8624175402154899E-5</v>
      </c>
      <c r="AJ115" s="167">
        <v>1.1082683883664099E-3</v>
      </c>
      <c r="AK115" s="167">
        <v>2.1568165285885599E-4</v>
      </c>
      <c r="AL115" s="167">
        <v>0</v>
      </c>
      <c r="AM115" s="167">
        <v>1.3239500412252699E-3</v>
      </c>
      <c r="AN115" s="167">
        <v>8.8532832005392694E-5</v>
      </c>
      <c r="AO115" s="167">
        <v>7.4303507281242695E-4</v>
      </c>
      <c r="AP115" s="167">
        <v>0</v>
      </c>
      <c r="AQ115" s="167">
        <v>8.3156790481782002E-4</v>
      </c>
      <c r="AR115" s="167">
        <v>0</v>
      </c>
      <c r="AS115" s="167">
        <v>0</v>
      </c>
      <c r="AT115" s="167">
        <v>0</v>
      </c>
      <c r="AU115" s="167">
        <v>0</v>
      </c>
      <c r="AV115" s="167">
        <v>8.3156790481782002E-4</v>
      </c>
      <c r="AW115" s="167">
        <v>1.00787890004875E-4</v>
      </c>
      <c r="AX115" s="167">
        <v>8.4588886960966199E-4</v>
      </c>
      <c r="AY115" s="167">
        <v>0</v>
      </c>
      <c r="AZ115" s="167">
        <v>9.4667675961453797E-4</v>
      </c>
      <c r="BA115" s="167">
        <v>0</v>
      </c>
      <c r="BB115" s="167">
        <v>0</v>
      </c>
      <c r="BC115" s="167">
        <v>0</v>
      </c>
      <c r="BD115" s="167">
        <v>0</v>
      </c>
      <c r="BE115" s="167">
        <v>9.4667675961453797E-4</v>
      </c>
      <c r="BF115" s="167">
        <v>9.5035531208653397E-4</v>
      </c>
      <c r="BG115" s="167">
        <v>1.0978952260305401E-2</v>
      </c>
      <c r="BH115" s="167">
        <v>0</v>
      </c>
      <c r="BI115" s="167">
        <v>1.19293075723919E-2</v>
      </c>
      <c r="BJ115" s="167">
        <v>6.6611309290042596E-5</v>
      </c>
      <c r="BK115" s="167">
        <v>1.29633195691393E-5</v>
      </c>
      <c r="BL115" s="167">
        <v>0</v>
      </c>
      <c r="BM115" s="167">
        <v>7.9574628859181899E-5</v>
      </c>
      <c r="BN115" s="167">
        <v>0.75066726134309303</v>
      </c>
    </row>
    <row r="116" spans="1:66" x14ac:dyDescent="0.25">
      <c r="A116" s="167" t="s">
        <v>209</v>
      </c>
      <c r="B116" s="167">
        <v>2031</v>
      </c>
      <c r="C116" s="167" t="s">
        <v>69</v>
      </c>
      <c r="D116" s="167">
        <v>2031</v>
      </c>
      <c r="E116" s="167" t="s">
        <v>210</v>
      </c>
      <c r="F116" s="167" t="s">
        <v>211</v>
      </c>
      <c r="G116" s="167">
        <v>8.4484685309088601</v>
      </c>
      <c r="H116" s="167">
        <v>1496.4704934103299</v>
      </c>
      <c r="I116" s="167">
        <v>64.208360834907296</v>
      </c>
      <c r="J116" s="167">
        <v>2.44623971679238E-3</v>
      </c>
      <c r="K116" s="167">
        <v>3.5975179196311998E-4</v>
      </c>
      <c r="L116" s="167">
        <v>1.2643506829434901E-4</v>
      </c>
      <c r="M116" s="167">
        <v>2.9324265770498499E-3</v>
      </c>
      <c r="N116" s="167">
        <v>1.1631270811111299E-5</v>
      </c>
      <c r="O116" s="167">
        <v>1.23958369701088E-7</v>
      </c>
      <c r="P116" s="167">
        <v>0</v>
      </c>
      <c r="Q116" s="167">
        <v>1.17552291808124E-5</v>
      </c>
      <c r="R116" s="167">
        <v>1.48461871621572E-5</v>
      </c>
      <c r="S116" s="167">
        <v>4.3647790256742298E-5</v>
      </c>
      <c r="T116" s="167">
        <v>7.0249206599712E-5</v>
      </c>
      <c r="U116" s="167">
        <v>1.21571852641899E-5</v>
      </c>
      <c r="V116" s="167">
        <v>1.2956321712185199E-7</v>
      </c>
      <c r="W116" s="167">
        <v>0</v>
      </c>
      <c r="X116" s="167">
        <v>1.22867484813118E-5</v>
      </c>
      <c r="Y116" s="167">
        <v>5.9384748648628997E-5</v>
      </c>
      <c r="Z116" s="167">
        <v>1.01844843932398E-4</v>
      </c>
      <c r="AA116" s="167">
        <v>1.7351634106233901E-4</v>
      </c>
      <c r="AB116" s="167">
        <v>1.71118876444099</v>
      </c>
      <c r="AC116" s="167">
        <v>5.6219615778426102E-2</v>
      </c>
      <c r="AD116" s="167">
        <v>0</v>
      </c>
      <c r="AE116" s="167">
        <v>1.76740838021941</v>
      </c>
      <c r="AF116" s="167">
        <v>1.16651621738215E-6</v>
      </c>
      <c r="AG116" s="167">
        <v>1.4140330262897E-6</v>
      </c>
      <c r="AH116" s="167">
        <v>0</v>
      </c>
      <c r="AI116" s="167">
        <v>2.5805492436718501E-6</v>
      </c>
      <c r="AJ116" s="167">
        <v>2.6897504406352401E-4</v>
      </c>
      <c r="AK116" s="167">
        <v>8.8369406961227294E-6</v>
      </c>
      <c r="AL116" s="167">
        <v>0</v>
      </c>
      <c r="AM116" s="167">
        <v>2.7781198475964702E-4</v>
      </c>
      <c r="AN116" s="167">
        <v>2.5114774276070698E-5</v>
      </c>
      <c r="AO116" s="167">
        <v>3.04437432973475E-5</v>
      </c>
      <c r="AP116" s="167">
        <v>0</v>
      </c>
      <c r="AQ116" s="167">
        <v>5.55585175734183E-5</v>
      </c>
      <c r="AR116" s="167">
        <v>0</v>
      </c>
      <c r="AS116" s="167">
        <v>0</v>
      </c>
      <c r="AT116" s="167">
        <v>0</v>
      </c>
      <c r="AU116" s="167">
        <v>0</v>
      </c>
      <c r="AV116" s="167">
        <v>5.55585175734183E-5</v>
      </c>
      <c r="AW116" s="167">
        <v>2.8591258744323399E-5</v>
      </c>
      <c r="AX116" s="167">
        <v>3.46578843270578E-5</v>
      </c>
      <c r="AY116" s="167">
        <v>0</v>
      </c>
      <c r="AZ116" s="167">
        <v>6.3249143071381203E-5</v>
      </c>
      <c r="BA116" s="167">
        <v>0</v>
      </c>
      <c r="BB116" s="167">
        <v>0</v>
      </c>
      <c r="BC116" s="167">
        <v>0</v>
      </c>
      <c r="BD116" s="167">
        <v>0</v>
      </c>
      <c r="BE116" s="167">
        <v>6.3249143071381203E-5</v>
      </c>
      <c r="BF116" s="167">
        <v>3.0862792086991099E-4</v>
      </c>
      <c r="BG116" s="167">
        <v>4.4983126169462499E-4</v>
      </c>
      <c r="BH116" s="167">
        <v>0</v>
      </c>
      <c r="BI116" s="167">
        <v>7.5845918256453604E-4</v>
      </c>
      <c r="BJ116" s="167">
        <v>1.6166462961041001E-5</v>
      </c>
      <c r="BK116" s="167">
        <v>5.3113505362617904E-7</v>
      </c>
      <c r="BL116" s="167">
        <v>0</v>
      </c>
      <c r="BM116" s="167">
        <v>1.6697598014667099E-5</v>
      </c>
      <c r="BN116" s="167">
        <v>0.157516790871362</v>
      </c>
    </row>
    <row r="117" spans="1:66" x14ac:dyDescent="0.25">
      <c r="A117" s="167" t="s">
        <v>209</v>
      </c>
      <c r="B117" s="167">
        <v>2031</v>
      </c>
      <c r="C117" s="167" t="s">
        <v>69</v>
      </c>
      <c r="D117" s="167">
        <v>2032</v>
      </c>
      <c r="E117" s="167" t="s">
        <v>210</v>
      </c>
      <c r="F117" s="167" t="s">
        <v>211</v>
      </c>
      <c r="G117" s="167">
        <v>4.0830677621433802</v>
      </c>
      <c r="H117" s="167">
        <v>723.23053655088904</v>
      </c>
      <c r="I117" s="167">
        <v>31.031314992289602</v>
      </c>
      <c r="J117" s="167">
        <v>1.04554593687784E-3</v>
      </c>
      <c r="K117" s="167">
        <v>1.7386475889256901E-4</v>
      </c>
      <c r="L117" s="167">
        <v>6.1104914987653803E-5</v>
      </c>
      <c r="M117" s="167">
        <v>1.2805156107580601E-3</v>
      </c>
      <c r="N117" s="167">
        <v>4.3631871994486003E-6</v>
      </c>
      <c r="O117" s="167">
        <v>5.9907949153468205E-8</v>
      </c>
      <c r="P117" s="167">
        <v>0</v>
      </c>
      <c r="Q117" s="167">
        <v>4.42309514860207E-6</v>
      </c>
      <c r="R117" s="167">
        <v>7.1750268076136299E-6</v>
      </c>
      <c r="S117" s="167">
        <v>2.1094578814384001E-5</v>
      </c>
      <c r="T117" s="167">
        <v>3.2692700770599702E-5</v>
      </c>
      <c r="U117" s="167">
        <v>4.5604711632512201E-6</v>
      </c>
      <c r="V117" s="167">
        <v>6.2616720776600901E-8</v>
      </c>
      <c r="W117" s="167">
        <v>0</v>
      </c>
      <c r="X117" s="167">
        <v>4.6230878840278203E-6</v>
      </c>
      <c r="Y117" s="167">
        <v>2.8700107230454499E-5</v>
      </c>
      <c r="Z117" s="167">
        <v>4.9220683900229498E-5</v>
      </c>
      <c r="AA117" s="167">
        <v>8.2543879014711794E-5</v>
      </c>
      <c r="AB117" s="167">
        <v>0.82700191797712097</v>
      </c>
      <c r="AC117" s="167">
        <v>2.7170427391091202E-2</v>
      </c>
      <c r="AD117" s="167">
        <v>0</v>
      </c>
      <c r="AE117" s="167">
        <v>0.85417234536821196</v>
      </c>
      <c r="AF117" s="167">
        <v>5.2764971115232305E-7</v>
      </c>
      <c r="AG117" s="167">
        <v>6.8338926080232697E-7</v>
      </c>
      <c r="AH117" s="167">
        <v>0</v>
      </c>
      <c r="AI117" s="167">
        <v>1.2110389719546499E-6</v>
      </c>
      <c r="AJ117" s="167">
        <v>1.2999318482621199E-4</v>
      </c>
      <c r="AK117" s="167">
        <v>4.2708128154002801E-6</v>
      </c>
      <c r="AL117" s="167">
        <v>0</v>
      </c>
      <c r="AM117" s="167">
        <v>1.3426399764161201E-4</v>
      </c>
      <c r="AN117" s="167">
        <v>1.1360153588060399E-5</v>
      </c>
      <c r="AO117" s="167">
        <v>1.4713183384846701E-5</v>
      </c>
      <c r="AP117" s="167">
        <v>0</v>
      </c>
      <c r="AQ117" s="167">
        <v>2.60733369729071E-5</v>
      </c>
      <c r="AR117" s="167">
        <v>0</v>
      </c>
      <c r="AS117" s="167">
        <v>0</v>
      </c>
      <c r="AT117" s="167">
        <v>0</v>
      </c>
      <c r="AU117" s="167">
        <v>0</v>
      </c>
      <c r="AV117" s="167">
        <v>2.60733369729071E-5</v>
      </c>
      <c r="AW117" s="167">
        <v>1.29326701104759E-5</v>
      </c>
      <c r="AX117" s="167">
        <v>1.67498392971679E-5</v>
      </c>
      <c r="AY117" s="167">
        <v>0</v>
      </c>
      <c r="AZ117" s="167">
        <v>2.9682509407643798E-5</v>
      </c>
      <c r="BA117" s="167">
        <v>0</v>
      </c>
      <c r="BB117" s="167">
        <v>0</v>
      </c>
      <c r="BC117" s="167">
        <v>0</v>
      </c>
      <c r="BD117" s="167">
        <v>0</v>
      </c>
      <c r="BE117" s="167">
        <v>2.9682509407643798E-5</v>
      </c>
      <c r="BF117" s="167">
        <v>1.39601528937343E-4</v>
      </c>
      <c r="BG117" s="167">
        <v>2.1739934478184301E-4</v>
      </c>
      <c r="BH117" s="167">
        <v>0</v>
      </c>
      <c r="BI117" s="167">
        <v>3.5700087371918598E-4</v>
      </c>
      <c r="BJ117" s="167">
        <v>7.8131040557963107E-6</v>
      </c>
      <c r="BK117" s="167">
        <v>2.5669272565450902E-7</v>
      </c>
      <c r="BL117" s="167">
        <v>0</v>
      </c>
      <c r="BM117" s="167">
        <v>8.0697967814508192E-6</v>
      </c>
      <c r="BN117" s="167">
        <v>7.6126427937816293E-2</v>
      </c>
    </row>
    <row r="118" spans="1:66" x14ac:dyDescent="0.25">
      <c r="A118" s="167" t="s">
        <v>209</v>
      </c>
      <c r="B118" s="167">
        <v>2031</v>
      </c>
      <c r="C118" s="167" t="s">
        <v>70</v>
      </c>
      <c r="D118" s="167">
        <v>2031</v>
      </c>
      <c r="E118" s="167" t="s">
        <v>210</v>
      </c>
      <c r="F118" s="167" t="s">
        <v>211</v>
      </c>
      <c r="G118" s="167">
        <v>490.48959084604797</v>
      </c>
      <c r="H118" s="167">
        <v>94555.834896615706</v>
      </c>
      <c r="I118" s="167">
        <v>6229.2178037448202</v>
      </c>
      <c r="J118" s="167">
        <v>0.123494976277555</v>
      </c>
      <c r="K118" s="167">
        <v>1.2009189987464501E-2</v>
      </c>
      <c r="L118" s="167">
        <v>1.2866972227029001E-2</v>
      </c>
      <c r="M118" s="167">
        <v>0.148371138492048</v>
      </c>
      <c r="N118" s="167">
        <v>7.5558192143308496E-4</v>
      </c>
      <c r="O118" s="167">
        <v>4.1379630220976001E-6</v>
      </c>
      <c r="P118" s="167">
        <v>0</v>
      </c>
      <c r="Q118" s="167">
        <v>7.5971988445518298E-4</v>
      </c>
      <c r="R118" s="167">
        <v>9.3806969688394598E-4</v>
      </c>
      <c r="S118" s="167">
        <v>2.7579249088387999E-3</v>
      </c>
      <c r="T118" s="167">
        <v>4.4557144901779299E-3</v>
      </c>
      <c r="U118" s="167">
        <v>7.8974598307517E-4</v>
      </c>
      <c r="V118" s="167">
        <v>4.3250633480178901E-6</v>
      </c>
      <c r="W118" s="167">
        <v>0</v>
      </c>
      <c r="X118" s="167">
        <v>7.9407104642318803E-4</v>
      </c>
      <c r="Y118" s="167">
        <v>3.75227878753578E-3</v>
      </c>
      <c r="Z118" s="167">
        <v>6.4351581206238701E-3</v>
      </c>
      <c r="AA118" s="167">
        <v>1.09815079545828E-2</v>
      </c>
      <c r="AB118" s="167">
        <v>93.578209811331803</v>
      </c>
      <c r="AC118" s="167">
        <v>1.8767162860291999</v>
      </c>
      <c r="AD118" s="167">
        <v>0</v>
      </c>
      <c r="AE118" s="167">
        <v>95.454926097360996</v>
      </c>
      <c r="AF118" s="167">
        <v>5.8312203684981899E-5</v>
      </c>
      <c r="AG118" s="167">
        <v>4.7203076233747703E-5</v>
      </c>
      <c r="AH118" s="167">
        <v>0</v>
      </c>
      <c r="AI118" s="167">
        <v>1.0551527991872901E-4</v>
      </c>
      <c r="AJ118" s="167">
        <v>1.47091914290421E-2</v>
      </c>
      <c r="AK118" s="167">
        <v>2.9499366535073199E-4</v>
      </c>
      <c r="AL118" s="167">
        <v>0</v>
      </c>
      <c r="AM118" s="167">
        <v>1.5004185094392899E-2</v>
      </c>
      <c r="AN118" s="167">
        <v>1.25544575486069E-3</v>
      </c>
      <c r="AO118" s="167">
        <v>1.01626928720045E-3</v>
      </c>
      <c r="AP118" s="167">
        <v>0</v>
      </c>
      <c r="AQ118" s="167">
        <v>2.2717150420611498E-3</v>
      </c>
      <c r="AR118" s="167">
        <v>0</v>
      </c>
      <c r="AS118" s="167">
        <v>0</v>
      </c>
      <c r="AT118" s="167">
        <v>0</v>
      </c>
      <c r="AU118" s="167">
        <v>0</v>
      </c>
      <c r="AV118" s="167">
        <v>2.2717150420611498E-3</v>
      </c>
      <c r="AW118" s="167">
        <v>1.4292294257601599E-3</v>
      </c>
      <c r="AX118" s="167">
        <v>1.15694522374992E-3</v>
      </c>
      <c r="AY118" s="167">
        <v>0</v>
      </c>
      <c r="AZ118" s="167">
        <v>2.5861746495100799E-3</v>
      </c>
      <c r="BA118" s="167">
        <v>0</v>
      </c>
      <c r="BB118" s="167">
        <v>0</v>
      </c>
      <c r="BC118" s="167">
        <v>0</v>
      </c>
      <c r="BD118" s="167">
        <v>0</v>
      </c>
      <c r="BE118" s="167">
        <v>2.5861746495100799E-3</v>
      </c>
      <c r="BF118" s="167">
        <v>1.34769362182192E-2</v>
      </c>
      <c r="BG118" s="167">
        <v>1.50162117456399E-2</v>
      </c>
      <c r="BH118" s="167">
        <v>0</v>
      </c>
      <c r="BI118" s="167">
        <v>2.8493147963859201E-2</v>
      </c>
      <c r="BJ118" s="167">
        <v>8.8408052595508198E-4</v>
      </c>
      <c r="BK118" s="167">
        <v>1.7730284908915299E-5</v>
      </c>
      <c r="BL118" s="167">
        <v>0</v>
      </c>
      <c r="BM118" s="167">
        <v>9.01810810863997E-4</v>
      </c>
      <c r="BN118" s="167">
        <v>8.5072322842855197</v>
      </c>
    </row>
    <row r="119" spans="1:66" x14ac:dyDescent="0.25">
      <c r="A119" s="167" t="s">
        <v>209</v>
      </c>
      <c r="B119" s="167">
        <v>2031</v>
      </c>
      <c r="C119" s="167" t="s">
        <v>70</v>
      </c>
      <c r="D119" s="167">
        <v>2032</v>
      </c>
      <c r="E119" s="167" t="s">
        <v>210</v>
      </c>
      <c r="F119" s="167" t="s">
        <v>211</v>
      </c>
      <c r="G119" s="167">
        <v>199.67413285350199</v>
      </c>
      <c r="H119" s="167">
        <v>16038.6977722383</v>
      </c>
      <c r="I119" s="167">
        <v>2535.8614872394701</v>
      </c>
      <c r="J119" s="167">
        <v>1.8525313663125501E-2</v>
      </c>
      <c r="K119" s="167">
        <v>4.8888389106968499E-3</v>
      </c>
      <c r="L119" s="167">
        <v>5.2380347510545197E-3</v>
      </c>
      <c r="M119" s="167">
        <v>2.8652187324876802E-2</v>
      </c>
      <c r="N119" s="167">
        <v>9.9478770834871897E-5</v>
      </c>
      <c r="O119" s="167">
        <v>1.6845294857164999E-6</v>
      </c>
      <c r="P119" s="167">
        <v>0</v>
      </c>
      <c r="Q119" s="167">
        <v>1.01163300320588E-4</v>
      </c>
      <c r="R119" s="167">
        <v>1.5911674170152401E-4</v>
      </c>
      <c r="S119" s="167">
        <v>4.6780322060248201E-4</v>
      </c>
      <c r="T119" s="167">
        <v>7.2808326262459495E-4</v>
      </c>
      <c r="U119" s="167">
        <v>1.03976759421517E-4</v>
      </c>
      <c r="V119" s="167">
        <v>1.7606964340717201E-6</v>
      </c>
      <c r="W119" s="167">
        <v>0</v>
      </c>
      <c r="X119" s="167">
        <v>1.05737455855588E-4</v>
      </c>
      <c r="Y119" s="167">
        <v>6.3646696680609799E-4</v>
      </c>
      <c r="Z119" s="167">
        <v>1.0915408480724499E-3</v>
      </c>
      <c r="AA119" s="167">
        <v>1.8337452707341401E-3</v>
      </c>
      <c r="AB119" s="167">
        <v>15.8728715882215</v>
      </c>
      <c r="AC119" s="167">
        <v>0.76399520809106203</v>
      </c>
      <c r="AD119" s="167">
        <v>0</v>
      </c>
      <c r="AE119" s="167">
        <v>16.6368667963125</v>
      </c>
      <c r="AF119" s="167">
        <v>9.2573471787996704E-6</v>
      </c>
      <c r="AG119" s="167">
        <v>1.9215970105978501E-5</v>
      </c>
      <c r="AH119" s="167">
        <v>0</v>
      </c>
      <c r="AI119" s="167">
        <v>2.84733172847782E-5</v>
      </c>
      <c r="AJ119" s="167">
        <v>2.49499437091691E-3</v>
      </c>
      <c r="AK119" s="167">
        <v>1.20089407452219E-4</v>
      </c>
      <c r="AL119" s="167">
        <v>0</v>
      </c>
      <c r="AM119" s="167">
        <v>2.6150837783691298E-3</v>
      </c>
      <c r="AN119" s="167">
        <v>1.99308146193228E-4</v>
      </c>
      <c r="AO119" s="167">
        <v>4.1371456694396999E-4</v>
      </c>
      <c r="AP119" s="167">
        <v>0</v>
      </c>
      <c r="AQ119" s="167">
        <v>6.1302271313719802E-4</v>
      </c>
      <c r="AR119" s="167">
        <v>0</v>
      </c>
      <c r="AS119" s="167">
        <v>0</v>
      </c>
      <c r="AT119" s="167">
        <v>0</v>
      </c>
      <c r="AU119" s="167">
        <v>0</v>
      </c>
      <c r="AV119" s="167">
        <v>6.1302271313719802E-4</v>
      </c>
      <c r="AW119" s="167">
        <v>2.2689715284805501E-4</v>
      </c>
      <c r="AX119" s="167">
        <v>4.7098254197972298E-4</v>
      </c>
      <c r="AY119" s="167">
        <v>0</v>
      </c>
      <c r="AZ119" s="167">
        <v>6.9787969482777896E-4</v>
      </c>
      <c r="BA119" s="167">
        <v>0</v>
      </c>
      <c r="BB119" s="167">
        <v>0</v>
      </c>
      <c r="BC119" s="167">
        <v>0</v>
      </c>
      <c r="BD119" s="167">
        <v>0</v>
      </c>
      <c r="BE119" s="167">
        <v>6.9787969482777896E-4</v>
      </c>
      <c r="BF119" s="167">
        <v>2.1395296431131099E-3</v>
      </c>
      <c r="BG119" s="167">
        <v>6.1129718448935198E-3</v>
      </c>
      <c r="BH119" s="167">
        <v>0</v>
      </c>
      <c r="BI119" s="167">
        <v>8.2525014880066305E-3</v>
      </c>
      <c r="BJ119" s="167">
        <v>1.4995902027218499E-4</v>
      </c>
      <c r="BK119" s="167">
        <v>7.2178479023918697E-6</v>
      </c>
      <c r="BL119" s="167">
        <v>0</v>
      </c>
      <c r="BM119" s="167">
        <v>1.5717686817457699E-4</v>
      </c>
      <c r="BN119" s="167">
        <v>1.4827279859248701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3C81A-2359-4354-9173-764ED1401692}">
  <dimension ref="A1:BN411"/>
  <sheetViews>
    <sheetView workbookViewId="0">
      <selection activeCell="G30" sqref="G30"/>
    </sheetView>
  </sheetViews>
  <sheetFormatPr defaultRowHeight="15" x14ac:dyDescent="0.25"/>
  <sheetData>
    <row r="1" spans="1:66" x14ac:dyDescent="0.25">
      <c r="A1" s="169" t="s">
        <v>190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</row>
    <row r="2" spans="1:66" x14ac:dyDescent="0.25">
      <c r="A2" s="169" t="s">
        <v>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</row>
    <row r="3" spans="1:66" x14ac:dyDescent="0.25">
      <c r="A3" s="169" t="s">
        <v>191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</row>
    <row r="4" spans="1:66" x14ac:dyDescent="0.25">
      <c r="A4" s="169" t="s">
        <v>192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</row>
    <row r="5" spans="1:66" x14ac:dyDescent="0.25">
      <c r="A5" s="169" t="s">
        <v>3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</row>
    <row r="6" spans="1:66" x14ac:dyDescent="0.25">
      <c r="A6" s="169" t="s">
        <v>4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  <c r="BE6" s="169"/>
      <c r="BF6" s="169"/>
      <c r="BG6" s="169"/>
      <c r="BH6" s="169"/>
      <c r="BI6" s="169"/>
      <c r="BJ6" s="169"/>
      <c r="BK6" s="169"/>
      <c r="BL6" s="169"/>
      <c r="BM6" s="169"/>
      <c r="BN6" s="169"/>
    </row>
    <row r="7" spans="1:66" x14ac:dyDescent="0.25">
      <c r="A7" s="169" t="s">
        <v>193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</row>
    <row r="9" spans="1:66" x14ac:dyDescent="0.25">
      <c r="A9" s="169" t="s">
        <v>6</v>
      </c>
      <c r="B9" s="169" t="s">
        <v>7</v>
      </c>
      <c r="C9" s="169" t="s">
        <v>8</v>
      </c>
      <c r="D9" s="169" t="s">
        <v>9</v>
      </c>
      <c r="E9" s="169" t="s">
        <v>10</v>
      </c>
      <c r="F9" s="169" t="s">
        <v>11</v>
      </c>
      <c r="G9" s="169" t="s">
        <v>12</v>
      </c>
      <c r="H9" s="169" t="s">
        <v>13</v>
      </c>
      <c r="I9" s="169" t="s">
        <v>14</v>
      </c>
      <c r="J9" s="169" t="s">
        <v>32</v>
      </c>
      <c r="K9" s="169" t="s">
        <v>33</v>
      </c>
      <c r="L9" s="169" t="s">
        <v>34</v>
      </c>
      <c r="M9" s="169" t="s">
        <v>194</v>
      </c>
      <c r="N9" s="169" t="s">
        <v>131</v>
      </c>
      <c r="O9" s="169" t="s">
        <v>132</v>
      </c>
      <c r="P9" s="169" t="s">
        <v>133</v>
      </c>
      <c r="Q9" s="169" t="s">
        <v>195</v>
      </c>
      <c r="R9" s="169" t="s">
        <v>134</v>
      </c>
      <c r="S9" s="169" t="s">
        <v>135</v>
      </c>
      <c r="T9" s="169" t="s">
        <v>196</v>
      </c>
      <c r="U9" s="169" t="s">
        <v>41</v>
      </c>
      <c r="V9" s="169" t="s">
        <v>42</v>
      </c>
      <c r="W9" s="169" t="s">
        <v>43</v>
      </c>
      <c r="X9" s="169" t="s">
        <v>197</v>
      </c>
      <c r="Y9" s="169" t="s">
        <v>44</v>
      </c>
      <c r="Z9" s="169" t="s">
        <v>45</v>
      </c>
      <c r="AA9" s="169" t="s">
        <v>198</v>
      </c>
      <c r="AB9" s="169" t="s">
        <v>35</v>
      </c>
      <c r="AC9" s="169" t="s">
        <v>36</v>
      </c>
      <c r="AD9" s="169" t="s">
        <v>37</v>
      </c>
      <c r="AE9" s="169" t="s">
        <v>199</v>
      </c>
      <c r="AF9" s="169" t="s">
        <v>38</v>
      </c>
      <c r="AG9" s="169" t="s">
        <v>39</v>
      </c>
      <c r="AH9" s="169" t="s">
        <v>40</v>
      </c>
      <c r="AI9" s="169" t="s">
        <v>200</v>
      </c>
      <c r="AJ9" s="169" t="s">
        <v>54</v>
      </c>
      <c r="AK9" s="169" t="s">
        <v>55</v>
      </c>
      <c r="AL9" s="169" t="s">
        <v>56</v>
      </c>
      <c r="AM9" s="169" t="s">
        <v>201</v>
      </c>
      <c r="AN9" s="169" t="s">
        <v>15</v>
      </c>
      <c r="AO9" s="169" t="s">
        <v>16</v>
      </c>
      <c r="AP9" s="169" t="s">
        <v>17</v>
      </c>
      <c r="AQ9" s="169" t="s">
        <v>202</v>
      </c>
      <c r="AR9" s="169" t="s">
        <v>21</v>
      </c>
      <c r="AS9" s="169" t="s">
        <v>18</v>
      </c>
      <c r="AT9" s="169" t="s">
        <v>19</v>
      </c>
      <c r="AU9" s="169" t="s">
        <v>20</v>
      </c>
      <c r="AV9" s="169" t="s">
        <v>203</v>
      </c>
      <c r="AW9" s="169" t="s">
        <v>22</v>
      </c>
      <c r="AX9" s="169" t="s">
        <v>23</v>
      </c>
      <c r="AY9" s="169" t="s">
        <v>24</v>
      </c>
      <c r="AZ9" s="169" t="s">
        <v>204</v>
      </c>
      <c r="BA9" s="169" t="s">
        <v>28</v>
      </c>
      <c r="BB9" s="169" t="s">
        <v>25</v>
      </c>
      <c r="BC9" s="169" t="s">
        <v>26</v>
      </c>
      <c r="BD9" s="169" t="s">
        <v>27</v>
      </c>
      <c r="BE9" s="169" t="s">
        <v>205</v>
      </c>
      <c r="BF9" s="169" t="s">
        <v>29</v>
      </c>
      <c r="BG9" s="169" t="s">
        <v>30</v>
      </c>
      <c r="BH9" s="169" t="s">
        <v>31</v>
      </c>
      <c r="BI9" s="169" t="s">
        <v>206</v>
      </c>
      <c r="BJ9" s="169" t="s">
        <v>51</v>
      </c>
      <c r="BK9" s="169" t="s">
        <v>52</v>
      </c>
      <c r="BL9" s="169" t="s">
        <v>53</v>
      </c>
      <c r="BM9" s="169" t="s">
        <v>207</v>
      </c>
      <c r="BN9" s="169" t="s">
        <v>208</v>
      </c>
    </row>
    <row r="10" spans="1:66" x14ac:dyDescent="0.25">
      <c r="A10" s="169" t="s">
        <v>209</v>
      </c>
      <c r="B10" s="169">
        <v>2021</v>
      </c>
      <c r="C10" s="169" t="s">
        <v>60</v>
      </c>
      <c r="D10" s="169">
        <v>2021</v>
      </c>
      <c r="E10" s="169" t="s">
        <v>210</v>
      </c>
      <c r="F10" s="169" t="s">
        <v>211</v>
      </c>
      <c r="G10" s="169">
        <v>27.696963921119099</v>
      </c>
      <c r="H10" s="169">
        <v>7253.2958007986399</v>
      </c>
      <c r="I10" s="169">
        <v>404.37567324833799</v>
      </c>
      <c r="J10" s="169">
        <v>5.3390226564543697E-3</v>
      </c>
      <c r="K10" s="169">
        <v>8.7180237536145798E-5</v>
      </c>
      <c r="L10" s="169">
        <v>5.8638787659885802E-4</v>
      </c>
      <c r="M10" s="169">
        <v>6.01259077058937E-3</v>
      </c>
      <c r="N10" s="169">
        <v>2.7279672995616901E-5</v>
      </c>
      <c r="O10" s="169">
        <v>2.08194606001198E-8</v>
      </c>
      <c r="P10" s="169">
        <v>0</v>
      </c>
      <c r="Q10" s="169">
        <v>2.7300492456216999E-5</v>
      </c>
      <c r="R10" s="169">
        <v>2.3986170008102099E-5</v>
      </c>
      <c r="S10" s="169">
        <v>4.46622485550861E-4</v>
      </c>
      <c r="T10" s="169">
        <v>4.97909148015181E-4</v>
      </c>
      <c r="U10" s="169">
        <v>2.85131387567226E-5</v>
      </c>
      <c r="V10" s="169">
        <v>2.1760824223469102E-8</v>
      </c>
      <c r="W10" s="169">
        <v>0</v>
      </c>
      <c r="X10" s="169">
        <v>2.8534899580946001E-5</v>
      </c>
      <c r="Y10" s="169">
        <v>9.5944680032408506E-5</v>
      </c>
      <c r="Z10" s="169">
        <v>1.0421191329520101E-3</v>
      </c>
      <c r="AA10" s="169">
        <v>1.16659871256536E-3</v>
      </c>
      <c r="AB10" s="169">
        <v>6.0263267772644804</v>
      </c>
      <c r="AC10" s="169">
        <v>1.6447237487635401E-2</v>
      </c>
      <c r="AD10" s="169">
        <v>0</v>
      </c>
      <c r="AE10" s="169">
        <v>6.0427740147521103</v>
      </c>
      <c r="AF10" s="169">
        <v>2.0705157818531899E-6</v>
      </c>
      <c r="AG10" s="169">
        <v>6.9956191444200197E-8</v>
      </c>
      <c r="AH10" s="169">
        <v>0</v>
      </c>
      <c r="AI10" s="169">
        <v>2.1404719732973898E-6</v>
      </c>
      <c r="AJ10" s="169">
        <v>9.4725464784443795E-4</v>
      </c>
      <c r="AK10" s="169">
        <v>2.58527669178869E-6</v>
      </c>
      <c r="AL10" s="169">
        <v>0</v>
      </c>
      <c r="AM10" s="169">
        <v>9.4983992453622705E-4</v>
      </c>
      <c r="AN10" s="169">
        <v>4.4577637002752199E-5</v>
      </c>
      <c r="AO10" s="169">
        <v>1.50613761828148E-6</v>
      </c>
      <c r="AP10" s="169">
        <v>0</v>
      </c>
      <c r="AQ10" s="169">
        <v>4.6083774621033698E-5</v>
      </c>
      <c r="AR10" s="169">
        <v>0</v>
      </c>
      <c r="AS10" s="169">
        <v>0</v>
      </c>
      <c r="AT10" s="169">
        <v>0</v>
      </c>
      <c r="AU10" s="169">
        <v>0</v>
      </c>
      <c r="AV10" s="169">
        <v>4.6083774621033698E-5</v>
      </c>
      <c r="AW10" s="169">
        <v>5.0748246420457901E-5</v>
      </c>
      <c r="AX10" s="169">
        <v>1.7146230292770099E-6</v>
      </c>
      <c r="AY10" s="169">
        <v>0</v>
      </c>
      <c r="AZ10" s="169">
        <v>5.2462869449734899E-5</v>
      </c>
      <c r="BA10" s="169">
        <v>0</v>
      </c>
      <c r="BB10" s="169">
        <v>0</v>
      </c>
      <c r="BC10" s="169">
        <v>0</v>
      </c>
      <c r="BD10" s="169">
        <v>0</v>
      </c>
      <c r="BE10" s="169">
        <v>5.2462869449734899E-5</v>
      </c>
      <c r="BF10" s="169">
        <v>4.4305469294500603E-4</v>
      </c>
      <c r="BG10" s="169">
        <v>6.3777166263547996E-5</v>
      </c>
      <c r="BH10" s="169">
        <v>0</v>
      </c>
      <c r="BI10" s="169">
        <v>5.0683185920855404E-4</v>
      </c>
      <c r="BJ10" s="169">
        <v>5.6933747264055998E-5</v>
      </c>
      <c r="BK10" s="169">
        <v>1.5538534449305101E-7</v>
      </c>
      <c r="BL10" s="169">
        <v>0</v>
      </c>
      <c r="BM10" s="169">
        <v>5.7089132608549103E-5</v>
      </c>
      <c r="BN10" s="169">
        <v>0.53855033246274797</v>
      </c>
    </row>
    <row r="11" spans="1:66" x14ac:dyDescent="0.25">
      <c r="A11" s="169" t="s">
        <v>209</v>
      </c>
      <c r="B11" s="169">
        <v>2021</v>
      </c>
      <c r="C11" s="169" t="s">
        <v>60</v>
      </c>
      <c r="D11" s="169">
        <v>2022</v>
      </c>
      <c r="E11" s="169" t="s">
        <v>210</v>
      </c>
      <c r="F11" s="169" t="s">
        <v>211</v>
      </c>
      <c r="G11" s="169">
        <v>11.4923761595297</v>
      </c>
      <c r="H11" s="169">
        <v>1254.0123527696401</v>
      </c>
      <c r="I11" s="169">
        <v>167.78869192913399</v>
      </c>
      <c r="J11" s="169">
        <v>8.2793931672140299E-4</v>
      </c>
      <c r="K11" s="169">
        <v>3.6173931781692E-5</v>
      </c>
      <c r="L11" s="169">
        <v>2.43311507804777E-4</v>
      </c>
      <c r="M11" s="169">
        <v>1.1074247563078699E-3</v>
      </c>
      <c r="N11" s="169">
        <v>3.9319903587179102E-6</v>
      </c>
      <c r="O11" s="169">
        <v>8.6386751030370493E-9</v>
      </c>
      <c r="P11" s="169">
        <v>0</v>
      </c>
      <c r="Q11" s="169">
        <v>3.9406290338209399E-6</v>
      </c>
      <c r="R11" s="169">
        <v>4.14693600149063E-6</v>
      </c>
      <c r="S11" s="169">
        <v>7.7215948347755602E-5</v>
      </c>
      <c r="T11" s="169">
        <v>8.5303513383067198E-5</v>
      </c>
      <c r="U11" s="169">
        <v>4.1097775147903296E-6</v>
      </c>
      <c r="V11" s="169">
        <v>9.0292776576433401E-9</v>
      </c>
      <c r="W11" s="169">
        <v>0</v>
      </c>
      <c r="X11" s="169">
        <v>4.1188067924479698E-6</v>
      </c>
      <c r="Y11" s="169">
        <v>1.65877440059625E-5</v>
      </c>
      <c r="Z11" s="169">
        <v>1.8017054614476299E-4</v>
      </c>
      <c r="AA11" s="169">
        <v>2.0087709694317299E-4</v>
      </c>
      <c r="AB11" s="169">
        <v>1.04188336282714</v>
      </c>
      <c r="AC11" s="169">
        <v>6.8244967401968103E-3</v>
      </c>
      <c r="AD11" s="169">
        <v>0</v>
      </c>
      <c r="AE11" s="169">
        <v>1.04870785956734</v>
      </c>
      <c r="AF11" s="169">
        <v>3.4207063125695502E-7</v>
      </c>
      <c r="AG11" s="169">
        <v>2.9027111746056801E-8</v>
      </c>
      <c r="AH11" s="169">
        <v>0</v>
      </c>
      <c r="AI11" s="169">
        <v>3.71097743003012E-7</v>
      </c>
      <c r="AJ11" s="169">
        <v>1.6376955555632899E-4</v>
      </c>
      <c r="AK11" s="169">
        <v>1.07271585084622E-6</v>
      </c>
      <c r="AL11" s="169">
        <v>0</v>
      </c>
      <c r="AM11" s="169">
        <v>1.6484227140717501E-4</v>
      </c>
      <c r="AN11" s="169">
        <v>7.3646868877409103E-6</v>
      </c>
      <c r="AO11" s="169">
        <v>6.2494575602601705E-7</v>
      </c>
      <c r="AP11" s="169">
        <v>0</v>
      </c>
      <c r="AQ11" s="169">
        <v>7.9896326437669304E-6</v>
      </c>
      <c r="AR11" s="169">
        <v>0</v>
      </c>
      <c r="AS11" s="169">
        <v>0</v>
      </c>
      <c r="AT11" s="169">
        <v>0</v>
      </c>
      <c r="AU11" s="169">
        <v>0</v>
      </c>
      <c r="AV11" s="169">
        <v>7.9896326437669304E-6</v>
      </c>
      <c r="AW11" s="169">
        <v>8.3841354122363095E-6</v>
      </c>
      <c r="AX11" s="169">
        <v>7.1145317155930903E-7</v>
      </c>
      <c r="AY11" s="169">
        <v>0</v>
      </c>
      <c r="AZ11" s="169">
        <v>9.0955885837956193E-6</v>
      </c>
      <c r="BA11" s="169">
        <v>0</v>
      </c>
      <c r="BB11" s="169">
        <v>0</v>
      </c>
      <c r="BC11" s="169">
        <v>0</v>
      </c>
      <c r="BD11" s="169">
        <v>0</v>
      </c>
      <c r="BE11" s="169">
        <v>9.0955885837956193E-6</v>
      </c>
      <c r="BF11" s="169">
        <v>7.3197218448547104E-5</v>
      </c>
      <c r="BG11" s="169">
        <v>2.6463232113707799E-5</v>
      </c>
      <c r="BH11" s="169">
        <v>0</v>
      </c>
      <c r="BI11" s="169">
        <v>9.9660450562255004E-5</v>
      </c>
      <c r="BJ11" s="169">
        <v>9.8431973987231799E-6</v>
      </c>
      <c r="BK11" s="169">
        <v>6.4474461304786903E-8</v>
      </c>
      <c r="BL11" s="169">
        <v>0</v>
      </c>
      <c r="BM11" s="169">
        <v>9.9076718600279699E-6</v>
      </c>
      <c r="BN11" s="169">
        <v>9.3464022491573803E-2</v>
      </c>
    </row>
    <row r="12" spans="1:66" x14ac:dyDescent="0.25">
      <c r="A12" s="169" t="s">
        <v>209</v>
      </c>
      <c r="B12" s="169">
        <v>2021</v>
      </c>
      <c r="C12" s="169" t="s">
        <v>61</v>
      </c>
      <c r="D12" s="169">
        <v>2021</v>
      </c>
      <c r="E12" s="169" t="s">
        <v>210</v>
      </c>
      <c r="F12" s="169" t="s">
        <v>211</v>
      </c>
      <c r="G12" s="169">
        <v>14.6209653816966</v>
      </c>
      <c r="H12" s="169">
        <v>912.574617889352</v>
      </c>
      <c r="I12" s="169">
        <v>213.466094572771</v>
      </c>
      <c r="J12" s="169">
        <v>6.7257079243819996E-4</v>
      </c>
      <c r="K12" s="169">
        <v>4.6021623114154498E-5</v>
      </c>
      <c r="L12" s="169">
        <v>3.0954861581276502E-4</v>
      </c>
      <c r="M12" s="169">
        <v>1.0281410313651199E-3</v>
      </c>
      <c r="N12" s="169">
        <v>3.4290659812132698E-6</v>
      </c>
      <c r="O12" s="169">
        <v>1.09903964047063E-8</v>
      </c>
      <c r="P12" s="169">
        <v>0</v>
      </c>
      <c r="Q12" s="169">
        <v>3.4400563776179799E-6</v>
      </c>
      <c r="R12" s="169">
        <v>3.0178239700857998E-6</v>
      </c>
      <c r="S12" s="169">
        <v>5.6191882322997601E-5</v>
      </c>
      <c r="T12" s="169">
        <v>6.2649762670701403E-5</v>
      </c>
      <c r="U12" s="169">
        <v>3.5841131286287999E-6</v>
      </c>
      <c r="V12" s="169">
        <v>1.1487333360965401E-8</v>
      </c>
      <c r="W12" s="169">
        <v>0</v>
      </c>
      <c r="X12" s="169">
        <v>3.5956004619897701E-6</v>
      </c>
      <c r="Y12" s="169">
        <v>1.2071295880343199E-5</v>
      </c>
      <c r="Z12" s="169">
        <v>1.3111439208699399E-4</v>
      </c>
      <c r="AA12" s="169">
        <v>1.4678128842932699E-4</v>
      </c>
      <c r="AB12" s="169">
        <v>0.81931472614617396</v>
      </c>
      <c r="AC12" s="169">
        <v>8.6823411625957195E-3</v>
      </c>
      <c r="AD12" s="169">
        <v>0</v>
      </c>
      <c r="AE12" s="169">
        <v>0.82799706730876999</v>
      </c>
      <c r="AF12" s="169">
        <v>2.6061960761401198E-7</v>
      </c>
      <c r="AG12" s="169">
        <v>3.6929212033997799E-8</v>
      </c>
      <c r="AH12" s="169">
        <v>0</v>
      </c>
      <c r="AI12" s="169">
        <v>2.9754881964800902E-7</v>
      </c>
      <c r="AJ12" s="169">
        <v>1.2878486532083599E-4</v>
      </c>
      <c r="AK12" s="169">
        <v>1.3647431220404401E-6</v>
      </c>
      <c r="AL12" s="169">
        <v>0</v>
      </c>
      <c r="AM12" s="169">
        <v>1.30149608442876E-4</v>
      </c>
      <c r="AN12" s="169">
        <v>5.6110686843539698E-6</v>
      </c>
      <c r="AO12" s="169">
        <v>7.9507580829728795E-7</v>
      </c>
      <c r="AP12" s="169">
        <v>0</v>
      </c>
      <c r="AQ12" s="169">
        <v>6.4061444926512502E-6</v>
      </c>
      <c r="AR12" s="169">
        <v>0</v>
      </c>
      <c r="AS12" s="169">
        <v>0</v>
      </c>
      <c r="AT12" s="169">
        <v>0</v>
      </c>
      <c r="AU12" s="169">
        <v>0</v>
      </c>
      <c r="AV12" s="169">
        <v>6.4061444926512502E-6</v>
      </c>
      <c r="AW12" s="169">
        <v>6.3877745753578001E-6</v>
      </c>
      <c r="AX12" s="169">
        <v>9.0513328555132703E-7</v>
      </c>
      <c r="AY12" s="169">
        <v>0</v>
      </c>
      <c r="AZ12" s="169">
        <v>7.2929078609091198E-6</v>
      </c>
      <c r="BA12" s="169">
        <v>0</v>
      </c>
      <c r="BB12" s="169">
        <v>0</v>
      </c>
      <c r="BC12" s="169">
        <v>0</v>
      </c>
      <c r="BD12" s="169">
        <v>0</v>
      </c>
      <c r="BE12" s="169">
        <v>7.2929078609091198E-6</v>
      </c>
      <c r="BF12" s="169">
        <v>5.58104158930338E-5</v>
      </c>
      <c r="BG12" s="169">
        <v>3.3667363063249699E-5</v>
      </c>
      <c r="BH12" s="169">
        <v>0</v>
      </c>
      <c r="BI12" s="169">
        <v>8.9477778956283601E-5</v>
      </c>
      <c r="BJ12" s="169">
        <v>7.7404792790376698E-6</v>
      </c>
      <c r="BK12" s="169">
        <v>8.2026454203653404E-8</v>
      </c>
      <c r="BL12" s="169">
        <v>0</v>
      </c>
      <c r="BM12" s="169">
        <v>7.8225057332413303E-6</v>
      </c>
      <c r="BN12" s="169">
        <v>7.3793607834531996E-2</v>
      </c>
    </row>
    <row r="13" spans="1:66" x14ac:dyDescent="0.25">
      <c r="A13" s="169" t="s">
        <v>209</v>
      </c>
      <c r="B13" s="169">
        <v>2021</v>
      </c>
      <c r="C13" s="169" t="s">
        <v>61</v>
      </c>
      <c r="D13" s="169">
        <v>2022</v>
      </c>
      <c r="E13" s="169" t="s">
        <v>210</v>
      </c>
      <c r="F13" s="169" t="s">
        <v>211</v>
      </c>
      <c r="G13" s="169">
        <v>5.3308605443877601</v>
      </c>
      <c r="H13" s="169">
        <v>138.63676512103299</v>
      </c>
      <c r="I13" s="169">
        <v>77.830563948061297</v>
      </c>
      <c r="J13" s="169">
        <v>9.1647020767542402E-5</v>
      </c>
      <c r="K13" s="169">
        <v>1.6779661837860198E-5</v>
      </c>
      <c r="L13" s="169">
        <v>1.12862622920363E-4</v>
      </c>
      <c r="M13" s="169">
        <v>2.2128930552576501E-4</v>
      </c>
      <c r="N13" s="169">
        <v>4.3430290207602799E-7</v>
      </c>
      <c r="O13" s="169">
        <v>4.0071410492753296E-9</v>
      </c>
      <c r="P13" s="169">
        <v>0</v>
      </c>
      <c r="Q13" s="169">
        <v>4.3831004312530302E-7</v>
      </c>
      <c r="R13" s="169">
        <v>4.58462622908648E-7</v>
      </c>
      <c r="S13" s="169">
        <v>8.5365740385590195E-6</v>
      </c>
      <c r="T13" s="169">
        <v>9.4333467045929806E-6</v>
      </c>
      <c r="U13" s="169">
        <v>4.5394015211732001E-7</v>
      </c>
      <c r="V13" s="169">
        <v>4.1883261860985099E-9</v>
      </c>
      <c r="W13" s="169">
        <v>0</v>
      </c>
      <c r="X13" s="169">
        <v>4.5812847830341898E-7</v>
      </c>
      <c r="Y13" s="169">
        <v>1.8338504916345901E-6</v>
      </c>
      <c r="Z13" s="169">
        <v>1.9918672756637699E-5</v>
      </c>
      <c r="AA13" s="169">
        <v>2.2210651726575701E-5</v>
      </c>
      <c r="AB13" s="169">
        <v>0.124468882897094</v>
      </c>
      <c r="AC13" s="169">
        <v>3.1656151784981699E-3</v>
      </c>
      <c r="AD13" s="169">
        <v>0</v>
      </c>
      <c r="AE13" s="169">
        <v>0.12763449807559299</v>
      </c>
      <c r="AF13" s="169">
        <v>3.7834494514358797E-8</v>
      </c>
      <c r="AG13" s="169">
        <v>1.3464533580923099E-8</v>
      </c>
      <c r="AH13" s="169">
        <v>0</v>
      </c>
      <c r="AI13" s="169">
        <v>5.12990280952819E-8</v>
      </c>
      <c r="AJ13" s="169">
        <v>1.9564775060173201E-5</v>
      </c>
      <c r="AK13" s="169">
        <v>4.9759062227297E-7</v>
      </c>
      <c r="AL13" s="169">
        <v>0</v>
      </c>
      <c r="AM13" s="169">
        <v>2.0062365682446199E-5</v>
      </c>
      <c r="AN13" s="169">
        <v>8.1456629185127797E-7</v>
      </c>
      <c r="AO13" s="169">
        <v>2.8988771572875298E-7</v>
      </c>
      <c r="AP13" s="169">
        <v>0</v>
      </c>
      <c r="AQ13" s="169">
        <v>1.1044540075800301E-6</v>
      </c>
      <c r="AR13" s="169">
        <v>0</v>
      </c>
      <c r="AS13" s="169">
        <v>0</v>
      </c>
      <c r="AT13" s="169">
        <v>0</v>
      </c>
      <c r="AU13" s="169">
        <v>0</v>
      </c>
      <c r="AV13" s="169">
        <v>1.1044540075800301E-6</v>
      </c>
      <c r="AW13" s="169">
        <v>9.2732171743681902E-7</v>
      </c>
      <c r="AX13" s="169">
        <v>3.3001509773068798E-7</v>
      </c>
      <c r="AY13" s="169">
        <v>0</v>
      </c>
      <c r="AZ13" s="169">
        <v>1.2573368151675E-6</v>
      </c>
      <c r="BA13" s="169">
        <v>0</v>
      </c>
      <c r="BB13" s="169">
        <v>0</v>
      </c>
      <c r="BC13" s="169">
        <v>0</v>
      </c>
      <c r="BD13" s="169">
        <v>0</v>
      </c>
      <c r="BE13" s="169">
        <v>1.2573368151675E-6</v>
      </c>
      <c r="BF13" s="169">
        <v>8.1020720516304393E-6</v>
      </c>
      <c r="BG13" s="169">
        <v>1.22752508266064E-5</v>
      </c>
      <c r="BH13" s="169">
        <v>0</v>
      </c>
      <c r="BI13" s="169">
        <v>2.03773228782368E-5</v>
      </c>
      <c r="BJ13" s="169">
        <v>1.17592028826544E-6</v>
      </c>
      <c r="BK13" s="169">
        <v>2.9907162550134098E-8</v>
      </c>
      <c r="BL13" s="169">
        <v>0</v>
      </c>
      <c r="BM13" s="169">
        <v>1.2058274508155699E-6</v>
      </c>
      <c r="BN13" s="169">
        <v>1.13751732572687E-2</v>
      </c>
    </row>
    <row r="14" spans="1:66" x14ac:dyDescent="0.25">
      <c r="A14" s="169" t="s">
        <v>209</v>
      </c>
      <c r="B14" s="169">
        <v>2021</v>
      </c>
      <c r="C14" s="169" t="s">
        <v>62</v>
      </c>
      <c r="D14" s="169">
        <v>2021</v>
      </c>
      <c r="E14" s="169" t="s">
        <v>210</v>
      </c>
      <c r="F14" s="169" t="s">
        <v>211</v>
      </c>
      <c r="G14" s="169">
        <v>1024.3053905731299</v>
      </c>
      <c r="H14" s="169">
        <v>193595.02664352299</v>
      </c>
      <c r="I14" s="169">
        <v>11820.3421926761</v>
      </c>
      <c r="J14" s="169">
        <v>0.142643507648644</v>
      </c>
      <c r="K14" s="169">
        <v>3.2241507594133502E-3</v>
      </c>
      <c r="L14" s="169">
        <v>2.7917880839950799E-2</v>
      </c>
      <c r="M14" s="169">
        <v>0.17378553924800899</v>
      </c>
      <c r="N14" s="169">
        <v>7.21070820462227E-4</v>
      </c>
      <c r="O14" s="169">
        <v>7.6995752250183897E-7</v>
      </c>
      <c r="P14" s="169">
        <v>0</v>
      </c>
      <c r="Q14" s="169">
        <v>7.2184077798472901E-4</v>
      </c>
      <c r="R14" s="169">
        <v>6.4020596282359302E-4</v>
      </c>
      <c r="S14" s="169">
        <v>1.19206350277753E-2</v>
      </c>
      <c r="T14" s="169">
        <v>1.3282681768583601E-2</v>
      </c>
      <c r="U14" s="169">
        <v>7.5367444325915201E-4</v>
      </c>
      <c r="V14" s="169">
        <v>8.0477158503346802E-7</v>
      </c>
      <c r="W14" s="169">
        <v>0</v>
      </c>
      <c r="X14" s="169">
        <v>7.5447921484418602E-4</v>
      </c>
      <c r="Y14" s="169">
        <v>2.5608238512943699E-3</v>
      </c>
      <c r="Z14" s="169">
        <v>2.7814815064809002E-2</v>
      </c>
      <c r="AA14" s="169">
        <v>3.1130118130947598E-2</v>
      </c>
      <c r="AB14" s="169">
        <v>160.75983981515</v>
      </c>
      <c r="AC14" s="169">
        <v>0.60826139885229602</v>
      </c>
      <c r="AD14" s="169">
        <v>0</v>
      </c>
      <c r="AE14" s="169">
        <v>161.368101214002</v>
      </c>
      <c r="AF14" s="169">
        <v>5.5156022153463002E-5</v>
      </c>
      <c r="AG14" s="169">
        <v>2.5871609684129199E-6</v>
      </c>
      <c r="AH14" s="169">
        <v>0</v>
      </c>
      <c r="AI14" s="169">
        <v>5.7743183121875898E-5</v>
      </c>
      <c r="AJ14" s="169">
        <v>2.52692081063603E-2</v>
      </c>
      <c r="AK14" s="169">
        <v>9.56102213608702E-5</v>
      </c>
      <c r="AL14" s="169">
        <v>0</v>
      </c>
      <c r="AM14" s="169">
        <v>2.5364818327721202E-2</v>
      </c>
      <c r="AN14" s="169">
        <v>1.1874940319808499E-3</v>
      </c>
      <c r="AO14" s="169">
        <v>5.5700866194014497E-5</v>
      </c>
      <c r="AP14" s="169">
        <v>0</v>
      </c>
      <c r="AQ14" s="169">
        <v>1.24319489817486E-3</v>
      </c>
      <c r="AR14" s="169">
        <v>0</v>
      </c>
      <c r="AS14" s="169">
        <v>0</v>
      </c>
      <c r="AT14" s="169">
        <v>0</v>
      </c>
      <c r="AU14" s="169">
        <v>0</v>
      </c>
      <c r="AV14" s="169">
        <v>1.24319489817486E-3</v>
      </c>
      <c r="AW14" s="169">
        <v>1.3518715618341601E-3</v>
      </c>
      <c r="AX14" s="169">
        <v>6.3411196140169502E-5</v>
      </c>
      <c r="AY14" s="169">
        <v>0</v>
      </c>
      <c r="AZ14" s="169">
        <v>1.4152827579743299E-3</v>
      </c>
      <c r="BA14" s="169">
        <v>0</v>
      </c>
      <c r="BB14" s="169">
        <v>0</v>
      </c>
      <c r="BC14" s="169">
        <v>0</v>
      </c>
      <c r="BD14" s="169">
        <v>0</v>
      </c>
      <c r="BE14" s="169">
        <v>1.4152827579743299E-3</v>
      </c>
      <c r="BF14" s="169">
        <v>1.18453710885476E-2</v>
      </c>
      <c r="BG14" s="169">
        <v>2.3586446292555002E-3</v>
      </c>
      <c r="BH14" s="169">
        <v>0</v>
      </c>
      <c r="BI14" s="169">
        <v>1.42040157178031E-2</v>
      </c>
      <c r="BJ14" s="169">
        <v>1.51877925451638E-3</v>
      </c>
      <c r="BK14" s="169">
        <v>5.7465520926260798E-6</v>
      </c>
      <c r="BL14" s="169">
        <v>0</v>
      </c>
      <c r="BM14" s="169">
        <v>1.5245258066090099E-3</v>
      </c>
      <c r="BN14" s="169">
        <v>14.381614196646099</v>
      </c>
    </row>
    <row r="15" spans="1:66" x14ac:dyDescent="0.25">
      <c r="A15" s="169" t="s">
        <v>209</v>
      </c>
      <c r="B15" s="169">
        <v>2021</v>
      </c>
      <c r="C15" s="169" t="s">
        <v>62</v>
      </c>
      <c r="D15" s="169">
        <v>2022</v>
      </c>
      <c r="E15" s="169" t="s">
        <v>210</v>
      </c>
      <c r="F15" s="169" t="s">
        <v>211</v>
      </c>
      <c r="G15" s="169">
        <v>226.35892363942401</v>
      </c>
      <c r="H15" s="169">
        <v>17825.885658822699</v>
      </c>
      <c r="I15" s="169">
        <v>2612.15059532856</v>
      </c>
      <c r="J15" s="169">
        <v>1.1780921093381301E-2</v>
      </c>
      <c r="K15" s="169">
        <v>7.1249775923143898E-4</v>
      </c>
      <c r="L15" s="169">
        <v>6.1695091282191203E-3</v>
      </c>
      <c r="M15" s="169">
        <v>1.8662927980831901E-2</v>
      </c>
      <c r="N15" s="169">
        <v>5.5353068390692398E-5</v>
      </c>
      <c r="O15" s="169">
        <v>1.7015116550746201E-7</v>
      </c>
      <c r="P15" s="169">
        <v>0</v>
      </c>
      <c r="Q15" s="169">
        <v>5.5523219556199898E-5</v>
      </c>
      <c r="R15" s="169">
        <v>5.89490261668954E-5</v>
      </c>
      <c r="S15" s="169">
        <v>1.0976308672275899E-3</v>
      </c>
      <c r="T15" s="169">
        <v>1.21210311295068E-3</v>
      </c>
      <c r="U15" s="169">
        <v>5.78558885177164E-5</v>
      </c>
      <c r="V15" s="169">
        <v>1.77844646177095E-7</v>
      </c>
      <c r="W15" s="169">
        <v>0</v>
      </c>
      <c r="X15" s="169">
        <v>5.8033733163893499E-5</v>
      </c>
      <c r="Y15" s="169">
        <v>2.35796104667581E-4</v>
      </c>
      <c r="Z15" s="169">
        <v>2.5611386901977099E-3</v>
      </c>
      <c r="AA15" s="169">
        <v>2.8549685280291901E-3</v>
      </c>
      <c r="AB15" s="169">
        <v>14.802480067591</v>
      </c>
      <c r="AC15" s="169">
        <v>0.13441830610554201</v>
      </c>
      <c r="AD15" s="169">
        <v>0</v>
      </c>
      <c r="AE15" s="169">
        <v>14.9368983736966</v>
      </c>
      <c r="AF15" s="169">
        <v>4.8531160440272003E-6</v>
      </c>
      <c r="AG15" s="169">
        <v>5.7173083094310797E-7</v>
      </c>
      <c r="AH15" s="169">
        <v>0</v>
      </c>
      <c r="AI15" s="169">
        <v>5.4248468749703098E-6</v>
      </c>
      <c r="AJ15" s="169">
        <v>2.3267437299533799E-3</v>
      </c>
      <c r="AK15" s="169">
        <v>2.1128685834665201E-5</v>
      </c>
      <c r="AL15" s="169">
        <v>0</v>
      </c>
      <c r="AM15" s="169">
        <v>2.3478724157880398E-3</v>
      </c>
      <c r="AN15" s="169">
        <v>1.04486257597729E-4</v>
      </c>
      <c r="AO15" s="169">
        <v>1.23092080091523E-5</v>
      </c>
      <c r="AP15" s="169">
        <v>0</v>
      </c>
      <c r="AQ15" s="169">
        <v>1.16795465606882E-4</v>
      </c>
      <c r="AR15" s="169">
        <v>0</v>
      </c>
      <c r="AS15" s="169">
        <v>0</v>
      </c>
      <c r="AT15" s="169">
        <v>0</v>
      </c>
      <c r="AU15" s="169">
        <v>0</v>
      </c>
      <c r="AV15" s="169">
        <v>1.16795465606882E-4</v>
      </c>
      <c r="AW15" s="169">
        <v>1.18949650646436E-4</v>
      </c>
      <c r="AX15" s="169">
        <v>1.4013096325643499E-5</v>
      </c>
      <c r="AY15" s="169">
        <v>0</v>
      </c>
      <c r="AZ15" s="169">
        <v>1.32962746972079E-4</v>
      </c>
      <c r="BA15" s="169">
        <v>0</v>
      </c>
      <c r="BB15" s="169">
        <v>0</v>
      </c>
      <c r="BC15" s="169">
        <v>0</v>
      </c>
      <c r="BD15" s="169">
        <v>0</v>
      </c>
      <c r="BE15" s="169">
        <v>1.32962746972079E-4</v>
      </c>
      <c r="BF15" s="169">
        <v>1.04226079546972E-3</v>
      </c>
      <c r="BG15" s="169">
        <v>5.2123152376211998E-4</v>
      </c>
      <c r="BH15" s="169">
        <v>0</v>
      </c>
      <c r="BI15" s="169">
        <v>1.5634923192318401E-3</v>
      </c>
      <c r="BJ15" s="169">
        <v>1.39846491934181E-4</v>
      </c>
      <c r="BK15" s="169">
        <v>1.26991750536126E-6</v>
      </c>
      <c r="BL15" s="169">
        <v>0</v>
      </c>
      <c r="BM15" s="169">
        <v>1.41116409439542E-4</v>
      </c>
      <c r="BN15" s="169">
        <v>1.33122164844792</v>
      </c>
    </row>
    <row r="16" spans="1:66" x14ac:dyDescent="0.25">
      <c r="A16" s="169" t="s">
        <v>209</v>
      </c>
      <c r="B16" s="169">
        <v>2021</v>
      </c>
      <c r="C16" s="169" t="s">
        <v>63</v>
      </c>
      <c r="D16" s="169">
        <v>2021</v>
      </c>
      <c r="E16" s="169" t="s">
        <v>210</v>
      </c>
      <c r="F16" s="169" t="s">
        <v>211</v>
      </c>
      <c r="G16" s="169">
        <v>2906.1510614619801</v>
      </c>
      <c r="H16" s="169">
        <v>197626.249166478</v>
      </c>
      <c r="I16" s="169">
        <v>33536.580326760602</v>
      </c>
      <c r="J16" s="169">
        <v>0.145443137368054</v>
      </c>
      <c r="K16" s="169">
        <v>9.1475347469760302E-3</v>
      </c>
      <c r="L16" s="169">
        <v>7.92083882243316E-2</v>
      </c>
      <c r="M16" s="169">
        <v>0.23379906033936099</v>
      </c>
      <c r="N16" s="169">
        <v>7.3725155509277802E-4</v>
      </c>
      <c r="O16" s="169">
        <v>2.1845173245132899E-6</v>
      </c>
      <c r="P16" s="169">
        <v>0</v>
      </c>
      <c r="Q16" s="169">
        <v>7.39436072417292E-4</v>
      </c>
      <c r="R16" s="169">
        <v>6.5353694937531298E-4</v>
      </c>
      <c r="S16" s="169">
        <v>1.2168857997368301E-2</v>
      </c>
      <c r="T16" s="169">
        <v>1.35618310191609E-2</v>
      </c>
      <c r="U16" s="169">
        <v>7.7058679890875E-4</v>
      </c>
      <c r="V16" s="169">
        <v>2.2832915042757201E-6</v>
      </c>
      <c r="W16" s="169">
        <v>0</v>
      </c>
      <c r="X16" s="169">
        <v>7.7287009041302596E-4</v>
      </c>
      <c r="Y16" s="169">
        <v>2.6141477975012502E-3</v>
      </c>
      <c r="Z16" s="169">
        <v>2.83940019938594E-2</v>
      </c>
      <c r="AA16" s="169">
        <v>3.1781019881773703E-2</v>
      </c>
      <c r="AB16" s="169">
        <v>177.24371764144101</v>
      </c>
      <c r="AC16" s="169">
        <v>1.72575437578422</v>
      </c>
      <c r="AD16" s="169">
        <v>0</v>
      </c>
      <c r="AE16" s="169">
        <v>178.969472017225</v>
      </c>
      <c r="AF16" s="169">
        <v>5.6290953639827199E-5</v>
      </c>
      <c r="AG16" s="169">
        <v>7.3402724067665901E-6</v>
      </c>
      <c r="AH16" s="169">
        <v>0</v>
      </c>
      <c r="AI16" s="169">
        <v>6.3631226046593798E-5</v>
      </c>
      <c r="AJ16" s="169">
        <v>2.7860244149138999E-2</v>
      </c>
      <c r="AK16" s="169">
        <v>2.7126455532860001E-4</v>
      </c>
      <c r="AL16" s="169">
        <v>0</v>
      </c>
      <c r="AM16" s="169">
        <v>2.8131508704467598E-2</v>
      </c>
      <c r="AN16" s="169">
        <v>1.21192879565932E-3</v>
      </c>
      <c r="AO16" s="169">
        <v>1.5803405205503499E-4</v>
      </c>
      <c r="AP16" s="169">
        <v>0</v>
      </c>
      <c r="AQ16" s="169">
        <v>1.36996284771436E-3</v>
      </c>
      <c r="AR16" s="169">
        <v>0</v>
      </c>
      <c r="AS16" s="169">
        <v>0</v>
      </c>
      <c r="AT16" s="169">
        <v>0</v>
      </c>
      <c r="AU16" s="169">
        <v>0</v>
      </c>
      <c r="AV16" s="169">
        <v>1.36996284771436E-3</v>
      </c>
      <c r="AW16" s="169">
        <v>1.3796886802764101E-3</v>
      </c>
      <c r="AX16" s="169">
        <v>1.7990973850895699E-4</v>
      </c>
      <c r="AY16" s="169">
        <v>0</v>
      </c>
      <c r="AZ16" s="169">
        <v>1.55959841878537E-3</v>
      </c>
      <c r="BA16" s="169">
        <v>0</v>
      </c>
      <c r="BB16" s="169">
        <v>0</v>
      </c>
      <c r="BC16" s="169">
        <v>0</v>
      </c>
      <c r="BD16" s="169">
        <v>0</v>
      </c>
      <c r="BE16" s="169">
        <v>1.55959841878537E-3</v>
      </c>
      <c r="BF16" s="169">
        <v>1.2077787658089501E-2</v>
      </c>
      <c r="BG16" s="169">
        <v>6.6919276770447799E-3</v>
      </c>
      <c r="BH16" s="169">
        <v>0</v>
      </c>
      <c r="BI16" s="169">
        <v>1.8769715335134302E-2</v>
      </c>
      <c r="BJ16" s="169">
        <v>1.6745107587611101E-3</v>
      </c>
      <c r="BK16" s="169">
        <v>1.6304071634717701E-5</v>
      </c>
      <c r="BL16" s="169">
        <v>0</v>
      </c>
      <c r="BM16" s="169">
        <v>1.6908148303958299E-3</v>
      </c>
      <c r="BN16" s="169">
        <v>15.950301702539001</v>
      </c>
    </row>
    <row r="17" spans="1:66" x14ac:dyDescent="0.25">
      <c r="A17" s="169" t="s">
        <v>209</v>
      </c>
      <c r="B17" s="169">
        <v>2021</v>
      </c>
      <c r="C17" s="169" t="s">
        <v>63</v>
      </c>
      <c r="D17" s="169">
        <v>2022</v>
      </c>
      <c r="E17" s="169" t="s">
        <v>210</v>
      </c>
      <c r="F17" s="169" t="s">
        <v>211</v>
      </c>
      <c r="G17" s="169">
        <v>519.98944034281601</v>
      </c>
      <c r="H17" s="169">
        <v>14733.628851326501</v>
      </c>
      <c r="I17" s="169">
        <v>6000.6060477638603</v>
      </c>
      <c r="J17" s="169">
        <v>9.7258742236746906E-3</v>
      </c>
      <c r="K17" s="169">
        <v>1.6367426788900701E-3</v>
      </c>
      <c r="L17" s="169">
        <v>1.4172534253090899E-2</v>
      </c>
      <c r="M17" s="169">
        <v>2.5535151155655699E-2</v>
      </c>
      <c r="N17" s="169">
        <v>4.5823436255120799E-5</v>
      </c>
      <c r="O17" s="169">
        <v>3.90869544276685E-7</v>
      </c>
      <c r="P17" s="169">
        <v>0</v>
      </c>
      <c r="Q17" s="169">
        <v>4.6214305799397498E-5</v>
      </c>
      <c r="R17" s="169">
        <v>4.8723137201337498E-5</v>
      </c>
      <c r="S17" s="169">
        <v>9.0722481468890497E-4</v>
      </c>
      <c r="T17" s="169">
        <v>1.00216225768964E-3</v>
      </c>
      <c r="U17" s="169">
        <v>4.7895368704090501E-5</v>
      </c>
      <c r="V17" s="169">
        <v>4.0854293061096202E-7</v>
      </c>
      <c r="W17" s="169">
        <v>0</v>
      </c>
      <c r="X17" s="169">
        <v>4.83039116347015E-5</v>
      </c>
      <c r="Y17" s="169">
        <v>1.9489254880534999E-4</v>
      </c>
      <c r="Z17" s="169">
        <v>2.1168579009407801E-3</v>
      </c>
      <c r="AA17" s="169">
        <v>2.3600543613808301E-3</v>
      </c>
      <c r="AB17" s="169">
        <v>13.2140500716504</v>
      </c>
      <c r="AC17" s="169">
        <v>0.3087843794265</v>
      </c>
      <c r="AD17" s="169">
        <v>0</v>
      </c>
      <c r="AE17" s="169">
        <v>13.5228344510769</v>
      </c>
      <c r="AF17" s="169">
        <v>4.01027839095829E-6</v>
      </c>
      <c r="AG17" s="169">
        <v>1.3133743085048801E-6</v>
      </c>
      <c r="AH17" s="169">
        <v>0</v>
      </c>
      <c r="AI17" s="169">
        <v>5.3236526994631796E-6</v>
      </c>
      <c r="AJ17" s="169">
        <v>2.07706465478161E-3</v>
      </c>
      <c r="AK17" s="169">
        <v>4.8536604370180797E-5</v>
      </c>
      <c r="AL17" s="169">
        <v>0</v>
      </c>
      <c r="AM17" s="169">
        <v>2.1256012591517898E-3</v>
      </c>
      <c r="AN17" s="169">
        <v>8.6340194051607197E-5</v>
      </c>
      <c r="AO17" s="169">
        <v>2.82765887062543E-5</v>
      </c>
      <c r="AP17" s="169">
        <v>0</v>
      </c>
      <c r="AQ17" s="169">
        <v>1.14616782757861E-4</v>
      </c>
      <c r="AR17" s="169">
        <v>0</v>
      </c>
      <c r="AS17" s="169">
        <v>0</v>
      </c>
      <c r="AT17" s="169">
        <v>0</v>
      </c>
      <c r="AU17" s="169">
        <v>0</v>
      </c>
      <c r="AV17" s="169">
        <v>1.14616782757861E-4</v>
      </c>
      <c r="AW17" s="169">
        <v>9.8291738600917594E-5</v>
      </c>
      <c r="AX17" s="169">
        <v>3.21907437916984E-5</v>
      </c>
      <c r="AY17" s="169">
        <v>0</v>
      </c>
      <c r="AZ17" s="169">
        <v>1.3048248239261599E-4</v>
      </c>
      <c r="BA17" s="169">
        <v>0</v>
      </c>
      <c r="BB17" s="169">
        <v>0</v>
      </c>
      <c r="BC17" s="169">
        <v>0</v>
      </c>
      <c r="BD17" s="169">
        <v>0</v>
      </c>
      <c r="BE17" s="169">
        <v>1.3048248239261599E-4</v>
      </c>
      <c r="BF17" s="169">
        <v>8.6044536326493803E-4</v>
      </c>
      <c r="BG17" s="169">
        <v>1.19736780848913E-3</v>
      </c>
      <c r="BH17" s="169">
        <v>0</v>
      </c>
      <c r="BI17" s="169">
        <v>2.0578131717540701E-3</v>
      </c>
      <c r="BJ17" s="169">
        <v>1.2483979294853801E-4</v>
      </c>
      <c r="BK17" s="169">
        <v>2.91724170744968E-6</v>
      </c>
      <c r="BL17" s="169">
        <v>0</v>
      </c>
      <c r="BM17" s="169">
        <v>1.27757034655988E-4</v>
      </c>
      <c r="BN17" s="169">
        <v>1.2051959864272599</v>
      </c>
    </row>
    <row r="18" spans="1:66" x14ac:dyDescent="0.25">
      <c r="A18" s="169" t="s">
        <v>209</v>
      </c>
      <c r="B18" s="169">
        <v>2021</v>
      </c>
      <c r="C18" s="169" t="s">
        <v>64</v>
      </c>
      <c r="D18" s="169">
        <v>2021</v>
      </c>
      <c r="E18" s="169" t="s">
        <v>210</v>
      </c>
      <c r="F18" s="169" t="s">
        <v>211</v>
      </c>
      <c r="G18" s="169">
        <v>15.8118301913506</v>
      </c>
      <c r="H18" s="169">
        <v>4117.7450394715197</v>
      </c>
      <c r="I18" s="169">
        <v>230.85272079371799</v>
      </c>
      <c r="J18" s="169">
        <v>3.0347604971039002E-3</v>
      </c>
      <c r="K18" s="169">
        <v>4.97700439618239E-5</v>
      </c>
      <c r="L18" s="169">
        <v>3.3476107913683401E-4</v>
      </c>
      <c r="M18" s="169">
        <v>3.41929162020256E-3</v>
      </c>
      <c r="N18" s="169">
        <v>1.5467736119179599E-5</v>
      </c>
      <c r="O18" s="169">
        <v>1.18855545547213E-8</v>
      </c>
      <c r="P18" s="169">
        <v>0</v>
      </c>
      <c r="Q18" s="169">
        <v>1.54796216737343E-5</v>
      </c>
      <c r="R18" s="169">
        <v>1.36171107975367E-5</v>
      </c>
      <c r="S18" s="169">
        <v>2.5355060305013398E-4</v>
      </c>
      <c r="T18" s="169">
        <v>2.82647335521405E-4</v>
      </c>
      <c r="U18" s="169">
        <v>1.61671185094264E-5</v>
      </c>
      <c r="V18" s="169">
        <v>1.2422966590318599E-8</v>
      </c>
      <c r="W18" s="169">
        <v>0</v>
      </c>
      <c r="X18" s="169">
        <v>1.6179541476016699E-5</v>
      </c>
      <c r="Y18" s="169">
        <v>5.4468443190146997E-5</v>
      </c>
      <c r="Z18" s="169">
        <v>5.9161807378364697E-4</v>
      </c>
      <c r="AA18" s="169">
        <v>6.6226605844981097E-4</v>
      </c>
      <c r="AB18" s="169">
        <v>3.42209776944543</v>
      </c>
      <c r="AC18" s="169">
        <v>9.3895102370050599E-3</v>
      </c>
      <c r="AD18" s="169">
        <v>0</v>
      </c>
      <c r="AE18" s="169">
        <v>3.4314872796824298</v>
      </c>
      <c r="AF18" s="169">
        <v>1.17587292526637E-6</v>
      </c>
      <c r="AG18" s="169">
        <v>3.9937063972050397E-8</v>
      </c>
      <c r="AH18" s="169">
        <v>0</v>
      </c>
      <c r="AI18" s="169">
        <v>1.2158099892384201E-6</v>
      </c>
      <c r="AJ18" s="169">
        <v>5.3790611383950195E-4</v>
      </c>
      <c r="AK18" s="169">
        <v>1.4759002526284E-6</v>
      </c>
      <c r="AL18" s="169">
        <v>0</v>
      </c>
      <c r="AM18" s="169">
        <v>5.3938201409213103E-4</v>
      </c>
      <c r="AN18" s="169">
        <v>2.5316221631004801E-5</v>
      </c>
      <c r="AO18" s="169">
        <v>8.5983403570501603E-7</v>
      </c>
      <c r="AP18" s="169">
        <v>0</v>
      </c>
      <c r="AQ18" s="169">
        <v>2.6176055666709799E-5</v>
      </c>
      <c r="AR18" s="169">
        <v>0</v>
      </c>
      <c r="AS18" s="169">
        <v>0</v>
      </c>
      <c r="AT18" s="169">
        <v>0</v>
      </c>
      <c r="AU18" s="169">
        <v>0</v>
      </c>
      <c r="AV18" s="169">
        <v>2.6176055666709799E-5</v>
      </c>
      <c r="AW18" s="169">
        <v>2.8820591223483601E-5</v>
      </c>
      <c r="AX18" s="169">
        <v>9.7885559797530109E-7</v>
      </c>
      <c r="AY18" s="169">
        <v>0</v>
      </c>
      <c r="AZ18" s="169">
        <v>2.9799446821458899E-5</v>
      </c>
      <c r="BA18" s="169">
        <v>0</v>
      </c>
      <c r="BB18" s="169">
        <v>0</v>
      </c>
      <c r="BC18" s="169">
        <v>0</v>
      </c>
      <c r="BD18" s="169">
        <v>0</v>
      </c>
      <c r="BE18" s="169">
        <v>2.9799446821458899E-5</v>
      </c>
      <c r="BF18" s="169">
        <v>2.5183110084592698E-4</v>
      </c>
      <c r="BG18" s="169">
        <v>3.6409540262852403E-5</v>
      </c>
      <c r="BH18" s="169">
        <v>0</v>
      </c>
      <c r="BI18" s="169">
        <v>2.8824064110877901E-4</v>
      </c>
      <c r="BJ18" s="169">
        <v>3.2330282893642902E-5</v>
      </c>
      <c r="BK18" s="169">
        <v>8.8707436972007995E-8</v>
      </c>
      <c r="BL18" s="169">
        <v>0</v>
      </c>
      <c r="BM18" s="169">
        <v>3.2418990330614898E-5</v>
      </c>
      <c r="BN18" s="169">
        <v>0.305824545283856</v>
      </c>
    </row>
    <row r="19" spans="1:66" x14ac:dyDescent="0.25">
      <c r="A19" s="169" t="s">
        <v>209</v>
      </c>
      <c r="B19" s="169">
        <v>2021</v>
      </c>
      <c r="C19" s="169" t="s">
        <v>64</v>
      </c>
      <c r="D19" s="169">
        <v>2022</v>
      </c>
      <c r="E19" s="169" t="s">
        <v>210</v>
      </c>
      <c r="F19" s="169" t="s">
        <v>211</v>
      </c>
      <c r="G19" s="169">
        <v>6.5476200221658001</v>
      </c>
      <c r="H19" s="169">
        <v>710.47620516668201</v>
      </c>
      <c r="I19" s="169">
        <v>95.595252323620798</v>
      </c>
      <c r="J19" s="169">
        <v>4.6966135232676798E-4</v>
      </c>
      <c r="K19" s="169">
        <v>2.06095899339199E-5</v>
      </c>
      <c r="L19" s="169">
        <v>1.3862331671112699E-4</v>
      </c>
      <c r="M19" s="169">
        <v>6.2889425897181498E-4</v>
      </c>
      <c r="N19" s="169">
        <v>2.2249676335549702E-6</v>
      </c>
      <c r="O19" s="169">
        <v>4.92176389673142E-9</v>
      </c>
      <c r="P19" s="169">
        <v>0</v>
      </c>
      <c r="Q19" s="169">
        <v>2.2298893974516998E-6</v>
      </c>
      <c r="R19" s="169">
        <v>2.3494978712936101E-6</v>
      </c>
      <c r="S19" s="169">
        <v>4.3747650363487003E-5</v>
      </c>
      <c r="T19" s="169">
        <v>4.8327037632232298E-5</v>
      </c>
      <c r="U19" s="169">
        <v>2.32557079679668E-6</v>
      </c>
      <c r="V19" s="169">
        <v>5.1443042201377796E-9</v>
      </c>
      <c r="W19" s="169">
        <v>0</v>
      </c>
      <c r="X19" s="169">
        <v>2.33071510101682E-6</v>
      </c>
      <c r="Y19" s="169">
        <v>9.3979914851744405E-6</v>
      </c>
      <c r="Z19" s="169">
        <v>1.02077850848136E-4</v>
      </c>
      <c r="AA19" s="169">
        <v>1.13806557434327E-4</v>
      </c>
      <c r="AB19" s="169">
        <v>0.59044914477196297</v>
      </c>
      <c r="AC19" s="169">
        <v>3.8881612363744801E-3</v>
      </c>
      <c r="AD19" s="169">
        <v>0</v>
      </c>
      <c r="AE19" s="169">
        <v>0.59433730600833801</v>
      </c>
      <c r="AF19" s="169">
        <v>1.9387476923221201E-7</v>
      </c>
      <c r="AG19" s="169">
        <v>1.6537789523755201E-8</v>
      </c>
      <c r="AH19" s="169">
        <v>0</v>
      </c>
      <c r="AI19" s="169">
        <v>2.1041255875596701E-7</v>
      </c>
      <c r="AJ19" s="169">
        <v>9.2810383069684901E-5</v>
      </c>
      <c r="AK19" s="169">
        <v>6.1116480052483302E-7</v>
      </c>
      <c r="AL19" s="169">
        <v>0</v>
      </c>
      <c r="AM19" s="169">
        <v>9.3421547870209702E-5</v>
      </c>
      <c r="AN19" s="169">
        <v>4.1740706168829799E-6</v>
      </c>
      <c r="AO19" s="169">
        <v>3.5605407342417803E-7</v>
      </c>
      <c r="AP19" s="169">
        <v>0</v>
      </c>
      <c r="AQ19" s="169">
        <v>4.53012469030716E-6</v>
      </c>
      <c r="AR19" s="169">
        <v>0</v>
      </c>
      <c r="AS19" s="169">
        <v>0</v>
      </c>
      <c r="AT19" s="169">
        <v>0</v>
      </c>
      <c r="AU19" s="169">
        <v>0</v>
      </c>
      <c r="AV19" s="169">
        <v>4.53012469030716E-6</v>
      </c>
      <c r="AW19" s="169">
        <v>4.7518616616868301E-6</v>
      </c>
      <c r="AX19" s="169">
        <v>4.0534045929851402E-7</v>
      </c>
      <c r="AY19" s="169">
        <v>0</v>
      </c>
      <c r="AZ19" s="169">
        <v>5.1572021209853403E-6</v>
      </c>
      <c r="BA19" s="169">
        <v>0</v>
      </c>
      <c r="BB19" s="169">
        <v>0</v>
      </c>
      <c r="BC19" s="169">
        <v>0</v>
      </c>
      <c r="BD19" s="169">
        <v>0</v>
      </c>
      <c r="BE19" s="169">
        <v>5.1572021209853403E-6</v>
      </c>
      <c r="BF19" s="169">
        <v>4.15212347387223E-5</v>
      </c>
      <c r="BG19" s="169">
        <v>1.5077055087102501E-5</v>
      </c>
      <c r="BH19" s="169">
        <v>0</v>
      </c>
      <c r="BI19" s="169">
        <v>5.6598289825824902E-5</v>
      </c>
      <c r="BJ19" s="169">
        <v>5.5782707482026804E-6</v>
      </c>
      <c r="BK19" s="169">
        <v>3.6733419433675198E-8</v>
      </c>
      <c r="BL19" s="169">
        <v>0</v>
      </c>
      <c r="BM19" s="169">
        <v>5.6150041676363598E-6</v>
      </c>
      <c r="BN19" s="169">
        <v>5.2969141815397601E-2</v>
      </c>
    </row>
    <row r="20" spans="1:66" x14ac:dyDescent="0.25">
      <c r="A20" s="169" t="s">
        <v>209</v>
      </c>
      <c r="B20" s="169">
        <v>2021</v>
      </c>
      <c r="C20" s="169" t="s">
        <v>65</v>
      </c>
      <c r="D20" s="169">
        <v>2021</v>
      </c>
      <c r="E20" s="169" t="s">
        <v>210</v>
      </c>
      <c r="F20" s="169" t="s">
        <v>211</v>
      </c>
      <c r="G20" s="169">
        <v>8.3353721832163998</v>
      </c>
      <c r="H20" s="169">
        <v>517.59748503777905</v>
      </c>
      <c r="I20" s="169">
        <v>121.696433874959</v>
      </c>
      <c r="J20" s="169">
        <v>3.8155447519096301E-4</v>
      </c>
      <c r="K20" s="169">
        <v>2.62368008621656E-5</v>
      </c>
      <c r="L20" s="169">
        <v>1.7647281518284001E-4</v>
      </c>
      <c r="M20" s="169">
        <v>5.8426409123596998E-4</v>
      </c>
      <c r="N20" s="169">
        <v>1.9432638729455301E-6</v>
      </c>
      <c r="O20" s="169">
        <v>6.2655947868526097E-9</v>
      </c>
      <c r="P20" s="169">
        <v>0</v>
      </c>
      <c r="Q20" s="169">
        <v>1.9495294677323798E-6</v>
      </c>
      <c r="R20" s="169">
        <v>1.71166068678948E-6</v>
      </c>
      <c r="S20" s="169">
        <v>3.1871121988020102E-5</v>
      </c>
      <c r="T20" s="169">
        <v>3.5532312142542002E-5</v>
      </c>
      <c r="U20" s="169">
        <v>2.0311296421743999E-6</v>
      </c>
      <c r="V20" s="169">
        <v>6.5488971799489996E-9</v>
      </c>
      <c r="W20" s="169">
        <v>0</v>
      </c>
      <c r="X20" s="169">
        <v>2.0376785393543501E-6</v>
      </c>
      <c r="Y20" s="169">
        <v>6.8466427471579301E-6</v>
      </c>
      <c r="Z20" s="169">
        <v>7.4365951305380401E-5</v>
      </c>
      <c r="AA20" s="169">
        <v>8.3250272591892707E-5</v>
      </c>
      <c r="AB20" s="169">
        <v>0.46470066352827</v>
      </c>
      <c r="AC20" s="169">
        <v>4.9497788362519897E-3</v>
      </c>
      <c r="AD20" s="169">
        <v>0</v>
      </c>
      <c r="AE20" s="169">
        <v>0.46965044236452202</v>
      </c>
      <c r="AF20" s="169">
        <v>1.4780505844335001E-7</v>
      </c>
      <c r="AG20" s="169">
        <v>2.1053242292853702E-8</v>
      </c>
      <c r="AH20" s="169">
        <v>0</v>
      </c>
      <c r="AI20" s="169">
        <v>1.6885830073620299E-7</v>
      </c>
      <c r="AJ20" s="169">
        <v>7.3044472968882606E-5</v>
      </c>
      <c r="AK20" s="169">
        <v>7.7803630333004796E-7</v>
      </c>
      <c r="AL20" s="169">
        <v>0</v>
      </c>
      <c r="AM20" s="169">
        <v>7.3822509272212603E-5</v>
      </c>
      <c r="AN20" s="169">
        <v>3.1822023769174001E-6</v>
      </c>
      <c r="AO20" s="169">
        <v>4.5327053330732098E-7</v>
      </c>
      <c r="AP20" s="169">
        <v>0</v>
      </c>
      <c r="AQ20" s="169">
        <v>3.6354729102247199E-6</v>
      </c>
      <c r="AR20" s="169">
        <v>0</v>
      </c>
      <c r="AS20" s="169">
        <v>0</v>
      </c>
      <c r="AT20" s="169">
        <v>0</v>
      </c>
      <c r="AU20" s="169">
        <v>0</v>
      </c>
      <c r="AV20" s="169">
        <v>3.6354729102247199E-6</v>
      </c>
      <c r="AW20" s="169">
        <v>3.6226951727746501E-6</v>
      </c>
      <c r="AX20" s="169">
        <v>5.1601399863326298E-7</v>
      </c>
      <c r="AY20" s="169">
        <v>0</v>
      </c>
      <c r="AZ20" s="169">
        <v>4.1387091714079101E-6</v>
      </c>
      <c r="BA20" s="169">
        <v>0</v>
      </c>
      <c r="BB20" s="169">
        <v>0</v>
      </c>
      <c r="BC20" s="169">
        <v>0</v>
      </c>
      <c r="BD20" s="169">
        <v>0</v>
      </c>
      <c r="BE20" s="169">
        <v>4.1387091714079101E-6</v>
      </c>
      <c r="BF20" s="169">
        <v>3.1662832673642598E-5</v>
      </c>
      <c r="BG20" s="169">
        <v>1.91936711587436E-5</v>
      </c>
      <c r="BH20" s="169">
        <v>0</v>
      </c>
      <c r="BI20" s="169">
        <v>5.0856503832386201E-5</v>
      </c>
      <c r="BJ20" s="169">
        <v>4.39026144924178E-6</v>
      </c>
      <c r="BK20" s="169">
        <v>4.67630561189159E-8</v>
      </c>
      <c r="BL20" s="169">
        <v>0</v>
      </c>
      <c r="BM20" s="169">
        <v>4.4370245053606898E-6</v>
      </c>
      <c r="BN20" s="169">
        <v>4.1856670671320102E-2</v>
      </c>
    </row>
    <row r="21" spans="1:66" x14ac:dyDescent="0.25">
      <c r="A21" s="169" t="s">
        <v>209</v>
      </c>
      <c r="B21" s="169">
        <v>2021</v>
      </c>
      <c r="C21" s="169" t="s">
        <v>65</v>
      </c>
      <c r="D21" s="169">
        <v>2022</v>
      </c>
      <c r="E21" s="169" t="s">
        <v>210</v>
      </c>
      <c r="F21" s="169" t="s">
        <v>211</v>
      </c>
      <c r="G21" s="169">
        <v>3.0494481304594099</v>
      </c>
      <c r="H21" s="169">
        <v>78.900030315837597</v>
      </c>
      <c r="I21" s="169">
        <v>44.521942704707399</v>
      </c>
      <c r="J21" s="169">
        <v>5.2168924264901897E-5</v>
      </c>
      <c r="K21" s="169">
        <v>9.5985831921777608E-6</v>
      </c>
      <c r="L21" s="169">
        <v>6.4561567798951798E-5</v>
      </c>
      <c r="M21" s="169">
        <v>1.2632907525603101E-4</v>
      </c>
      <c r="N21" s="169">
        <v>2.4695831203414702E-7</v>
      </c>
      <c r="O21" s="169">
        <v>2.2922319350605402E-9</v>
      </c>
      <c r="P21" s="169">
        <v>0</v>
      </c>
      <c r="Q21" s="169">
        <v>2.4925054396920802E-7</v>
      </c>
      <c r="R21" s="169">
        <v>2.6091718754827399E-7</v>
      </c>
      <c r="S21" s="169">
        <v>4.8582780321488699E-6</v>
      </c>
      <c r="T21" s="169">
        <v>5.36844576366635E-6</v>
      </c>
      <c r="U21" s="169">
        <v>2.5812467104305203E-7</v>
      </c>
      <c r="V21" s="169">
        <v>2.3958764915354098E-9</v>
      </c>
      <c r="W21" s="169">
        <v>0</v>
      </c>
      <c r="X21" s="169">
        <v>2.6052054753458698E-7</v>
      </c>
      <c r="Y21" s="169">
        <v>1.04366875019309E-6</v>
      </c>
      <c r="Z21" s="169">
        <v>1.1335982075014E-5</v>
      </c>
      <c r="AA21" s="169">
        <v>1.2640171372741701E-5</v>
      </c>
      <c r="AB21" s="169">
        <v>7.0836697433903098E-2</v>
      </c>
      <c r="AC21" s="169">
        <v>1.8108482124875899E-3</v>
      </c>
      <c r="AD21" s="169">
        <v>0</v>
      </c>
      <c r="AE21" s="169">
        <v>7.2647545646390699E-2</v>
      </c>
      <c r="AF21" s="169">
        <v>2.1530054468483701E-8</v>
      </c>
      <c r="AG21" s="169">
        <v>7.7022080044994905E-9</v>
      </c>
      <c r="AH21" s="169">
        <v>0</v>
      </c>
      <c r="AI21" s="169">
        <v>2.9232262472983199E-8</v>
      </c>
      <c r="AJ21" s="169">
        <v>1.1134542377516599E-5</v>
      </c>
      <c r="AK21" s="169">
        <v>2.8464012145692203E-7</v>
      </c>
      <c r="AL21" s="169">
        <v>0</v>
      </c>
      <c r="AM21" s="169">
        <v>1.1419182498973601E-5</v>
      </c>
      <c r="AN21" s="169">
        <v>4.6353616869634701E-7</v>
      </c>
      <c r="AO21" s="169">
        <v>1.65826426223596E-7</v>
      </c>
      <c r="AP21" s="169">
        <v>0</v>
      </c>
      <c r="AQ21" s="169">
        <v>6.2936259491994301E-7</v>
      </c>
      <c r="AR21" s="169">
        <v>0</v>
      </c>
      <c r="AS21" s="169">
        <v>0</v>
      </c>
      <c r="AT21" s="169">
        <v>0</v>
      </c>
      <c r="AU21" s="169">
        <v>0</v>
      </c>
      <c r="AV21" s="169">
        <v>6.2936259491994301E-7</v>
      </c>
      <c r="AW21" s="169">
        <v>5.2770064309027396E-7</v>
      </c>
      <c r="AX21" s="169">
        <v>1.88780763334301E-7</v>
      </c>
      <c r="AY21" s="169">
        <v>0</v>
      </c>
      <c r="AZ21" s="169">
        <v>7.1648140642457499E-7</v>
      </c>
      <c r="BA21" s="169">
        <v>0</v>
      </c>
      <c r="BB21" s="169">
        <v>0</v>
      </c>
      <c r="BC21" s="169">
        <v>0</v>
      </c>
      <c r="BD21" s="169">
        <v>0</v>
      </c>
      <c r="BE21" s="169">
        <v>7.1648140642457499E-7</v>
      </c>
      <c r="BF21" s="169">
        <v>4.6121730066101604E-6</v>
      </c>
      <c r="BG21" s="169">
        <v>7.0218945651324498E-6</v>
      </c>
      <c r="BH21" s="169">
        <v>0</v>
      </c>
      <c r="BI21" s="169">
        <v>1.16340675717426E-5</v>
      </c>
      <c r="BJ21" s="169">
        <v>6.6922999329169098E-7</v>
      </c>
      <c r="BK21" s="169">
        <v>1.7107996010487699E-8</v>
      </c>
      <c r="BL21" s="169">
        <v>0</v>
      </c>
      <c r="BM21" s="169">
        <v>6.8633798930217895E-7</v>
      </c>
      <c r="BN21" s="169">
        <v>6.47456942208211E-3</v>
      </c>
    </row>
    <row r="22" spans="1:66" x14ac:dyDescent="0.25">
      <c r="A22" s="169" t="s">
        <v>209</v>
      </c>
      <c r="B22" s="169">
        <v>2022</v>
      </c>
      <c r="C22" s="169" t="s">
        <v>60</v>
      </c>
      <c r="D22" s="169">
        <v>2021</v>
      </c>
      <c r="E22" s="169" t="s">
        <v>210</v>
      </c>
      <c r="F22" s="169" t="s">
        <v>211</v>
      </c>
      <c r="G22" s="169">
        <v>43.604502163676003</v>
      </c>
      <c r="H22" s="169">
        <v>11147.3840715638</v>
      </c>
      <c r="I22" s="169">
        <v>636.62573158966995</v>
      </c>
      <c r="J22" s="169">
        <v>9.0506826748980498E-3</v>
      </c>
      <c r="K22" s="169">
        <v>1.3725153656195599E-4</v>
      </c>
      <c r="L22" s="169">
        <v>9.2317524428775705E-4</v>
      </c>
      <c r="M22" s="169">
        <v>1.01111094557477E-2</v>
      </c>
      <c r="N22" s="169">
        <v>4.8899274477199697E-5</v>
      </c>
      <c r="O22" s="169">
        <v>3.2776957697239597E-8</v>
      </c>
      <c r="P22" s="169">
        <v>0</v>
      </c>
      <c r="Q22" s="169">
        <v>4.8932051434896901E-5</v>
      </c>
      <c r="R22" s="169">
        <v>3.6863662647909501E-5</v>
      </c>
      <c r="S22" s="169">
        <v>6.8640139850407599E-4</v>
      </c>
      <c r="T22" s="169">
        <v>7.7219711258688303E-4</v>
      </c>
      <c r="U22" s="169">
        <v>5.1110282681741903E-5</v>
      </c>
      <c r="V22" s="169">
        <v>3.4258986278713099E-8</v>
      </c>
      <c r="W22" s="169">
        <v>0</v>
      </c>
      <c r="X22" s="169">
        <v>5.1144541668020601E-5</v>
      </c>
      <c r="Y22" s="169">
        <v>1.4745465059163801E-4</v>
      </c>
      <c r="Z22" s="169">
        <v>1.6016032631761699E-3</v>
      </c>
      <c r="AA22" s="169">
        <v>1.80020245543583E-3</v>
      </c>
      <c r="AB22" s="169">
        <v>9.26164078993496</v>
      </c>
      <c r="AC22" s="169">
        <v>2.5893581861846E-2</v>
      </c>
      <c r="AD22" s="169">
        <v>0</v>
      </c>
      <c r="AE22" s="169">
        <v>9.2875343717968093</v>
      </c>
      <c r="AF22" s="169">
        <v>3.3234178473168402E-6</v>
      </c>
      <c r="AG22" s="169">
        <v>1.10134992047457E-7</v>
      </c>
      <c r="AH22" s="169">
        <v>0</v>
      </c>
      <c r="AI22" s="169">
        <v>3.43355283936429E-6</v>
      </c>
      <c r="AJ22" s="169">
        <v>1.4558009562358799E-3</v>
      </c>
      <c r="AK22" s="169">
        <v>4.0701104793238501E-6</v>
      </c>
      <c r="AL22" s="169">
        <v>0</v>
      </c>
      <c r="AM22" s="169">
        <v>1.4598710667151999E-3</v>
      </c>
      <c r="AN22" s="169">
        <v>7.1552274899135406E-5</v>
      </c>
      <c r="AO22" s="169">
        <v>2.37117617736692E-6</v>
      </c>
      <c r="AP22" s="169">
        <v>0</v>
      </c>
      <c r="AQ22" s="169">
        <v>7.3923451076502393E-5</v>
      </c>
      <c r="AR22" s="169">
        <v>0</v>
      </c>
      <c r="AS22" s="169">
        <v>0</v>
      </c>
      <c r="AT22" s="169">
        <v>0</v>
      </c>
      <c r="AU22" s="169">
        <v>0</v>
      </c>
      <c r="AV22" s="169">
        <v>7.3923451076502393E-5</v>
      </c>
      <c r="AW22" s="169">
        <v>8.1456818321291494E-5</v>
      </c>
      <c r="AX22" s="169">
        <v>2.6994035809459001E-6</v>
      </c>
      <c r="AY22" s="169">
        <v>0</v>
      </c>
      <c r="AZ22" s="169">
        <v>8.4156221902237401E-5</v>
      </c>
      <c r="BA22" s="169">
        <v>0</v>
      </c>
      <c r="BB22" s="169">
        <v>0</v>
      </c>
      <c r="BC22" s="169">
        <v>0</v>
      </c>
      <c r="BD22" s="169">
        <v>0</v>
      </c>
      <c r="BE22" s="169">
        <v>8.4156221902237401E-5</v>
      </c>
      <c r="BF22" s="169">
        <v>7.1114016692410895E-4</v>
      </c>
      <c r="BG22" s="169">
        <v>1.0040709127008301E-4</v>
      </c>
      <c r="BH22" s="169">
        <v>0</v>
      </c>
      <c r="BI22" s="169">
        <v>8.1154725819419305E-4</v>
      </c>
      <c r="BJ22" s="169">
        <v>8.7499389839590795E-5</v>
      </c>
      <c r="BK22" s="169">
        <v>2.4462972221242103E-7</v>
      </c>
      <c r="BL22" s="169">
        <v>0</v>
      </c>
      <c r="BM22" s="169">
        <v>8.7744019561803206E-5</v>
      </c>
      <c r="BN22" s="169">
        <v>0.82773320853627097</v>
      </c>
    </row>
    <row r="23" spans="1:66" x14ac:dyDescent="0.25">
      <c r="A23" s="169" t="s">
        <v>209</v>
      </c>
      <c r="B23" s="169">
        <v>2022</v>
      </c>
      <c r="C23" s="169" t="s">
        <v>60</v>
      </c>
      <c r="D23" s="169">
        <v>2022</v>
      </c>
      <c r="E23" s="169" t="s">
        <v>210</v>
      </c>
      <c r="F23" s="169" t="s">
        <v>211</v>
      </c>
      <c r="G23" s="169">
        <v>28.425072002934701</v>
      </c>
      <c r="H23" s="169">
        <v>7273.2239854173404</v>
      </c>
      <c r="I23" s="169">
        <v>415.00605124284698</v>
      </c>
      <c r="J23" s="169">
        <v>5.3535492205124199E-3</v>
      </c>
      <c r="K23" s="169">
        <v>8.9472064023173807E-5</v>
      </c>
      <c r="L23" s="169">
        <v>6.0180305904435397E-4</v>
      </c>
      <c r="M23" s="169">
        <v>6.0448243435799499E-3</v>
      </c>
      <c r="N23" s="169">
        <v>2.7355457759087198E-5</v>
      </c>
      <c r="O23" s="169">
        <v>2.1366770318439901E-8</v>
      </c>
      <c r="P23" s="169">
        <v>0</v>
      </c>
      <c r="Q23" s="169">
        <v>2.73768245294057E-5</v>
      </c>
      <c r="R23" s="169">
        <v>2.4052071198036198E-5</v>
      </c>
      <c r="S23" s="169">
        <v>4.47849565707435E-4</v>
      </c>
      <c r="T23" s="169">
        <v>4.9927846143487699E-4</v>
      </c>
      <c r="U23" s="169">
        <v>2.8592350170907201E-5</v>
      </c>
      <c r="V23" s="169">
        <v>2.2332880858600701E-8</v>
      </c>
      <c r="W23" s="169">
        <v>0</v>
      </c>
      <c r="X23" s="169">
        <v>2.8614683051765801E-5</v>
      </c>
      <c r="Y23" s="169">
        <v>9.6208284792145105E-5</v>
      </c>
      <c r="Z23" s="169">
        <v>1.0449823199840101E-3</v>
      </c>
      <c r="AA23" s="169">
        <v>1.16980528782792E-3</v>
      </c>
      <c r="AB23" s="169">
        <v>6.0428516237733296</v>
      </c>
      <c r="AC23" s="169">
        <v>1.68796085797304E-2</v>
      </c>
      <c r="AD23" s="169">
        <v>0</v>
      </c>
      <c r="AE23" s="169">
        <v>6.0597312323530597</v>
      </c>
      <c r="AF23" s="169">
        <v>2.0761904934696902E-6</v>
      </c>
      <c r="AG23" s="169">
        <v>7.1795225805823098E-8</v>
      </c>
      <c r="AH23" s="169">
        <v>0</v>
      </c>
      <c r="AI23" s="169">
        <v>2.1479857192755199E-6</v>
      </c>
      <c r="AJ23" s="169">
        <v>9.4985212359359299E-4</v>
      </c>
      <c r="AK23" s="169">
        <v>2.6532394063440498E-6</v>
      </c>
      <c r="AL23" s="169">
        <v>0</v>
      </c>
      <c r="AM23" s="169">
        <v>9.5250536299993705E-4</v>
      </c>
      <c r="AN23" s="169">
        <v>4.4699811987725803E-5</v>
      </c>
      <c r="AO23" s="169">
        <v>1.5457315237839201E-6</v>
      </c>
      <c r="AP23" s="169">
        <v>0</v>
      </c>
      <c r="AQ23" s="169">
        <v>4.6245543511509801E-5</v>
      </c>
      <c r="AR23" s="169">
        <v>0</v>
      </c>
      <c r="AS23" s="169">
        <v>0</v>
      </c>
      <c r="AT23" s="169">
        <v>0</v>
      </c>
      <c r="AU23" s="169">
        <v>0</v>
      </c>
      <c r="AV23" s="169">
        <v>4.6245543511509801E-5</v>
      </c>
      <c r="AW23" s="169">
        <v>5.0887333340733098E-5</v>
      </c>
      <c r="AX23" s="169">
        <v>1.7596976767524301E-6</v>
      </c>
      <c r="AY23" s="169">
        <v>0</v>
      </c>
      <c r="AZ23" s="169">
        <v>5.2647031017485502E-5</v>
      </c>
      <c r="BA23" s="169">
        <v>0</v>
      </c>
      <c r="BB23" s="169">
        <v>0</v>
      </c>
      <c r="BC23" s="169">
        <v>0</v>
      </c>
      <c r="BD23" s="169">
        <v>0</v>
      </c>
      <c r="BE23" s="169">
        <v>5.2647031017485502E-5</v>
      </c>
      <c r="BF23" s="169">
        <v>4.4426024638981299E-4</v>
      </c>
      <c r="BG23" s="169">
        <v>6.5453764114635306E-5</v>
      </c>
      <c r="BH23" s="169">
        <v>0</v>
      </c>
      <c r="BI23" s="169">
        <v>5.0971401050444896E-4</v>
      </c>
      <c r="BJ23" s="169">
        <v>5.7089865820099503E-5</v>
      </c>
      <c r="BK23" s="169">
        <v>1.59470172181867E-7</v>
      </c>
      <c r="BL23" s="169">
        <v>0</v>
      </c>
      <c r="BM23" s="169">
        <v>5.72493359922813E-5</v>
      </c>
      <c r="BN23" s="169">
        <v>0.54006161108318596</v>
      </c>
    </row>
    <row r="24" spans="1:66" x14ac:dyDescent="0.25">
      <c r="A24" s="169" t="s">
        <v>209</v>
      </c>
      <c r="B24" s="169">
        <v>2022</v>
      </c>
      <c r="C24" s="169" t="s">
        <v>60</v>
      </c>
      <c r="D24" s="169">
        <v>2023</v>
      </c>
      <c r="E24" s="169" t="s">
        <v>210</v>
      </c>
      <c r="F24" s="169" t="s">
        <v>211</v>
      </c>
      <c r="G24" s="169">
        <v>11.7944920154355</v>
      </c>
      <c r="H24" s="169">
        <v>1257.4577092484601</v>
      </c>
      <c r="I24" s="169">
        <v>172.19958342535901</v>
      </c>
      <c r="J24" s="169">
        <v>8.30191997463635E-4</v>
      </c>
      <c r="K24" s="169">
        <v>3.7124885545299801E-5</v>
      </c>
      <c r="L24" s="169">
        <v>2.4970777115465001E-4</v>
      </c>
      <c r="M24" s="169">
        <v>1.11702465416358E-3</v>
      </c>
      <c r="N24" s="169">
        <v>3.9429136919760096E-6</v>
      </c>
      <c r="O24" s="169">
        <v>8.8657718049215805E-9</v>
      </c>
      <c r="P24" s="169">
        <v>0</v>
      </c>
      <c r="Q24" s="169">
        <v>3.9517794637809302E-6</v>
      </c>
      <c r="R24" s="169">
        <v>4.1583295677409597E-6</v>
      </c>
      <c r="S24" s="169">
        <v>7.74280965513367E-5</v>
      </c>
      <c r="T24" s="169">
        <v>8.5538205582858605E-5</v>
      </c>
      <c r="U24" s="169">
        <v>4.1211947527067898E-6</v>
      </c>
      <c r="V24" s="169">
        <v>9.2666426646604105E-9</v>
      </c>
      <c r="W24" s="169">
        <v>0</v>
      </c>
      <c r="X24" s="169">
        <v>4.1304613953714497E-6</v>
      </c>
      <c r="Y24" s="169">
        <v>1.6633318270963802E-5</v>
      </c>
      <c r="Z24" s="169">
        <v>1.80665558619785E-4</v>
      </c>
      <c r="AA24" s="169">
        <v>2.01429338286121E-4</v>
      </c>
      <c r="AB24" s="169">
        <v>1.04474032085268</v>
      </c>
      <c r="AC24" s="169">
        <v>7.0039016469950303E-3</v>
      </c>
      <c r="AD24" s="169">
        <v>0</v>
      </c>
      <c r="AE24" s="169">
        <v>1.05174422249968</v>
      </c>
      <c r="AF24" s="169">
        <v>3.4300815233352401E-7</v>
      </c>
      <c r="AG24" s="169">
        <v>2.9790187248276601E-8</v>
      </c>
      <c r="AH24" s="169">
        <v>0</v>
      </c>
      <c r="AI24" s="169">
        <v>3.72798339581801E-7</v>
      </c>
      <c r="AJ24" s="169">
        <v>1.64218629572461E-4</v>
      </c>
      <c r="AK24" s="169">
        <v>1.1009158038344699E-6</v>
      </c>
      <c r="AL24" s="169">
        <v>0</v>
      </c>
      <c r="AM24" s="169">
        <v>1.6531954537629499E-4</v>
      </c>
      <c r="AN24" s="169">
        <v>7.3848714594307401E-6</v>
      </c>
      <c r="AO24" s="169">
        <v>6.4137456233687703E-7</v>
      </c>
      <c r="AP24" s="169">
        <v>0</v>
      </c>
      <c r="AQ24" s="169">
        <v>8.0262460217676205E-6</v>
      </c>
      <c r="AR24" s="169">
        <v>0</v>
      </c>
      <c r="AS24" s="169">
        <v>0</v>
      </c>
      <c r="AT24" s="169">
        <v>0</v>
      </c>
      <c r="AU24" s="169">
        <v>0</v>
      </c>
      <c r="AV24" s="169">
        <v>8.0262460217676205E-6</v>
      </c>
      <c r="AW24" s="169">
        <v>8.4071140106295803E-6</v>
      </c>
      <c r="AX24" s="169">
        <v>7.30156116962316E-7</v>
      </c>
      <c r="AY24" s="169">
        <v>0</v>
      </c>
      <c r="AZ24" s="169">
        <v>9.1372701275918993E-6</v>
      </c>
      <c r="BA24" s="169">
        <v>0</v>
      </c>
      <c r="BB24" s="169">
        <v>0</v>
      </c>
      <c r="BC24" s="169">
        <v>0</v>
      </c>
      <c r="BD24" s="169">
        <v>0</v>
      </c>
      <c r="BE24" s="169">
        <v>9.1372701275918993E-6</v>
      </c>
      <c r="BF24" s="169">
        <v>7.3396388348462695E-5</v>
      </c>
      <c r="BG24" s="169">
        <v>2.7158907395223501E-5</v>
      </c>
      <c r="BH24" s="169">
        <v>0</v>
      </c>
      <c r="BI24" s="169">
        <v>1.00555295743686E-4</v>
      </c>
      <c r="BJ24" s="169">
        <v>9.8701885215384802E-6</v>
      </c>
      <c r="BK24" s="169">
        <v>6.6169389907085105E-8</v>
      </c>
      <c r="BL24" s="169">
        <v>0</v>
      </c>
      <c r="BM24" s="169">
        <v>9.9363579114455603E-6</v>
      </c>
      <c r="BN24" s="169">
        <v>9.3734632357621694E-2</v>
      </c>
    </row>
    <row r="25" spans="1:66" x14ac:dyDescent="0.25">
      <c r="A25" s="169" t="s">
        <v>209</v>
      </c>
      <c r="B25" s="169">
        <v>2022</v>
      </c>
      <c r="C25" s="169" t="s">
        <v>61</v>
      </c>
      <c r="D25" s="169">
        <v>2021</v>
      </c>
      <c r="E25" s="169" t="s">
        <v>210</v>
      </c>
      <c r="F25" s="169" t="s">
        <v>211</v>
      </c>
      <c r="G25" s="169">
        <v>24.2485295201638</v>
      </c>
      <c r="H25" s="169">
        <v>1488.5282724869001</v>
      </c>
      <c r="I25" s="169">
        <v>354.02853099439199</v>
      </c>
      <c r="J25" s="169">
        <v>1.21009895679542E-3</v>
      </c>
      <c r="K25" s="169">
        <v>7.6325786807925194E-5</v>
      </c>
      <c r="L25" s="169">
        <v>5.1337914785423505E-4</v>
      </c>
      <c r="M25" s="169">
        <v>1.7998038914575801E-3</v>
      </c>
      <c r="N25" s="169">
        <v>6.5234521801543998E-6</v>
      </c>
      <c r="O25" s="169">
        <v>1.8227315686790801E-8</v>
      </c>
      <c r="P25" s="169">
        <v>0</v>
      </c>
      <c r="Q25" s="169">
        <v>6.5416794958411904E-6</v>
      </c>
      <c r="R25" s="169">
        <v>4.92246465417916E-6</v>
      </c>
      <c r="S25" s="169">
        <v>9.1656291860815997E-5</v>
      </c>
      <c r="T25" s="169">
        <v>1.03120436010836E-4</v>
      </c>
      <c r="U25" s="169">
        <v>6.8184137403506497E-6</v>
      </c>
      <c r="V25" s="169">
        <v>1.9051474019631999E-8</v>
      </c>
      <c r="W25" s="169">
        <v>0</v>
      </c>
      <c r="X25" s="169">
        <v>6.83746521437028E-6</v>
      </c>
      <c r="Y25" s="169">
        <v>1.9689858616716599E-5</v>
      </c>
      <c r="Z25" s="169">
        <v>2.1386468100857001E-4</v>
      </c>
      <c r="AA25" s="169">
        <v>2.4039200483965699E-4</v>
      </c>
      <c r="AB25" s="169">
        <v>1.33640992769792</v>
      </c>
      <c r="AC25" s="169">
        <v>1.4399459987019299E-2</v>
      </c>
      <c r="AD25" s="169">
        <v>0</v>
      </c>
      <c r="AE25" s="169">
        <v>1.3508093876849301</v>
      </c>
      <c r="AF25" s="169">
        <v>4.4398471439326298E-7</v>
      </c>
      <c r="AG25" s="169">
        <v>6.1246235442414596E-8</v>
      </c>
      <c r="AH25" s="169">
        <v>0</v>
      </c>
      <c r="AI25" s="169">
        <v>5.0523094983567803E-7</v>
      </c>
      <c r="AJ25" s="169">
        <v>2.1006503003010701E-4</v>
      </c>
      <c r="AK25" s="169">
        <v>2.2633945856725801E-6</v>
      </c>
      <c r="AL25" s="169">
        <v>0</v>
      </c>
      <c r="AM25" s="169">
        <v>2.1232842461578E-4</v>
      </c>
      <c r="AN25" s="169">
        <v>9.5588691506031605E-6</v>
      </c>
      <c r="AO25" s="169">
        <v>1.3186146540227699E-6</v>
      </c>
      <c r="AP25" s="169">
        <v>0</v>
      </c>
      <c r="AQ25" s="169">
        <v>1.0877483804625899E-5</v>
      </c>
      <c r="AR25" s="169">
        <v>0</v>
      </c>
      <c r="AS25" s="169">
        <v>0</v>
      </c>
      <c r="AT25" s="169">
        <v>0</v>
      </c>
      <c r="AU25" s="169">
        <v>0</v>
      </c>
      <c r="AV25" s="169">
        <v>1.0877483804625899E-5</v>
      </c>
      <c r="AW25" s="169">
        <v>1.08820448945235E-5</v>
      </c>
      <c r="AX25" s="169">
        <v>1.50114240895818E-6</v>
      </c>
      <c r="AY25" s="169">
        <v>0</v>
      </c>
      <c r="AZ25" s="169">
        <v>1.23831873034817E-5</v>
      </c>
      <c r="BA25" s="169">
        <v>0</v>
      </c>
      <c r="BB25" s="169">
        <v>0</v>
      </c>
      <c r="BC25" s="169">
        <v>0</v>
      </c>
      <c r="BD25" s="169">
        <v>0</v>
      </c>
      <c r="BE25" s="169">
        <v>1.23831873034817E-5</v>
      </c>
      <c r="BF25" s="169">
        <v>9.5077175549031906E-5</v>
      </c>
      <c r="BG25" s="169">
        <v>5.5836535125599999E-5</v>
      </c>
      <c r="BH25" s="169">
        <v>0</v>
      </c>
      <c r="BI25" s="169">
        <v>1.5091371067463199E-4</v>
      </c>
      <c r="BJ25" s="169">
        <v>1.26257383439247E-5</v>
      </c>
      <c r="BK25" s="169">
        <v>1.36038958048668E-7</v>
      </c>
      <c r="BL25" s="169">
        <v>0</v>
      </c>
      <c r="BM25" s="169">
        <v>1.2761777301973399E-5</v>
      </c>
      <c r="BN25" s="169">
        <v>0.120388226178166</v>
      </c>
    </row>
    <row r="26" spans="1:66" x14ac:dyDescent="0.25">
      <c r="A26" s="169" t="s">
        <v>209</v>
      </c>
      <c r="B26" s="169">
        <v>2022</v>
      </c>
      <c r="C26" s="169" t="s">
        <v>61</v>
      </c>
      <c r="D26" s="169">
        <v>2022</v>
      </c>
      <c r="E26" s="169" t="s">
        <v>210</v>
      </c>
      <c r="F26" s="169" t="s">
        <v>211</v>
      </c>
      <c r="G26" s="169">
        <v>15.104371265025399</v>
      </c>
      <c r="H26" s="169">
        <v>927.201942180993</v>
      </c>
      <c r="I26" s="169">
        <v>220.52382046937001</v>
      </c>
      <c r="J26" s="169">
        <v>6.8335219718682104E-4</v>
      </c>
      <c r="K26" s="169">
        <v>4.7543213706357903E-5</v>
      </c>
      <c r="L26" s="169">
        <v>3.1978307148335198E-4</v>
      </c>
      <c r="M26" s="169">
        <v>1.05067848237653E-3</v>
      </c>
      <c r="N26" s="169">
        <v>3.4840333319463801E-6</v>
      </c>
      <c r="O26" s="169">
        <v>1.1353766547747699E-8</v>
      </c>
      <c r="P26" s="169">
        <v>0</v>
      </c>
      <c r="Q26" s="169">
        <v>3.4953870984941298E-6</v>
      </c>
      <c r="R26" s="169">
        <v>3.0661955651315E-6</v>
      </c>
      <c r="S26" s="169">
        <v>5.7092561422748597E-5</v>
      </c>
      <c r="T26" s="169">
        <v>6.3654144086374299E-5</v>
      </c>
      <c r="U26" s="169">
        <v>3.6415658590480602E-6</v>
      </c>
      <c r="V26" s="169">
        <v>1.1867133489444E-8</v>
      </c>
      <c r="W26" s="169">
        <v>0</v>
      </c>
      <c r="X26" s="169">
        <v>3.6534329925374999E-6</v>
      </c>
      <c r="Y26" s="169">
        <v>1.2264782260526E-5</v>
      </c>
      <c r="Z26" s="169">
        <v>1.3321597665308E-4</v>
      </c>
      <c r="AA26" s="169">
        <v>1.4913419190614301E-4</v>
      </c>
      <c r="AB26" s="169">
        <v>0.83244766217389599</v>
      </c>
      <c r="AC26" s="169">
        <v>8.9694011951924994E-3</v>
      </c>
      <c r="AD26" s="169">
        <v>0</v>
      </c>
      <c r="AE26" s="169">
        <v>0.84141706336908895</v>
      </c>
      <c r="AF26" s="169">
        <v>2.6479727763762301E-7</v>
      </c>
      <c r="AG26" s="169">
        <v>3.8150184650913797E-8</v>
      </c>
      <c r="AH26" s="169">
        <v>0</v>
      </c>
      <c r="AI26" s="169">
        <v>3.0294746228853701E-7</v>
      </c>
      <c r="AJ26" s="169">
        <v>1.30849179977492E-4</v>
      </c>
      <c r="AK26" s="169">
        <v>1.4098649616183299E-6</v>
      </c>
      <c r="AL26" s="169">
        <v>0</v>
      </c>
      <c r="AM26" s="169">
        <v>1.3225904493910999E-4</v>
      </c>
      <c r="AN26" s="169">
        <v>5.70101277435417E-6</v>
      </c>
      <c r="AO26" s="169">
        <v>8.21363013922193E-7</v>
      </c>
      <c r="AP26" s="169">
        <v>0</v>
      </c>
      <c r="AQ26" s="169">
        <v>6.52237578827636E-6</v>
      </c>
      <c r="AR26" s="169">
        <v>0</v>
      </c>
      <c r="AS26" s="169">
        <v>0</v>
      </c>
      <c r="AT26" s="169">
        <v>0</v>
      </c>
      <c r="AU26" s="169">
        <v>0</v>
      </c>
      <c r="AV26" s="169">
        <v>6.52237578827636E-6</v>
      </c>
      <c r="AW26" s="169">
        <v>6.49016907516298E-6</v>
      </c>
      <c r="AX26" s="169">
        <v>9.3505926813931299E-7</v>
      </c>
      <c r="AY26" s="169">
        <v>0</v>
      </c>
      <c r="AZ26" s="169">
        <v>7.4252283433022998E-6</v>
      </c>
      <c r="BA26" s="169">
        <v>0</v>
      </c>
      <c r="BB26" s="169">
        <v>0</v>
      </c>
      <c r="BC26" s="169">
        <v>0</v>
      </c>
      <c r="BD26" s="169">
        <v>0</v>
      </c>
      <c r="BE26" s="169">
        <v>7.4252283433022998E-6</v>
      </c>
      <c r="BF26" s="169">
        <v>5.6705053243841702E-5</v>
      </c>
      <c r="BG26" s="169">
        <v>3.4780490750516798E-5</v>
      </c>
      <c r="BH26" s="169">
        <v>0</v>
      </c>
      <c r="BI26" s="169">
        <v>9.1485543994358602E-5</v>
      </c>
      <c r="BJ26" s="169">
        <v>7.8645527467192093E-6</v>
      </c>
      <c r="BK26" s="169">
        <v>8.4738455054177402E-8</v>
      </c>
      <c r="BL26" s="169">
        <v>0</v>
      </c>
      <c r="BM26" s="169">
        <v>7.9492912017733894E-6</v>
      </c>
      <c r="BN26" s="169">
        <v>7.4989638551929305E-2</v>
      </c>
    </row>
    <row r="27" spans="1:66" x14ac:dyDescent="0.25">
      <c r="A27" s="169" t="s">
        <v>209</v>
      </c>
      <c r="B27" s="169">
        <v>2022</v>
      </c>
      <c r="C27" s="169" t="s">
        <v>61</v>
      </c>
      <c r="D27" s="169">
        <v>2023</v>
      </c>
      <c r="E27" s="169" t="s">
        <v>210</v>
      </c>
      <c r="F27" s="169" t="s">
        <v>211</v>
      </c>
      <c r="G27" s="169">
        <v>5.5071121996709396</v>
      </c>
      <c r="H27" s="169">
        <v>140.85892304918099</v>
      </c>
      <c r="I27" s="169">
        <v>80.403838115195796</v>
      </c>
      <c r="J27" s="169">
        <v>9.31161354481221E-5</v>
      </c>
      <c r="K27" s="169">
        <v>1.7334439654572799E-5</v>
      </c>
      <c r="L27" s="169">
        <v>1.16594145053362E-4</v>
      </c>
      <c r="M27" s="169">
        <v>2.27044720156057E-4</v>
      </c>
      <c r="N27" s="169">
        <v>4.4126470452416102E-7</v>
      </c>
      <c r="O27" s="169">
        <v>4.1396272092503E-9</v>
      </c>
      <c r="P27" s="169">
        <v>0</v>
      </c>
      <c r="Q27" s="169">
        <v>4.4540433173341099E-7</v>
      </c>
      <c r="R27" s="169">
        <v>4.6581115236522098E-7</v>
      </c>
      <c r="S27" s="169">
        <v>8.6734036570404203E-6</v>
      </c>
      <c r="T27" s="169">
        <v>9.5846191411390603E-6</v>
      </c>
      <c r="U27" s="169">
        <v>4.61216736379618E-7</v>
      </c>
      <c r="V27" s="169">
        <v>4.3268027823289096E-9</v>
      </c>
      <c r="W27" s="169">
        <v>0</v>
      </c>
      <c r="X27" s="169">
        <v>4.6554353916194597E-7</v>
      </c>
      <c r="Y27" s="169">
        <v>1.8632446094608801E-6</v>
      </c>
      <c r="Z27" s="169">
        <v>2.02379418664276E-5</v>
      </c>
      <c r="AA27" s="169">
        <v>2.2566730015050401E-5</v>
      </c>
      <c r="AB27" s="169">
        <v>0.12646401593250101</v>
      </c>
      <c r="AC27" s="169">
        <v>3.2702783769731898E-3</v>
      </c>
      <c r="AD27" s="169">
        <v>0</v>
      </c>
      <c r="AE27" s="169">
        <v>0.129734294309474</v>
      </c>
      <c r="AF27" s="169">
        <v>3.84409724192186E-8</v>
      </c>
      <c r="AG27" s="169">
        <v>1.3909704920802101E-8</v>
      </c>
      <c r="AH27" s="169">
        <v>0</v>
      </c>
      <c r="AI27" s="169">
        <v>5.2350677340020799E-8</v>
      </c>
      <c r="AJ27" s="169">
        <v>1.9878382189475799E-5</v>
      </c>
      <c r="AK27" s="169">
        <v>5.1404221955238705E-7</v>
      </c>
      <c r="AL27" s="169">
        <v>0</v>
      </c>
      <c r="AM27" s="169">
        <v>2.0392424409028101E-5</v>
      </c>
      <c r="AN27" s="169">
        <v>8.27623594833452E-7</v>
      </c>
      <c r="AO27" s="169">
        <v>2.9947213260066799E-7</v>
      </c>
      <c r="AP27" s="169">
        <v>0</v>
      </c>
      <c r="AQ27" s="169">
        <v>1.1270957274341201E-6</v>
      </c>
      <c r="AR27" s="169">
        <v>0</v>
      </c>
      <c r="AS27" s="169">
        <v>0</v>
      </c>
      <c r="AT27" s="169">
        <v>0</v>
      </c>
      <c r="AU27" s="169">
        <v>0</v>
      </c>
      <c r="AV27" s="169">
        <v>1.1270957274341201E-6</v>
      </c>
      <c r="AW27" s="169">
        <v>9.4218646294329504E-7</v>
      </c>
      <c r="AX27" s="169">
        <v>3.4092622676119901E-7</v>
      </c>
      <c r="AY27" s="169">
        <v>0</v>
      </c>
      <c r="AZ27" s="169">
        <v>1.28311268970449E-6</v>
      </c>
      <c r="BA27" s="169">
        <v>0</v>
      </c>
      <c r="BB27" s="169">
        <v>0</v>
      </c>
      <c r="BC27" s="169">
        <v>0</v>
      </c>
      <c r="BD27" s="169">
        <v>0</v>
      </c>
      <c r="BE27" s="169">
        <v>1.28311268970449E-6</v>
      </c>
      <c r="BF27" s="169">
        <v>8.2319477416847306E-6</v>
      </c>
      <c r="BG27" s="169">
        <v>1.2681101487900401E-5</v>
      </c>
      <c r="BH27" s="169">
        <v>0</v>
      </c>
      <c r="BI27" s="169">
        <v>2.0913049229585101E-5</v>
      </c>
      <c r="BJ27" s="169">
        <v>1.1947693159060499E-6</v>
      </c>
      <c r="BK27" s="169">
        <v>3.0895968552541003E-8</v>
      </c>
      <c r="BL27" s="169">
        <v>0</v>
      </c>
      <c r="BM27" s="169">
        <v>1.22566528445859E-6</v>
      </c>
      <c r="BN27" s="169">
        <v>1.15623134609401E-2</v>
      </c>
    </row>
    <row r="28" spans="1:66" x14ac:dyDescent="0.25">
      <c r="A28" s="169" t="s">
        <v>209</v>
      </c>
      <c r="B28" s="169">
        <v>2022</v>
      </c>
      <c r="C28" s="169" t="s">
        <v>62</v>
      </c>
      <c r="D28" s="169">
        <v>2021</v>
      </c>
      <c r="E28" s="169" t="s">
        <v>210</v>
      </c>
      <c r="F28" s="169" t="s">
        <v>211</v>
      </c>
      <c r="G28" s="169">
        <v>1275.0149715878199</v>
      </c>
      <c r="H28" s="169">
        <v>230125.86582853401</v>
      </c>
      <c r="I28" s="169">
        <v>14713.495998025101</v>
      </c>
      <c r="J28" s="169">
        <v>0.187100516898668</v>
      </c>
      <c r="K28" s="169">
        <v>4.0132957677866997E-3</v>
      </c>
      <c r="L28" s="169">
        <v>3.4751077533649401E-2</v>
      </c>
      <c r="M28" s="169">
        <v>0.225864890200104</v>
      </c>
      <c r="N28" s="169">
        <v>9.99137024057393E-4</v>
      </c>
      <c r="O28" s="169">
        <v>9.5841277192460408E-7</v>
      </c>
      <c r="P28" s="169">
        <v>0</v>
      </c>
      <c r="Q28" s="169">
        <v>1.00009543682931E-3</v>
      </c>
      <c r="R28" s="169">
        <v>7.6101103451718503E-4</v>
      </c>
      <c r="S28" s="169">
        <v>1.4170025462709899E-2</v>
      </c>
      <c r="T28" s="169">
        <v>1.5931131934056399E-2</v>
      </c>
      <c r="U28" s="169">
        <v>1.04431356668038E-3</v>
      </c>
      <c r="V28" s="169">
        <v>1.0017479445773399E-6</v>
      </c>
      <c r="W28" s="169">
        <v>0</v>
      </c>
      <c r="X28" s="169">
        <v>1.04531531462496E-3</v>
      </c>
      <c r="Y28" s="169">
        <v>3.0440441380687401E-3</v>
      </c>
      <c r="Z28" s="169">
        <v>3.3063392746323299E-2</v>
      </c>
      <c r="AA28" s="169">
        <v>3.7152752199017001E-2</v>
      </c>
      <c r="AB28" s="169">
        <v>191.10680599172599</v>
      </c>
      <c r="AC28" s="169">
        <v>0.75713981134247998</v>
      </c>
      <c r="AD28" s="169">
        <v>0</v>
      </c>
      <c r="AE28" s="169">
        <v>191.86394580306899</v>
      </c>
      <c r="AF28" s="169">
        <v>6.8479823308291299E-5</v>
      </c>
      <c r="AG28" s="169">
        <v>3.2203959863848801E-6</v>
      </c>
      <c r="AH28" s="169">
        <v>0</v>
      </c>
      <c r="AI28" s="169">
        <v>7.1700219294676203E-5</v>
      </c>
      <c r="AJ28" s="169">
        <v>3.0039328582931801E-2</v>
      </c>
      <c r="AK28" s="169">
        <v>1.19011834550363E-4</v>
      </c>
      <c r="AL28" s="169">
        <v>0</v>
      </c>
      <c r="AM28" s="169">
        <v>3.01583404174821E-2</v>
      </c>
      <c r="AN28" s="169">
        <v>1.4743518171676799E-3</v>
      </c>
      <c r="AO28" s="169">
        <v>6.9334242484109707E-5</v>
      </c>
      <c r="AP28" s="169">
        <v>0</v>
      </c>
      <c r="AQ28" s="169">
        <v>1.5436860596517901E-3</v>
      </c>
      <c r="AR28" s="169">
        <v>0</v>
      </c>
      <c r="AS28" s="169">
        <v>0</v>
      </c>
      <c r="AT28" s="169">
        <v>0</v>
      </c>
      <c r="AU28" s="169">
        <v>0</v>
      </c>
      <c r="AV28" s="169">
        <v>1.5436860596517901E-3</v>
      </c>
      <c r="AW28" s="169">
        <v>1.67843731428509E-3</v>
      </c>
      <c r="AX28" s="169">
        <v>7.89317572562705E-5</v>
      </c>
      <c r="AY28" s="169">
        <v>0</v>
      </c>
      <c r="AZ28" s="169">
        <v>1.75736907154136E-3</v>
      </c>
      <c r="BA28" s="169">
        <v>0</v>
      </c>
      <c r="BB28" s="169">
        <v>0</v>
      </c>
      <c r="BC28" s="169">
        <v>0</v>
      </c>
      <c r="BD28" s="169">
        <v>0</v>
      </c>
      <c r="BE28" s="169">
        <v>1.75736907154136E-3</v>
      </c>
      <c r="BF28" s="169">
        <v>1.4711365464128301E-2</v>
      </c>
      <c r="BG28" s="169">
        <v>2.9359478556227098E-3</v>
      </c>
      <c r="BH28" s="169">
        <v>0</v>
      </c>
      <c r="BI28" s="169">
        <v>1.7647313319751001E-2</v>
      </c>
      <c r="BJ28" s="169">
        <v>1.80548234354342E-3</v>
      </c>
      <c r="BK28" s="169">
        <v>7.1530815131294998E-6</v>
      </c>
      <c r="BL28" s="169">
        <v>0</v>
      </c>
      <c r="BM28" s="169">
        <v>1.81263542505655E-3</v>
      </c>
      <c r="BN28" s="169">
        <v>17.099496282270898</v>
      </c>
    </row>
    <row r="29" spans="1:66" x14ac:dyDescent="0.25">
      <c r="A29" s="169" t="s">
        <v>209</v>
      </c>
      <c r="B29" s="169">
        <v>2022</v>
      </c>
      <c r="C29" s="169" t="s">
        <v>62</v>
      </c>
      <c r="D29" s="169">
        <v>2022</v>
      </c>
      <c r="E29" s="169" t="s">
        <v>210</v>
      </c>
      <c r="F29" s="169" t="s">
        <v>211</v>
      </c>
      <c r="G29" s="169">
        <v>1027.4180432463399</v>
      </c>
      <c r="H29" s="169">
        <v>185437.40429611001</v>
      </c>
      <c r="I29" s="169">
        <v>11856.261772972101</v>
      </c>
      <c r="J29" s="169">
        <v>0.13668263893624499</v>
      </c>
      <c r="K29" s="169">
        <v>3.2339482881313299E-3</v>
      </c>
      <c r="L29" s="169">
        <v>2.8002717517787899E-2</v>
      </c>
      <c r="M29" s="169">
        <v>0.16791930474216499</v>
      </c>
      <c r="N29" s="169">
        <v>6.9031058034312498E-4</v>
      </c>
      <c r="O29" s="169">
        <v>7.7229726449942198E-7</v>
      </c>
      <c r="P29" s="169">
        <v>0</v>
      </c>
      <c r="Q29" s="169">
        <v>6.9108287760762501E-4</v>
      </c>
      <c r="R29" s="169">
        <v>6.13229244672182E-4</v>
      </c>
      <c r="S29" s="169">
        <v>1.1418328535796E-2</v>
      </c>
      <c r="T29" s="169">
        <v>1.2722640658075801E-2</v>
      </c>
      <c r="U29" s="169">
        <v>7.2152336157840899E-4</v>
      </c>
      <c r="V29" s="169">
        <v>8.0721711978173002E-7</v>
      </c>
      <c r="W29" s="169">
        <v>0</v>
      </c>
      <c r="X29" s="169">
        <v>7.2233057869819102E-4</v>
      </c>
      <c r="Y29" s="169">
        <v>2.4529169786887202E-3</v>
      </c>
      <c r="Z29" s="169">
        <v>2.6642766583524002E-2</v>
      </c>
      <c r="AA29" s="169">
        <v>2.9818014140910998E-2</v>
      </c>
      <c r="AB29" s="169">
        <v>153.995509886885</v>
      </c>
      <c r="AC29" s="169">
        <v>0.610109779702942</v>
      </c>
      <c r="AD29" s="169">
        <v>0</v>
      </c>
      <c r="AE29" s="169">
        <v>154.60561966658699</v>
      </c>
      <c r="AF29" s="169">
        <v>5.2835130905971099E-5</v>
      </c>
      <c r="AG29" s="169">
        <v>2.5950228166258399E-6</v>
      </c>
      <c r="AH29" s="169">
        <v>0</v>
      </c>
      <c r="AI29" s="169">
        <v>5.5430153722596897E-5</v>
      </c>
      <c r="AJ29" s="169">
        <v>2.4205949640477599E-2</v>
      </c>
      <c r="AK29" s="169">
        <v>9.5900761090372895E-5</v>
      </c>
      <c r="AL29" s="169">
        <v>0</v>
      </c>
      <c r="AM29" s="169">
        <v>2.4301850401568001E-2</v>
      </c>
      <c r="AN29" s="169">
        <v>1.1375258798613E-3</v>
      </c>
      <c r="AO29" s="169">
        <v>5.5870129630148499E-5</v>
      </c>
      <c r="AP29" s="169">
        <v>0</v>
      </c>
      <c r="AQ29" s="169">
        <v>1.1933960094914499E-3</v>
      </c>
      <c r="AR29" s="169">
        <v>0</v>
      </c>
      <c r="AS29" s="169">
        <v>0</v>
      </c>
      <c r="AT29" s="169">
        <v>0</v>
      </c>
      <c r="AU29" s="169">
        <v>0</v>
      </c>
      <c r="AV29" s="169">
        <v>1.1933960094914499E-3</v>
      </c>
      <c r="AW29" s="169">
        <v>1.2949866242861999E-3</v>
      </c>
      <c r="AX29" s="169">
        <v>6.3603889677657196E-5</v>
      </c>
      <c r="AY29" s="169">
        <v>0</v>
      </c>
      <c r="AZ29" s="169">
        <v>1.35859051396385E-3</v>
      </c>
      <c r="BA29" s="169">
        <v>0</v>
      </c>
      <c r="BB29" s="169">
        <v>0</v>
      </c>
      <c r="BC29" s="169">
        <v>0</v>
      </c>
      <c r="BD29" s="169">
        <v>0</v>
      </c>
      <c r="BE29" s="169">
        <v>1.35859051396385E-3</v>
      </c>
      <c r="BF29" s="169">
        <v>1.13504514288539E-2</v>
      </c>
      <c r="BG29" s="169">
        <v>2.3658120634777301E-3</v>
      </c>
      <c r="BH29" s="169">
        <v>0</v>
      </c>
      <c r="BI29" s="169">
        <v>1.3716263492331701E-2</v>
      </c>
      <c r="BJ29" s="169">
        <v>1.4548732194172799E-3</v>
      </c>
      <c r="BK29" s="169">
        <v>5.7640146783914998E-6</v>
      </c>
      <c r="BL29" s="169">
        <v>0</v>
      </c>
      <c r="BM29" s="169">
        <v>1.46063723409567E-3</v>
      </c>
      <c r="BN29" s="169">
        <v>13.7789213478415</v>
      </c>
    </row>
    <row r="30" spans="1:66" x14ac:dyDescent="0.25">
      <c r="A30" s="169" t="s">
        <v>209</v>
      </c>
      <c r="B30" s="169">
        <v>2022</v>
      </c>
      <c r="C30" s="169" t="s">
        <v>62</v>
      </c>
      <c r="D30" s="169">
        <v>2023</v>
      </c>
      <c r="E30" s="169" t="s">
        <v>210</v>
      </c>
      <c r="F30" s="169" t="s">
        <v>211</v>
      </c>
      <c r="G30" s="169">
        <v>227.04678168962701</v>
      </c>
      <c r="H30" s="169">
        <v>17074.746305017801</v>
      </c>
      <c r="I30" s="169">
        <v>2620.08838186001</v>
      </c>
      <c r="J30" s="169">
        <v>1.12886132056522E-2</v>
      </c>
      <c r="K30" s="169">
        <v>7.1466289286769603E-4</v>
      </c>
      <c r="L30" s="169">
        <v>6.1882569931206296E-3</v>
      </c>
      <c r="M30" s="169">
        <v>1.81915330916405E-2</v>
      </c>
      <c r="N30" s="169">
        <v>5.29917557058506E-5</v>
      </c>
      <c r="O30" s="169">
        <v>1.7066821978154899E-7</v>
      </c>
      <c r="P30" s="169">
        <v>0</v>
      </c>
      <c r="Q30" s="169">
        <v>5.3162423925632198E-5</v>
      </c>
      <c r="R30" s="169">
        <v>5.6465057949556702E-5</v>
      </c>
      <c r="S30" s="169">
        <v>1.05137937902074E-3</v>
      </c>
      <c r="T30" s="169">
        <v>1.1610068608959301E-3</v>
      </c>
      <c r="U30" s="169">
        <v>5.5387807751435898E-5</v>
      </c>
      <c r="V30" s="169">
        <v>1.78385079351062E-7</v>
      </c>
      <c r="W30" s="169">
        <v>0</v>
      </c>
      <c r="X30" s="169">
        <v>5.5566192830786897E-5</v>
      </c>
      <c r="Y30" s="169">
        <v>2.25860231798227E-4</v>
      </c>
      <c r="Z30" s="169">
        <v>2.4532185510484001E-3</v>
      </c>
      <c r="AA30" s="169">
        <v>2.73464497567742E-3</v>
      </c>
      <c r="AB30" s="169">
        <v>14.1796326011536</v>
      </c>
      <c r="AC30" s="169">
        <v>0.134826775594894</v>
      </c>
      <c r="AD30" s="169">
        <v>0</v>
      </c>
      <c r="AE30" s="169">
        <v>14.3144593767485</v>
      </c>
      <c r="AF30" s="169">
        <v>4.64890344656493E-6</v>
      </c>
      <c r="AG30" s="169">
        <v>5.7346820293750597E-7</v>
      </c>
      <c r="AH30" s="169">
        <v>0</v>
      </c>
      <c r="AI30" s="169">
        <v>5.2223716495024398E-6</v>
      </c>
      <c r="AJ30" s="169">
        <v>2.2288407818910798E-3</v>
      </c>
      <c r="AK30" s="169">
        <v>2.1192891550118799E-5</v>
      </c>
      <c r="AL30" s="169">
        <v>0</v>
      </c>
      <c r="AM30" s="169">
        <v>2.2500336734411902E-3</v>
      </c>
      <c r="AN30" s="169">
        <v>1.00089616373911E-4</v>
      </c>
      <c r="AO30" s="169">
        <v>1.23466131517665E-5</v>
      </c>
      <c r="AP30" s="169">
        <v>0</v>
      </c>
      <c r="AQ30" s="169">
        <v>1.1243622952567699E-4</v>
      </c>
      <c r="AR30" s="169">
        <v>0</v>
      </c>
      <c r="AS30" s="169">
        <v>0</v>
      </c>
      <c r="AT30" s="169">
        <v>0</v>
      </c>
      <c r="AU30" s="169">
        <v>0</v>
      </c>
      <c r="AV30" s="169">
        <v>1.1243622952567699E-4</v>
      </c>
      <c r="AW30" s="169">
        <v>1.13944409291114E-4</v>
      </c>
      <c r="AX30" s="169">
        <v>1.4055679233182E-5</v>
      </c>
      <c r="AY30" s="169">
        <v>0</v>
      </c>
      <c r="AZ30" s="169">
        <v>1.2800008852429599E-4</v>
      </c>
      <c r="BA30" s="169">
        <v>0</v>
      </c>
      <c r="BB30" s="169">
        <v>0</v>
      </c>
      <c r="BC30" s="169">
        <v>0</v>
      </c>
      <c r="BD30" s="169">
        <v>0</v>
      </c>
      <c r="BE30" s="169">
        <v>1.2800008852429599E-4</v>
      </c>
      <c r="BF30" s="169">
        <v>9.987133747642121E-4</v>
      </c>
      <c r="BG30" s="169">
        <v>5.2281543878466197E-4</v>
      </c>
      <c r="BH30" s="169">
        <v>0</v>
      </c>
      <c r="BI30" s="169">
        <v>1.5215288135488701E-3</v>
      </c>
      <c r="BJ30" s="169">
        <v>1.33962137907448E-4</v>
      </c>
      <c r="BK30" s="169">
        <v>1.27377652255886E-6</v>
      </c>
      <c r="BL30" s="169">
        <v>0</v>
      </c>
      <c r="BM30" s="169">
        <v>1.3523591443000699E-4</v>
      </c>
      <c r="BN30" s="169">
        <v>1.2757479987754701</v>
      </c>
    </row>
    <row r="31" spans="1:66" x14ac:dyDescent="0.25">
      <c r="A31" s="169" t="s">
        <v>209</v>
      </c>
      <c r="B31" s="169">
        <v>2022</v>
      </c>
      <c r="C31" s="169" t="s">
        <v>63</v>
      </c>
      <c r="D31" s="169">
        <v>2021</v>
      </c>
      <c r="E31" s="169" t="s">
        <v>210</v>
      </c>
      <c r="F31" s="169" t="s">
        <v>211</v>
      </c>
      <c r="G31" s="169">
        <v>4179.2793748253798</v>
      </c>
      <c r="H31" s="169">
        <v>279551.18215650099</v>
      </c>
      <c r="I31" s="169">
        <v>48228.304550451197</v>
      </c>
      <c r="J31" s="169">
        <v>0.22694987045971199</v>
      </c>
      <c r="K31" s="169">
        <v>1.3154891982560301E-2</v>
      </c>
      <c r="L31" s="169">
        <v>0.11390804408239499</v>
      </c>
      <c r="M31" s="169">
        <v>0.35401280652466799</v>
      </c>
      <c r="N31" s="169">
        <v>1.21593022344763E-3</v>
      </c>
      <c r="O31" s="169">
        <v>3.14151191909972E-6</v>
      </c>
      <c r="P31" s="169">
        <v>0</v>
      </c>
      <c r="Q31" s="169">
        <v>1.2190717353667299E-3</v>
      </c>
      <c r="R31" s="169">
        <v>9.2445729022018605E-4</v>
      </c>
      <c r="S31" s="169">
        <v>1.7213394743899799E-2</v>
      </c>
      <c r="T31" s="169">
        <v>1.9356923769486702E-2</v>
      </c>
      <c r="U31" s="169">
        <v>1.2709091925414799E-3</v>
      </c>
      <c r="V31" s="169">
        <v>3.2835571478287301E-6</v>
      </c>
      <c r="W31" s="169">
        <v>0</v>
      </c>
      <c r="X31" s="169">
        <v>1.2741927496893099E-3</v>
      </c>
      <c r="Y31" s="169">
        <v>3.6978291608807399E-3</v>
      </c>
      <c r="Z31" s="169">
        <v>4.0164587735766297E-2</v>
      </c>
      <c r="AA31" s="169">
        <v>4.5136609646336402E-2</v>
      </c>
      <c r="AB31" s="169">
        <v>250.717012412728</v>
      </c>
      <c r="AC31" s="169">
        <v>2.4817738363199</v>
      </c>
      <c r="AD31" s="169">
        <v>0</v>
      </c>
      <c r="AE31" s="169">
        <v>253.198786249048</v>
      </c>
      <c r="AF31" s="169">
        <v>8.3158526072397794E-5</v>
      </c>
      <c r="AG31" s="169">
        <v>1.05559031263044E-5</v>
      </c>
      <c r="AH31" s="169">
        <v>0</v>
      </c>
      <c r="AI31" s="169">
        <v>9.3714429198702299E-5</v>
      </c>
      <c r="AJ31" s="169">
        <v>3.94092229113127E-2</v>
      </c>
      <c r="AK31" s="169">
        <v>3.9010028633393702E-4</v>
      </c>
      <c r="AL31" s="169">
        <v>0</v>
      </c>
      <c r="AM31" s="169">
        <v>3.9799323197646598E-2</v>
      </c>
      <c r="AN31" s="169">
        <v>1.79038026245872E-3</v>
      </c>
      <c r="AO31" s="169">
        <v>2.2726569965066701E-4</v>
      </c>
      <c r="AP31" s="169">
        <v>0</v>
      </c>
      <c r="AQ31" s="169">
        <v>2.0176459621093902E-3</v>
      </c>
      <c r="AR31" s="169">
        <v>0</v>
      </c>
      <c r="AS31" s="169">
        <v>0</v>
      </c>
      <c r="AT31" s="169">
        <v>0</v>
      </c>
      <c r="AU31" s="169">
        <v>0</v>
      </c>
      <c r="AV31" s="169">
        <v>2.0176459621093902E-3</v>
      </c>
      <c r="AW31" s="169">
        <v>2.03821164275643E-3</v>
      </c>
      <c r="AX31" s="169">
        <v>2.5872469929435202E-4</v>
      </c>
      <c r="AY31" s="169">
        <v>0</v>
      </c>
      <c r="AZ31" s="169">
        <v>2.2969363420507799E-3</v>
      </c>
      <c r="BA31" s="169">
        <v>0</v>
      </c>
      <c r="BB31" s="169">
        <v>0</v>
      </c>
      <c r="BC31" s="169">
        <v>0</v>
      </c>
      <c r="BD31" s="169">
        <v>0</v>
      </c>
      <c r="BE31" s="169">
        <v>2.2969363420507799E-3</v>
      </c>
      <c r="BF31" s="169">
        <v>1.7844760986627801E-2</v>
      </c>
      <c r="BG31" s="169">
        <v>9.6235311678626E-3</v>
      </c>
      <c r="BH31" s="169">
        <v>0</v>
      </c>
      <c r="BI31" s="169">
        <v>2.7468292154490401E-2</v>
      </c>
      <c r="BJ31" s="169">
        <v>2.3686500163512402E-3</v>
      </c>
      <c r="BK31" s="169">
        <v>2.34465686289455E-5</v>
      </c>
      <c r="BL31" s="169">
        <v>0</v>
      </c>
      <c r="BM31" s="169">
        <v>2.39209658498019E-3</v>
      </c>
      <c r="BN31" s="169">
        <v>22.565843134410599</v>
      </c>
    </row>
    <row r="32" spans="1:66" x14ac:dyDescent="0.25">
      <c r="A32" s="169" t="s">
        <v>209</v>
      </c>
      <c r="B32" s="169">
        <v>2022</v>
      </c>
      <c r="C32" s="169" t="s">
        <v>63</v>
      </c>
      <c r="D32" s="169">
        <v>2022</v>
      </c>
      <c r="E32" s="169" t="s">
        <v>210</v>
      </c>
      <c r="F32" s="169" t="s">
        <v>211</v>
      </c>
      <c r="G32" s="169">
        <v>3002.5610544040801</v>
      </c>
      <c r="H32" s="169">
        <v>200840.72323851299</v>
      </c>
      <c r="I32" s="169">
        <v>34649.1382785756</v>
      </c>
      <c r="J32" s="169">
        <v>0.14781783818709399</v>
      </c>
      <c r="K32" s="169">
        <v>9.4509992750552805E-3</v>
      </c>
      <c r="L32" s="169">
        <v>8.1836083752939603E-2</v>
      </c>
      <c r="M32" s="169">
        <v>0.239104921215088</v>
      </c>
      <c r="N32" s="169">
        <v>7.4900836909357602E-4</v>
      </c>
      <c r="O32" s="169">
        <v>2.25698750771576E-6</v>
      </c>
      <c r="P32" s="169">
        <v>0</v>
      </c>
      <c r="Q32" s="169">
        <v>7.5126535660129101E-4</v>
      </c>
      <c r="R32" s="169">
        <v>6.6416700276014401E-4</v>
      </c>
      <c r="S32" s="169">
        <v>1.23667895913938E-2</v>
      </c>
      <c r="T32" s="169">
        <v>1.37822219507553E-2</v>
      </c>
      <c r="U32" s="169">
        <v>7.8287520386857397E-4</v>
      </c>
      <c r="V32" s="169">
        <v>2.3590384675809402E-6</v>
      </c>
      <c r="W32" s="169">
        <v>0</v>
      </c>
      <c r="X32" s="169">
        <v>7.8523424233615505E-4</v>
      </c>
      <c r="Y32" s="169">
        <v>2.65666801104057E-3</v>
      </c>
      <c r="Z32" s="169">
        <v>2.8855842379918999E-2</v>
      </c>
      <c r="AA32" s="169">
        <v>3.2297744633295801E-2</v>
      </c>
      <c r="AB32" s="169">
        <v>180.125105223064</v>
      </c>
      <c r="AC32" s="169">
        <v>1.7830053457683701</v>
      </c>
      <c r="AD32" s="169">
        <v>0</v>
      </c>
      <c r="AE32" s="169">
        <v>181.908110568832</v>
      </c>
      <c r="AF32" s="169">
        <v>5.7203878997490701E-5</v>
      </c>
      <c r="AG32" s="169">
        <v>7.5837819821337603E-6</v>
      </c>
      <c r="AH32" s="169">
        <v>0</v>
      </c>
      <c r="AI32" s="169">
        <v>6.4787660979624497E-5</v>
      </c>
      <c r="AJ32" s="169">
        <v>2.8313158151285499E-2</v>
      </c>
      <c r="AK32" s="169">
        <v>2.8026361054340901E-4</v>
      </c>
      <c r="AL32" s="169">
        <v>0</v>
      </c>
      <c r="AM32" s="169">
        <v>2.8593421761828899E-2</v>
      </c>
      <c r="AN32" s="169">
        <v>1.23158382826579E-3</v>
      </c>
      <c r="AO32" s="169">
        <v>1.6327674643705801E-4</v>
      </c>
      <c r="AP32" s="169">
        <v>0</v>
      </c>
      <c r="AQ32" s="169">
        <v>1.3948605747028499E-3</v>
      </c>
      <c r="AR32" s="169">
        <v>0</v>
      </c>
      <c r="AS32" s="169">
        <v>0</v>
      </c>
      <c r="AT32" s="169">
        <v>0</v>
      </c>
      <c r="AU32" s="169">
        <v>0</v>
      </c>
      <c r="AV32" s="169">
        <v>1.3948605747028499E-3</v>
      </c>
      <c r="AW32" s="169">
        <v>1.40206443873246E-3</v>
      </c>
      <c r="AX32" s="169">
        <v>1.8587814698223801E-4</v>
      </c>
      <c r="AY32" s="169">
        <v>0</v>
      </c>
      <c r="AZ32" s="169">
        <v>1.5879425857147E-3</v>
      </c>
      <c r="BA32" s="169">
        <v>0</v>
      </c>
      <c r="BB32" s="169">
        <v>0</v>
      </c>
      <c r="BC32" s="169">
        <v>0</v>
      </c>
      <c r="BD32" s="169">
        <v>0</v>
      </c>
      <c r="BE32" s="169">
        <v>1.5879425857147E-3</v>
      </c>
      <c r="BF32" s="169">
        <v>1.2275223972244001E-2</v>
      </c>
      <c r="BG32" s="169">
        <v>6.9139287659311802E-3</v>
      </c>
      <c r="BH32" s="169">
        <v>0</v>
      </c>
      <c r="BI32" s="169">
        <v>1.9189152738175199E-2</v>
      </c>
      <c r="BJ32" s="169">
        <v>1.7017326799089599E-3</v>
      </c>
      <c r="BK32" s="169">
        <v>1.68449504114871E-5</v>
      </c>
      <c r="BL32" s="169">
        <v>0</v>
      </c>
      <c r="BM32" s="169">
        <v>1.7185776303204499E-3</v>
      </c>
      <c r="BN32" s="169">
        <v>16.2122020756279</v>
      </c>
    </row>
    <row r="33" spans="1:66" x14ac:dyDescent="0.25">
      <c r="A33" s="169" t="s">
        <v>209</v>
      </c>
      <c r="B33" s="169">
        <v>2022</v>
      </c>
      <c r="C33" s="169" t="s">
        <v>63</v>
      </c>
      <c r="D33" s="169">
        <v>2023</v>
      </c>
      <c r="E33" s="169" t="s">
        <v>210</v>
      </c>
      <c r="F33" s="169" t="s">
        <v>211</v>
      </c>
      <c r="G33" s="169">
        <v>537.23980937497402</v>
      </c>
      <c r="H33" s="169">
        <v>14973.2775221348</v>
      </c>
      <c r="I33" s="169">
        <v>6199.6729147223195</v>
      </c>
      <c r="J33" s="169">
        <v>9.8846719634840992E-3</v>
      </c>
      <c r="K33" s="169">
        <v>1.69104073387158E-3</v>
      </c>
      <c r="L33" s="169">
        <v>1.4642700427668499E-2</v>
      </c>
      <c r="M33" s="169">
        <v>2.6218413125024199E-2</v>
      </c>
      <c r="N33" s="169">
        <v>4.6554174106004098E-5</v>
      </c>
      <c r="O33" s="169">
        <v>4.0383643044606398E-7</v>
      </c>
      <c r="P33" s="169">
        <v>0</v>
      </c>
      <c r="Q33" s="169">
        <v>4.6958010536450198E-5</v>
      </c>
      <c r="R33" s="169">
        <v>4.9515639522777402E-5</v>
      </c>
      <c r="S33" s="169">
        <v>9.2198120791411604E-4</v>
      </c>
      <c r="T33" s="169">
        <v>1.01845485797334E-3</v>
      </c>
      <c r="U33" s="169">
        <v>4.8659147277989598E-5</v>
      </c>
      <c r="V33" s="169">
        <v>4.2209612183321499E-7</v>
      </c>
      <c r="W33" s="169">
        <v>0</v>
      </c>
      <c r="X33" s="169">
        <v>4.9081243399822798E-5</v>
      </c>
      <c r="Y33" s="169">
        <v>1.9806255809110899E-4</v>
      </c>
      <c r="Z33" s="169">
        <v>2.1512894851329302E-3</v>
      </c>
      <c r="AA33" s="169">
        <v>2.3984332866238702E-3</v>
      </c>
      <c r="AB33" s="169">
        <v>13.428866146860599</v>
      </c>
      <c r="AC33" s="169">
        <v>0.31902813455537599</v>
      </c>
      <c r="AD33" s="169">
        <v>0</v>
      </c>
      <c r="AE33" s="169">
        <v>13.747894281416</v>
      </c>
      <c r="AF33" s="169">
        <v>4.07531699126024E-6</v>
      </c>
      <c r="AG33" s="169">
        <v>1.3569447923287999E-6</v>
      </c>
      <c r="AH33" s="169">
        <v>0</v>
      </c>
      <c r="AI33" s="169">
        <v>5.4322617835890399E-6</v>
      </c>
      <c r="AJ33" s="169">
        <v>2.1108307503146699E-3</v>
      </c>
      <c r="AK33" s="169">
        <v>5.0146780023750801E-5</v>
      </c>
      <c r="AL33" s="169">
        <v>0</v>
      </c>
      <c r="AM33" s="169">
        <v>2.16097753033842E-3</v>
      </c>
      <c r="AN33" s="169">
        <v>8.7740457281106505E-5</v>
      </c>
      <c r="AO33" s="169">
        <v>2.9214649275007099E-5</v>
      </c>
      <c r="AP33" s="169">
        <v>0</v>
      </c>
      <c r="AQ33" s="169">
        <v>1.1695510655611299E-4</v>
      </c>
      <c r="AR33" s="169">
        <v>0</v>
      </c>
      <c r="AS33" s="169">
        <v>0</v>
      </c>
      <c r="AT33" s="169">
        <v>0</v>
      </c>
      <c r="AU33" s="169">
        <v>0</v>
      </c>
      <c r="AV33" s="169">
        <v>1.1695510655611299E-4</v>
      </c>
      <c r="AW33" s="169">
        <v>9.9885831697861104E-5</v>
      </c>
      <c r="AX33" s="169">
        <v>3.3258654342844102E-5</v>
      </c>
      <c r="AY33" s="169">
        <v>0</v>
      </c>
      <c r="AZ33" s="169">
        <v>1.33144486040705E-4</v>
      </c>
      <c r="BA33" s="169">
        <v>0</v>
      </c>
      <c r="BB33" s="169">
        <v>0</v>
      </c>
      <c r="BC33" s="169">
        <v>0</v>
      </c>
      <c r="BD33" s="169">
        <v>0</v>
      </c>
      <c r="BE33" s="169">
        <v>1.33144486040705E-4</v>
      </c>
      <c r="BF33" s="169">
        <v>8.7451111486312901E-4</v>
      </c>
      <c r="BG33" s="169">
        <v>1.23708983928662E-3</v>
      </c>
      <c r="BH33" s="169">
        <v>0</v>
      </c>
      <c r="BI33" s="169">
        <v>2.11160095414975E-3</v>
      </c>
      <c r="BJ33" s="169">
        <v>1.2686926871152099E-4</v>
      </c>
      <c r="BK33" s="169">
        <v>3.01401962658652E-6</v>
      </c>
      <c r="BL33" s="169">
        <v>0</v>
      </c>
      <c r="BM33" s="169">
        <v>1.2988328833810699E-4</v>
      </c>
      <c r="BN33" s="169">
        <v>1.2252540005375301</v>
      </c>
    </row>
    <row r="34" spans="1:66" x14ac:dyDescent="0.25">
      <c r="A34" s="169" t="s">
        <v>209</v>
      </c>
      <c r="B34" s="169">
        <v>2022</v>
      </c>
      <c r="C34" s="169" t="s">
        <v>64</v>
      </c>
      <c r="D34" s="169">
        <v>2021</v>
      </c>
      <c r="E34" s="169" t="s">
        <v>210</v>
      </c>
      <c r="F34" s="169" t="s">
        <v>211</v>
      </c>
      <c r="G34" s="169">
        <v>25.011721373289799</v>
      </c>
      <c r="H34" s="169">
        <v>6383.6189411847099</v>
      </c>
      <c r="I34" s="169">
        <v>365.17113205003199</v>
      </c>
      <c r="J34" s="169">
        <v>5.1895030296258398E-3</v>
      </c>
      <c r="K34" s="169">
        <v>7.8728044587177397E-5</v>
      </c>
      <c r="L34" s="169">
        <v>5.2953710839700996E-4</v>
      </c>
      <c r="M34" s="169">
        <v>5.7977681826100304E-3</v>
      </c>
      <c r="N34" s="169">
        <v>2.7967121670583099E-5</v>
      </c>
      <c r="O34" s="169">
        <v>1.88009974362324E-8</v>
      </c>
      <c r="P34" s="169">
        <v>0</v>
      </c>
      <c r="Q34" s="169">
        <v>2.7985922668019299E-5</v>
      </c>
      <c r="R34" s="169">
        <v>2.11102060904972E-5</v>
      </c>
      <c r="S34" s="169">
        <v>3.9307203740505801E-4</v>
      </c>
      <c r="T34" s="169">
        <v>4.4216816616357498E-4</v>
      </c>
      <c r="U34" s="169">
        <v>2.92316708102625E-5</v>
      </c>
      <c r="V34" s="169">
        <v>1.9651095112108399E-8</v>
      </c>
      <c r="W34" s="169">
        <v>0</v>
      </c>
      <c r="X34" s="169">
        <v>2.9251321905374601E-5</v>
      </c>
      <c r="Y34" s="169">
        <v>8.4440824361988893E-5</v>
      </c>
      <c r="Z34" s="169">
        <v>9.1716808727846896E-4</v>
      </c>
      <c r="AA34" s="169">
        <v>1.03086023354583E-3</v>
      </c>
      <c r="AB34" s="169">
        <v>5.3051797669358898</v>
      </c>
      <c r="AC34" s="169">
        <v>1.48526648109394E-2</v>
      </c>
      <c r="AD34" s="169">
        <v>0</v>
      </c>
      <c r="AE34" s="169">
        <v>5.3200324317468297</v>
      </c>
      <c r="AF34" s="169">
        <v>1.90388227470847E-6</v>
      </c>
      <c r="AG34" s="169">
        <v>6.3173883380217201E-8</v>
      </c>
      <c r="AH34" s="169">
        <v>0</v>
      </c>
      <c r="AI34" s="169">
        <v>1.96705615808869E-6</v>
      </c>
      <c r="AJ34" s="169">
        <v>8.3390038038419197E-4</v>
      </c>
      <c r="AK34" s="169">
        <v>2.3346320727440502E-6</v>
      </c>
      <c r="AL34" s="169">
        <v>0</v>
      </c>
      <c r="AM34" s="169">
        <v>8.3623501245693702E-4</v>
      </c>
      <c r="AN34" s="169">
        <v>4.0990063288465301E-5</v>
      </c>
      <c r="AO34" s="169">
        <v>1.36011638552059E-6</v>
      </c>
      <c r="AP34" s="169">
        <v>0</v>
      </c>
      <c r="AQ34" s="169">
        <v>4.2350179673985901E-5</v>
      </c>
      <c r="AR34" s="169">
        <v>0</v>
      </c>
      <c r="AS34" s="169">
        <v>0</v>
      </c>
      <c r="AT34" s="169">
        <v>0</v>
      </c>
      <c r="AU34" s="169">
        <v>0</v>
      </c>
      <c r="AV34" s="169">
        <v>4.2350179673985901E-5</v>
      </c>
      <c r="AW34" s="169">
        <v>4.6664066837476599E-5</v>
      </c>
      <c r="AX34" s="169">
        <v>1.5483889711031599E-6</v>
      </c>
      <c r="AY34" s="169">
        <v>0</v>
      </c>
      <c r="AZ34" s="169">
        <v>4.8212455808579803E-5</v>
      </c>
      <c r="BA34" s="169">
        <v>0</v>
      </c>
      <c r="BB34" s="169">
        <v>0</v>
      </c>
      <c r="BC34" s="169">
        <v>0</v>
      </c>
      <c r="BD34" s="169">
        <v>0</v>
      </c>
      <c r="BE34" s="169">
        <v>4.8212455808579803E-5</v>
      </c>
      <c r="BF34" s="169">
        <v>4.0774514969888501E-4</v>
      </c>
      <c r="BG34" s="169">
        <v>5.7593919575622303E-5</v>
      </c>
      <c r="BH34" s="169">
        <v>0</v>
      </c>
      <c r="BI34" s="169">
        <v>4.65339069274508E-4</v>
      </c>
      <c r="BJ34" s="169">
        <v>5.0120707888034202E-5</v>
      </c>
      <c r="BK34" s="169">
        <v>1.4032061250545301E-7</v>
      </c>
      <c r="BL34" s="169">
        <v>0</v>
      </c>
      <c r="BM34" s="169">
        <v>5.0261028500539702E-5</v>
      </c>
      <c r="BN34" s="169">
        <v>0.47413741235984103</v>
      </c>
    </row>
    <row r="35" spans="1:66" x14ac:dyDescent="0.25">
      <c r="A35" s="169" t="s">
        <v>209</v>
      </c>
      <c r="B35" s="169">
        <v>2022</v>
      </c>
      <c r="C35" s="169" t="s">
        <v>64</v>
      </c>
      <c r="D35" s="169">
        <v>2022</v>
      </c>
      <c r="E35" s="169" t="s">
        <v>210</v>
      </c>
      <c r="F35" s="169" t="s">
        <v>211</v>
      </c>
      <c r="G35" s="169">
        <v>16.29143084399</v>
      </c>
      <c r="H35" s="169">
        <v>4161.6577220658901</v>
      </c>
      <c r="I35" s="169">
        <v>237.85489032225499</v>
      </c>
      <c r="J35" s="169">
        <v>3.06712614121948E-3</v>
      </c>
      <c r="K35" s="169">
        <v>5.12796570348914E-5</v>
      </c>
      <c r="L35" s="169">
        <v>3.44914972145383E-4</v>
      </c>
      <c r="M35" s="169">
        <v>3.4633207703997498E-3</v>
      </c>
      <c r="N35" s="169">
        <v>1.56327271905727E-5</v>
      </c>
      <c r="O35" s="169">
        <v>1.22460643535518E-8</v>
      </c>
      <c r="P35" s="169">
        <v>0</v>
      </c>
      <c r="Q35" s="169">
        <v>1.56449732549262E-5</v>
      </c>
      <c r="R35" s="169">
        <v>1.37623271376871E-5</v>
      </c>
      <c r="S35" s="169">
        <v>2.56254531303734E-4</v>
      </c>
      <c r="T35" s="169">
        <v>2.8566183169634801E-4</v>
      </c>
      <c r="U35" s="169">
        <v>1.63395697449308E-5</v>
      </c>
      <c r="V35" s="169">
        <v>1.2799777042513699E-8</v>
      </c>
      <c r="W35" s="169">
        <v>0</v>
      </c>
      <c r="X35" s="169">
        <v>1.6352369521973399E-5</v>
      </c>
      <c r="Y35" s="169">
        <v>5.5049308550748598E-5</v>
      </c>
      <c r="Z35" s="169">
        <v>5.9792723970871397E-4</v>
      </c>
      <c r="AA35" s="169">
        <v>6.6932891778143599E-4</v>
      </c>
      <c r="AB35" s="169">
        <v>3.45859340092737</v>
      </c>
      <c r="AC35" s="169">
        <v>9.6743106164131308E-3</v>
      </c>
      <c r="AD35" s="169">
        <v>0</v>
      </c>
      <c r="AE35" s="169">
        <v>3.4682677115437901</v>
      </c>
      <c r="AF35" s="169">
        <v>1.1884139665495101E-6</v>
      </c>
      <c r="AG35" s="169">
        <v>4.11484254472058E-8</v>
      </c>
      <c r="AH35" s="169">
        <v>0</v>
      </c>
      <c r="AI35" s="169">
        <v>1.2295623919967201E-6</v>
      </c>
      <c r="AJ35" s="169">
        <v>5.4364271887687198E-4</v>
      </c>
      <c r="AK35" s="169">
        <v>1.52066690619255E-6</v>
      </c>
      <c r="AL35" s="169">
        <v>0</v>
      </c>
      <c r="AM35" s="169">
        <v>5.4516338578306401E-4</v>
      </c>
      <c r="AN35" s="169">
        <v>2.5586226810804E-5</v>
      </c>
      <c r="AO35" s="169">
        <v>8.8591431608339601E-7</v>
      </c>
      <c r="AP35" s="169">
        <v>0</v>
      </c>
      <c r="AQ35" s="169">
        <v>2.6472141126887401E-5</v>
      </c>
      <c r="AR35" s="169">
        <v>0</v>
      </c>
      <c r="AS35" s="169">
        <v>0</v>
      </c>
      <c r="AT35" s="169">
        <v>0</v>
      </c>
      <c r="AU35" s="169">
        <v>0</v>
      </c>
      <c r="AV35" s="169">
        <v>2.6472141126887401E-5</v>
      </c>
      <c r="AW35" s="169">
        <v>2.9127971567542799E-5</v>
      </c>
      <c r="AX35" s="169">
        <v>1.00854601192153E-6</v>
      </c>
      <c r="AY35" s="169">
        <v>0</v>
      </c>
      <c r="AZ35" s="169">
        <v>3.0136517579464301E-5</v>
      </c>
      <c r="BA35" s="169">
        <v>0</v>
      </c>
      <c r="BB35" s="169">
        <v>0</v>
      </c>
      <c r="BC35" s="169">
        <v>0</v>
      </c>
      <c r="BD35" s="169">
        <v>0</v>
      </c>
      <c r="BE35" s="169">
        <v>3.0136517579464301E-5</v>
      </c>
      <c r="BF35" s="169">
        <v>2.5451679958616902E-4</v>
      </c>
      <c r="BG35" s="169">
        <v>3.75139057323171E-5</v>
      </c>
      <c r="BH35" s="169">
        <v>0</v>
      </c>
      <c r="BI35" s="169">
        <v>2.92030705318486E-4</v>
      </c>
      <c r="BJ35" s="169">
        <v>3.2675075523686502E-5</v>
      </c>
      <c r="BK35" s="169">
        <v>9.1398089739644099E-8</v>
      </c>
      <c r="BL35" s="169">
        <v>0</v>
      </c>
      <c r="BM35" s="169">
        <v>3.2766473613426097E-5</v>
      </c>
      <c r="BN35" s="169">
        <v>0.30910252883225597</v>
      </c>
    </row>
    <row r="36" spans="1:66" x14ac:dyDescent="0.25">
      <c r="A36" s="169" t="s">
        <v>209</v>
      </c>
      <c r="B36" s="169">
        <v>2022</v>
      </c>
      <c r="C36" s="169" t="s">
        <v>64</v>
      </c>
      <c r="D36" s="169">
        <v>2023</v>
      </c>
      <c r="E36" s="169" t="s">
        <v>210</v>
      </c>
      <c r="F36" s="169" t="s">
        <v>211</v>
      </c>
      <c r="G36" s="169">
        <v>6.7462208670941699</v>
      </c>
      <c r="H36" s="169">
        <v>718.05290449829897</v>
      </c>
      <c r="I36" s="169">
        <v>98.494824659574903</v>
      </c>
      <c r="J36" s="169">
        <v>4.7467027879683101E-4</v>
      </c>
      <c r="K36" s="169">
        <v>2.1234715087891499E-5</v>
      </c>
      <c r="L36" s="169">
        <v>1.4282800600775799E-4</v>
      </c>
      <c r="M36" s="169">
        <v>6.3873299989248102E-4</v>
      </c>
      <c r="N36" s="169">
        <v>2.2487008929567801E-6</v>
      </c>
      <c r="O36" s="169">
        <v>5.0710496624172396E-9</v>
      </c>
      <c r="P36" s="169">
        <v>0</v>
      </c>
      <c r="Q36" s="169">
        <v>2.25377194261919E-6</v>
      </c>
      <c r="R36" s="169">
        <v>2.3745535154117501E-6</v>
      </c>
      <c r="S36" s="169">
        <v>4.4214186456966797E-5</v>
      </c>
      <c r="T36" s="169">
        <v>4.8842511914997802E-5</v>
      </c>
      <c r="U36" s="169">
        <v>2.3503771688738599E-6</v>
      </c>
      <c r="V36" s="169">
        <v>5.3003400257021398E-9</v>
      </c>
      <c r="W36" s="169">
        <v>0</v>
      </c>
      <c r="X36" s="169">
        <v>2.3556775088995599E-6</v>
      </c>
      <c r="Y36" s="169">
        <v>9.4982140616470104E-6</v>
      </c>
      <c r="Z36" s="169">
        <v>1.03166435066255E-4</v>
      </c>
      <c r="AA36" s="169">
        <v>1.15020326636802E-4</v>
      </c>
      <c r="AB36" s="169">
        <v>0.59674610524715199</v>
      </c>
      <c r="AC36" s="169">
        <v>4.0060960133083204E-3</v>
      </c>
      <c r="AD36" s="169">
        <v>0</v>
      </c>
      <c r="AE36" s="169">
        <v>0.60075220126046003</v>
      </c>
      <c r="AF36" s="169">
        <v>1.9594250243063599E-7</v>
      </c>
      <c r="AG36" s="169">
        <v>1.7039409801283E-8</v>
      </c>
      <c r="AH36" s="169">
        <v>0</v>
      </c>
      <c r="AI36" s="169">
        <v>2.1298191223191899E-7</v>
      </c>
      <c r="AJ36" s="169">
        <v>9.3800177566046803E-5</v>
      </c>
      <c r="AK36" s="169">
        <v>6.2970250512036599E-7</v>
      </c>
      <c r="AL36" s="169">
        <v>0</v>
      </c>
      <c r="AM36" s="169">
        <v>9.4429880071167106E-5</v>
      </c>
      <c r="AN36" s="169">
        <v>4.2185883456275397E-6</v>
      </c>
      <c r="AO36" s="169">
        <v>3.6685382044414E-7</v>
      </c>
      <c r="AP36" s="169">
        <v>0</v>
      </c>
      <c r="AQ36" s="169">
        <v>4.5854421660716802E-6</v>
      </c>
      <c r="AR36" s="169">
        <v>0</v>
      </c>
      <c r="AS36" s="169">
        <v>0</v>
      </c>
      <c r="AT36" s="169">
        <v>0</v>
      </c>
      <c r="AU36" s="169">
        <v>0</v>
      </c>
      <c r="AV36" s="169">
        <v>4.5854421660716802E-6</v>
      </c>
      <c r="AW36" s="169">
        <v>4.80254170711562E-6</v>
      </c>
      <c r="AX36" s="169">
        <v>4.1763514919008002E-7</v>
      </c>
      <c r="AY36" s="169">
        <v>0</v>
      </c>
      <c r="AZ36" s="169">
        <v>5.2201768563056996E-6</v>
      </c>
      <c r="BA36" s="169">
        <v>0</v>
      </c>
      <c r="BB36" s="169">
        <v>0</v>
      </c>
      <c r="BC36" s="169">
        <v>0</v>
      </c>
      <c r="BD36" s="169">
        <v>0</v>
      </c>
      <c r="BE36" s="169">
        <v>5.2201768563056996E-6</v>
      </c>
      <c r="BF36" s="169">
        <v>4.19640455252237E-5</v>
      </c>
      <c r="BG36" s="169">
        <v>1.55343687169701E-5</v>
      </c>
      <c r="BH36" s="169">
        <v>0</v>
      </c>
      <c r="BI36" s="169">
        <v>5.7498414242193801E-5</v>
      </c>
      <c r="BJ36" s="169">
        <v>5.6377613084521998E-6</v>
      </c>
      <c r="BK36" s="169">
        <v>3.7847608728707398E-8</v>
      </c>
      <c r="BL36" s="169">
        <v>0</v>
      </c>
      <c r="BM36" s="169">
        <v>5.6756089171809097E-6</v>
      </c>
      <c r="BN36" s="169">
        <v>5.3540856720226099E-2</v>
      </c>
    </row>
    <row r="37" spans="1:66" x14ac:dyDescent="0.25">
      <c r="A37" s="169" t="s">
        <v>209</v>
      </c>
      <c r="B37" s="169">
        <v>2022</v>
      </c>
      <c r="C37" s="169" t="s">
        <v>65</v>
      </c>
      <c r="D37" s="169">
        <v>2021</v>
      </c>
      <c r="E37" s="169" t="s">
        <v>210</v>
      </c>
      <c r="F37" s="169" t="s">
        <v>211</v>
      </c>
      <c r="G37" s="169">
        <v>13.866747464189199</v>
      </c>
      <c r="H37" s="169">
        <v>846.91808883656199</v>
      </c>
      <c r="I37" s="169">
        <v>202.45451297716301</v>
      </c>
      <c r="J37" s="169">
        <v>6.8865231147487702E-4</v>
      </c>
      <c r="K37" s="169">
        <v>4.3647612107403898E-5</v>
      </c>
      <c r="L37" s="169">
        <v>2.9358064746794801E-4</v>
      </c>
      <c r="M37" s="169">
        <v>1.02588057105022E-3</v>
      </c>
      <c r="N37" s="169">
        <v>3.7084509988074999E-6</v>
      </c>
      <c r="O37" s="169">
        <v>1.04234602501816E-8</v>
      </c>
      <c r="P37" s="169">
        <v>0</v>
      </c>
      <c r="Q37" s="169">
        <v>3.7188744590576798E-6</v>
      </c>
      <c r="R37" s="169">
        <v>2.8007021662530199E-6</v>
      </c>
      <c r="S37" s="169">
        <v>5.2149074335631297E-5</v>
      </c>
      <c r="T37" s="169">
        <v>5.8668650960941998E-5</v>
      </c>
      <c r="U37" s="169">
        <v>3.8761306969659898E-6</v>
      </c>
      <c r="V37" s="169">
        <v>1.0894762869275E-8</v>
      </c>
      <c r="W37" s="169">
        <v>0</v>
      </c>
      <c r="X37" s="169">
        <v>3.8870254598352697E-6</v>
      </c>
      <c r="Y37" s="169">
        <v>1.1202808665012E-5</v>
      </c>
      <c r="Z37" s="169">
        <v>1.2168117344980599E-4</v>
      </c>
      <c r="AA37" s="169">
        <v>1.36771007574653E-4</v>
      </c>
      <c r="AB37" s="169">
        <v>0.76036596445875104</v>
      </c>
      <c r="AC37" s="169">
        <v>8.2344653144701806E-3</v>
      </c>
      <c r="AD37" s="169">
        <v>0</v>
      </c>
      <c r="AE37" s="169">
        <v>0.76860042977322096</v>
      </c>
      <c r="AF37" s="169">
        <v>2.5258667237891401E-7</v>
      </c>
      <c r="AG37" s="169">
        <v>3.5024230203568299E-8</v>
      </c>
      <c r="AH37" s="169">
        <v>0</v>
      </c>
      <c r="AI37" s="169">
        <v>2.8761090258248201E-7</v>
      </c>
      <c r="AJ37" s="169">
        <v>1.19518940893413E-4</v>
      </c>
      <c r="AK37" s="169">
        <v>1.2943432757535201E-6</v>
      </c>
      <c r="AL37" s="169">
        <v>0</v>
      </c>
      <c r="AM37" s="169">
        <v>1.2081328416916699E-4</v>
      </c>
      <c r="AN37" s="169">
        <v>5.4381217915482002E-6</v>
      </c>
      <c r="AO37" s="169">
        <v>7.5406207187567204E-7</v>
      </c>
      <c r="AP37" s="169">
        <v>0</v>
      </c>
      <c r="AQ37" s="169">
        <v>6.1921838634238699E-6</v>
      </c>
      <c r="AR37" s="169">
        <v>0</v>
      </c>
      <c r="AS37" s="169">
        <v>0</v>
      </c>
      <c r="AT37" s="169">
        <v>0</v>
      </c>
      <c r="AU37" s="169">
        <v>0</v>
      </c>
      <c r="AV37" s="169">
        <v>6.1921838634238699E-6</v>
      </c>
      <c r="AW37" s="169">
        <v>6.1908877028387904E-6</v>
      </c>
      <c r="AX37" s="169">
        <v>8.5844226865378802E-7</v>
      </c>
      <c r="AY37" s="169">
        <v>0</v>
      </c>
      <c r="AZ37" s="169">
        <v>7.04932997149257E-6</v>
      </c>
      <c r="BA37" s="169">
        <v>0</v>
      </c>
      <c r="BB37" s="169">
        <v>0</v>
      </c>
      <c r="BC37" s="169">
        <v>0</v>
      </c>
      <c r="BD37" s="169">
        <v>0</v>
      </c>
      <c r="BE37" s="169">
        <v>7.04932997149257E-6</v>
      </c>
      <c r="BF37" s="169">
        <v>5.4109241299543999E-5</v>
      </c>
      <c r="BG37" s="169">
        <v>3.19306426898251E-5</v>
      </c>
      <c r="BH37" s="169">
        <v>0</v>
      </c>
      <c r="BI37" s="169">
        <v>8.6039883989369098E-5</v>
      </c>
      <c r="BJ37" s="169">
        <v>7.1835606080982401E-6</v>
      </c>
      <c r="BK37" s="169">
        <v>7.7795145267826206E-8</v>
      </c>
      <c r="BL37" s="169">
        <v>0</v>
      </c>
      <c r="BM37" s="169">
        <v>7.2613557533660702E-6</v>
      </c>
      <c r="BN37" s="169">
        <v>6.8499999499378794E-2</v>
      </c>
    </row>
    <row r="38" spans="1:66" x14ac:dyDescent="0.25">
      <c r="A38" s="169" t="s">
        <v>209</v>
      </c>
      <c r="B38" s="169">
        <v>2022</v>
      </c>
      <c r="C38" s="169" t="s">
        <v>65</v>
      </c>
      <c r="D38" s="169">
        <v>2022</v>
      </c>
      <c r="E38" s="169" t="s">
        <v>210</v>
      </c>
      <c r="F38" s="169" t="s">
        <v>211</v>
      </c>
      <c r="G38" s="169">
        <v>8.6113632166322596</v>
      </c>
      <c r="H38" s="169">
        <v>525.94303722210805</v>
      </c>
      <c r="I38" s="169">
        <v>125.725902962831</v>
      </c>
      <c r="J38" s="169">
        <v>3.8770711814960099E-4</v>
      </c>
      <c r="K38" s="169">
        <v>2.71055229329156E-5</v>
      </c>
      <c r="L38" s="169">
        <v>1.82315975339526E-4</v>
      </c>
      <c r="M38" s="169">
        <v>5.9712861642204399E-4</v>
      </c>
      <c r="N38" s="169">
        <v>1.9745922103301701E-6</v>
      </c>
      <c r="O38" s="169">
        <v>6.4730537871442096E-9</v>
      </c>
      <c r="P38" s="169">
        <v>0</v>
      </c>
      <c r="Q38" s="169">
        <v>1.9810652641173202E-6</v>
      </c>
      <c r="R38" s="169">
        <v>1.7392588764955701E-6</v>
      </c>
      <c r="S38" s="169">
        <v>3.2385000280347498E-5</v>
      </c>
      <c r="T38" s="169">
        <v>3.61053244209604E-5</v>
      </c>
      <c r="U38" s="169">
        <v>2.0638745079581402E-6</v>
      </c>
      <c r="V38" s="169">
        <v>6.7657365556481104E-9</v>
      </c>
      <c r="W38" s="169">
        <v>0</v>
      </c>
      <c r="X38" s="169">
        <v>2.0706402445137899E-6</v>
      </c>
      <c r="Y38" s="169">
        <v>6.9570355059822804E-6</v>
      </c>
      <c r="Z38" s="169">
        <v>7.5565000654144205E-5</v>
      </c>
      <c r="AA38" s="169">
        <v>8.4592676404640204E-5</v>
      </c>
      <c r="AB38" s="169">
        <v>0.47219346241278298</v>
      </c>
      <c r="AC38" s="169">
        <v>5.1136700874366602E-3</v>
      </c>
      <c r="AD38" s="169">
        <v>0</v>
      </c>
      <c r="AE38" s="169">
        <v>0.47730713250022</v>
      </c>
      <c r="AF38" s="169">
        <v>1.5018825983286E-7</v>
      </c>
      <c r="AG38" s="169">
        <v>2.1750332473044902E-8</v>
      </c>
      <c r="AH38" s="169">
        <v>0</v>
      </c>
      <c r="AI38" s="169">
        <v>1.7193859230590499E-7</v>
      </c>
      <c r="AJ38" s="169">
        <v>7.42222366101599E-5</v>
      </c>
      <c r="AK38" s="169">
        <v>8.0379772569622502E-7</v>
      </c>
      <c r="AL38" s="169">
        <v>0</v>
      </c>
      <c r="AM38" s="169">
        <v>7.5026034335856095E-5</v>
      </c>
      <c r="AN38" s="169">
        <v>3.2335120493078101E-6</v>
      </c>
      <c r="AO38" s="169">
        <v>4.6827869372952002E-7</v>
      </c>
      <c r="AP38" s="169">
        <v>0</v>
      </c>
      <c r="AQ38" s="169">
        <v>3.7017907430373299E-6</v>
      </c>
      <c r="AR38" s="169">
        <v>0</v>
      </c>
      <c r="AS38" s="169">
        <v>0</v>
      </c>
      <c r="AT38" s="169">
        <v>0</v>
      </c>
      <c r="AU38" s="169">
        <v>0</v>
      </c>
      <c r="AV38" s="169">
        <v>3.7017907430373299E-6</v>
      </c>
      <c r="AW38" s="169">
        <v>3.6811073290327501E-6</v>
      </c>
      <c r="AX38" s="169">
        <v>5.3309964683342495E-7</v>
      </c>
      <c r="AY38" s="169">
        <v>0</v>
      </c>
      <c r="AZ38" s="169">
        <v>4.2142069758661698E-6</v>
      </c>
      <c r="BA38" s="169">
        <v>0</v>
      </c>
      <c r="BB38" s="169">
        <v>0</v>
      </c>
      <c r="BC38" s="169">
        <v>0</v>
      </c>
      <c r="BD38" s="169">
        <v>0</v>
      </c>
      <c r="BE38" s="169">
        <v>4.2142069758661698E-6</v>
      </c>
      <c r="BF38" s="169">
        <v>3.2173402467743701E-5</v>
      </c>
      <c r="BG38" s="169">
        <v>1.9829189408164099E-5</v>
      </c>
      <c r="BH38" s="169">
        <v>0</v>
      </c>
      <c r="BI38" s="169">
        <v>5.2002591875907797E-5</v>
      </c>
      <c r="BJ38" s="169">
        <v>4.4610496978313903E-6</v>
      </c>
      <c r="BK38" s="169">
        <v>4.8311419395354897E-8</v>
      </c>
      <c r="BL38" s="169">
        <v>0</v>
      </c>
      <c r="BM38" s="169">
        <v>4.5093611172267497E-6</v>
      </c>
      <c r="BN38" s="169">
        <v>4.2539058099358498E-2</v>
      </c>
    </row>
    <row r="39" spans="1:66" x14ac:dyDescent="0.25">
      <c r="A39" s="169" t="s">
        <v>209</v>
      </c>
      <c r="B39" s="169">
        <v>2022</v>
      </c>
      <c r="C39" s="169" t="s">
        <v>65</v>
      </c>
      <c r="D39" s="169">
        <v>2023</v>
      </c>
      <c r="E39" s="169" t="s">
        <v>210</v>
      </c>
      <c r="F39" s="169" t="s">
        <v>211</v>
      </c>
      <c r="G39" s="169">
        <v>3.1504178679077501</v>
      </c>
      <c r="H39" s="169">
        <v>80.172185493133099</v>
      </c>
      <c r="I39" s="169">
        <v>45.996100871453201</v>
      </c>
      <c r="J39" s="169">
        <v>5.30101587029924E-5</v>
      </c>
      <c r="K39" s="169">
        <v>9.9164001817863898E-6</v>
      </c>
      <c r="L39" s="169">
        <v>6.6699254446185102E-5</v>
      </c>
      <c r="M39" s="169">
        <v>1.2962581333096301E-4</v>
      </c>
      <c r="N39" s="169">
        <v>2.50939651587185E-7</v>
      </c>
      <c r="O39" s="169">
        <v>2.3681296210523E-9</v>
      </c>
      <c r="P39" s="169">
        <v>0</v>
      </c>
      <c r="Q39" s="169">
        <v>2.53307781208237E-7</v>
      </c>
      <c r="R39" s="169">
        <v>2.6512412067182598E-7</v>
      </c>
      <c r="S39" s="169">
        <v>4.9366111269094002E-6</v>
      </c>
      <c r="T39" s="169">
        <v>5.4550430287894704E-6</v>
      </c>
      <c r="U39" s="169">
        <v>2.6228602910374602E-7</v>
      </c>
      <c r="V39" s="169">
        <v>2.47520593409672E-9</v>
      </c>
      <c r="W39" s="169">
        <v>0</v>
      </c>
      <c r="X39" s="169">
        <v>2.6476123503784202E-7</v>
      </c>
      <c r="Y39" s="169">
        <v>1.0604964826872999E-6</v>
      </c>
      <c r="Z39" s="169">
        <v>1.15187592961219E-5</v>
      </c>
      <c r="AA39" s="169">
        <v>1.2844017013847001E-5</v>
      </c>
      <c r="AB39" s="169">
        <v>7.1978863066905305E-2</v>
      </c>
      <c r="AC39" s="169">
        <v>1.8708068872219999E-3</v>
      </c>
      <c r="AD39" s="169">
        <v>0</v>
      </c>
      <c r="AE39" s="169">
        <v>7.3849669954127298E-2</v>
      </c>
      <c r="AF39" s="169">
        <v>2.18772039927688E-8</v>
      </c>
      <c r="AG39" s="169">
        <v>7.9572344508321495E-9</v>
      </c>
      <c r="AH39" s="169">
        <v>0</v>
      </c>
      <c r="AI39" s="169">
        <v>2.9834438443600897E-8</v>
      </c>
      <c r="AJ39" s="169">
        <v>1.1314074909431701E-5</v>
      </c>
      <c r="AK39" s="169">
        <v>2.9406479015146398E-7</v>
      </c>
      <c r="AL39" s="169">
        <v>0</v>
      </c>
      <c r="AM39" s="169">
        <v>1.16081396995831E-5</v>
      </c>
      <c r="AN39" s="169">
        <v>4.7101020275823898E-7</v>
      </c>
      <c r="AO39" s="169">
        <v>1.7131707567932901E-7</v>
      </c>
      <c r="AP39" s="169">
        <v>0</v>
      </c>
      <c r="AQ39" s="169">
        <v>6.42327278437569E-7</v>
      </c>
      <c r="AR39" s="169">
        <v>0</v>
      </c>
      <c r="AS39" s="169">
        <v>0</v>
      </c>
      <c r="AT39" s="169">
        <v>0</v>
      </c>
      <c r="AU39" s="169">
        <v>0</v>
      </c>
      <c r="AV39" s="169">
        <v>6.42327278437569E-7</v>
      </c>
      <c r="AW39" s="169">
        <v>5.3620926193663397E-7</v>
      </c>
      <c r="AX39" s="169">
        <v>1.9503144978434E-7</v>
      </c>
      <c r="AY39" s="169">
        <v>0</v>
      </c>
      <c r="AZ39" s="169">
        <v>7.3124071172097503E-7</v>
      </c>
      <c r="BA39" s="169">
        <v>0</v>
      </c>
      <c r="BB39" s="169">
        <v>0</v>
      </c>
      <c r="BC39" s="169">
        <v>0</v>
      </c>
      <c r="BD39" s="169">
        <v>0</v>
      </c>
      <c r="BE39" s="169">
        <v>7.3124071172097503E-7</v>
      </c>
      <c r="BF39" s="169">
        <v>4.6865452602431698E-6</v>
      </c>
      <c r="BG39" s="169">
        <v>7.2543952735555702E-6</v>
      </c>
      <c r="BH39" s="169">
        <v>0</v>
      </c>
      <c r="BI39" s="169">
        <v>1.19409405337987E-5</v>
      </c>
      <c r="BJ39" s="169">
        <v>6.8002060785450701E-7</v>
      </c>
      <c r="BK39" s="169">
        <v>1.7674455839134199E-8</v>
      </c>
      <c r="BL39" s="169">
        <v>0</v>
      </c>
      <c r="BM39" s="169">
        <v>6.9769506369364099E-7</v>
      </c>
      <c r="BN39" s="169">
        <v>6.5817063833539698E-3</v>
      </c>
    </row>
    <row r="40" spans="1:66" x14ac:dyDescent="0.25">
      <c r="A40" s="169" t="s">
        <v>209</v>
      </c>
      <c r="B40" s="169">
        <v>2023</v>
      </c>
      <c r="C40" s="169" t="s">
        <v>60</v>
      </c>
      <c r="D40" s="169">
        <v>2021</v>
      </c>
      <c r="E40" s="169" t="s">
        <v>210</v>
      </c>
      <c r="F40" s="169" t="s">
        <v>211</v>
      </c>
      <c r="G40" s="169">
        <v>45.937835822875599</v>
      </c>
      <c r="H40" s="169">
        <v>11264.246109488</v>
      </c>
      <c r="I40" s="169">
        <v>670.69240301398395</v>
      </c>
      <c r="J40" s="169">
        <v>1.0003497036215E-2</v>
      </c>
      <c r="K40" s="169">
        <v>1.44596044907327E-4</v>
      </c>
      <c r="L40" s="169">
        <v>9.7257555306208305E-4</v>
      </c>
      <c r="M40" s="169">
        <v>1.11206686341845E-2</v>
      </c>
      <c r="N40" s="169">
        <v>5.6489010464937599E-5</v>
      </c>
      <c r="O40" s="169">
        <v>3.4530895360695802E-8</v>
      </c>
      <c r="P40" s="169">
        <v>0</v>
      </c>
      <c r="Q40" s="169">
        <v>5.6523541360298299E-5</v>
      </c>
      <c r="R40" s="169">
        <v>3.7250117686573998E-5</v>
      </c>
      <c r="S40" s="169">
        <v>6.9359719132400905E-4</v>
      </c>
      <c r="T40" s="169">
        <v>7.8737085037088202E-4</v>
      </c>
      <c r="U40" s="169">
        <v>5.9043192851890602E-5</v>
      </c>
      <c r="V40" s="169">
        <v>3.6092229220327702E-8</v>
      </c>
      <c r="W40" s="169">
        <v>0</v>
      </c>
      <c r="X40" s="169">
        <v>5.90792850811109E-5</v>
      </c>
      <c r="Y40" s="169">
        <v>1.4900047074629599E-4</v>
      </c>
      <c r="Z40" s="169">
        <v>1.6183934464226799E-3</v>
      </c>
      <c r="AA40" s="169">
        <v>1.8264732022500901E-3</v>
      </c>
      <c r="AB40" s="169">
        <v>9.3587081676195893</v>
      </c>
      <c r="AC40" s="169">
        <v>2.7279181126084701E-2</v>
      </c>
      <c r="AD40" s="169">
        <v>0</v>
      </c>
      <c r="AE40" s="169">
        <v>9.3859873487456795</v>
      </c>
      <c r="AF40" s="169">
        <v>3.5016681593275498E-6</v>
      </c>
      <c r="AG40" s="169">
        <v>1.1602845880544E-7</v>
      </c>
      <c r="AH40" s="169">
        <v>0</v>
      </c>
      <c r="AI40" s="169">
        <v>3.61769661813299E-6</v>
      </c>
      <c r="AJ40" s="169">
        <v>1.47105859626508E-3</v>
      </c>
      <c r="AK40" s="169">
        <v>4.2879073880563202E-6</v>
      </c>
      <c r="AL40" s="169">
        <v>0</v>
      </c>
      <c r="AM40" s="169">
        <v>1.47534650365313E-3</v>
      </c>
      <c r="AN40" s="169">
        <v>7.5389955236606197E-5</v>
      </c>
      <c r="AO40" s="169">
        <v>2.49806090054928E-6</v>
      </c>
      <c r="AP40" s="169">
        <v>0</v>
      </c>
      <c r="AQ40" s="169">
        <v>7.7888016137155506E-5</v>
      </c>
      <c r="AR40" s="169">
        <v>0</v>
      </c>
      <c r="AS40" s="169">
        <v>0</v>
      </c>
      <c r="AT40" s="169">
        <v>0</v>
      </c>
      <c r="AU40" s="169">
        <v>0</v>
      </c>
      <c r="AV40" s="169">
        <v>7.7888016137155506E-5</v>
      </c>
      <c r="AW40" s="169">
        <v>8.5825725256329099E-5</v>
      </c>
      <c r="AX40" s="169">
        <v>2.84385217966037E-6</v>
      </c>
      <c r="AY40" s="169">
        <v>0</v>
      </c>
      <c r="AZ40" s="169">
        <v>8.8669577435989501E-5</v>
      </c>
      <c r="BA40" s="169">
        <v>0</v>
      </c>
      <c r="BB40" s="169">
        <v>0</v>
      </c>
      <c r="BC40" s="169">
        <v>0</v>
      </c>
      <c r="BD40" s="169">
        <v>0</v>
      </c>
      <c r="BE40" s="169">
        <v>8.8669577435989501E-5</v>
      </c>
      <c r="BF40" s="169">
        <v>7.4927437515832104E-4</v>
      </c>
      <c r="BG40" s="169">
        <v>1.05780005397238E-4</v>
      </c>
      <c r="BH40" s="169">
        <v>0</v>
      </c>
      <c r="BI40" s="169">
        <v>8.5505438055555999E-4</v>
      </c>
      <c r="BJ40" s="169">
        <v>8.8416434293524295E-5</v>
      </c>
      <c r="BK40" s="169">
        <v>2.5772017701766801E-7</v>
      </c>
      <c r="BL40" s="169">
        <v>0</v>
      </c>
      <c r="BM40" s="169">
        <v>8.8674154470542001E-5</v>
      </c>
      <c r="BN40" s="169">
        <v>0.83650763619785795</v>
      </c>
    </row>
    <row r="41" spans="1:66" x14ac:dyDescent="0.25">
      <c r="A41" s="169" t="s">
        <v>209</v>
      </c>
      <c r="B41" s="169">
        <v>2023</v>
      </c>
      <c r="C41" s="169" t="s">
        <v>60</v>
      </c>
      <c r="D41" s="169">
        <v>2022</v>
      </c>
      <c r="E41" s="169" t="s">
        <v>210</v>
      </c>
      <c r="F41" s="169" t="s">
        <v>211</v>
      </c>
      <c r="G41" s="169">
        <v>45.1822776145695</v>
      </c>
      <c r="H41" s="169">
        <v>11394.60544648</v>
      </c>
      <c r="I41" s="169">
        <v>659.66125317271496</v>
      </c>
      <c r="J41" s="169">
        <v>9.25127821852538E-3</v>
      </c>
      <c r="K41" s="169">
        <v>1.4221781513961299E-4</v>
      </c>
      <c r="L41" s="169">
        <v>9.5657920867295602E-4</v>
      </c>
      <c r="M41" s="169">
        <v>1.03500752423379E-2</v>
      </c>
      <c r="N41" s="169">
        <v>4.9984519620108397E-5</v>
      </c>
      <c r="O41" s="169">
        <v>3.3962951726378099E-8</v>
      </c>
      <c r="P41" s="169">
        <v>0</v>
      </c>
      <c r="Q41" s="169">
        <v>5.00184825718347E-5</v>
      </c>
      <c r="R41" s="169">
        <v>3.7681207401526597E-5</v>
      </c>
      <c r="S41" s="169">
        <v>7.0162408181642503E-4</v>
      </c>
      <c r="T41" s="169">
        <v>7.8932377178978701E-4</v>
      </c>
      <c r="U41" s="169">
        <v>5.2244597794308802E-5</v>
      </c>
      <c r="V41" s="169">
        <v>3.54986056950787E-8</v>
      </c>
      <c r="W41" s="169">
        <v>0</v>
      </c>
      <c r="X41" s="169">
        <v>5.22800964000039E-5</v>
      </c>
      <c r="Y41" s="169">
        <v>1.5072482960610601E-4</v>
      </c>
      <c r="Z41" s="169">
        <v>1.6371228575716499E-3</v>
      </c>
      <c r="AA41" s="169">
        <v>1.8401277835777699E-3</v>
      </c>
      <c r="AB41" s="169">
        <v>9.4670150156743897</v>
      </c>
      <c r="AC41" s="169">
        <v>2.6830509375522602E-2</v>
      </c>
      <c r="AD41" s="169">
        <v>0</v>
      </c>
      <c r="AE41" s="169">
        <v>9.4938455250499096</v>
      </c>
      <c r="AF41" s="169">
        <v>3.3971112450501999E-6</v>
      </c>
      <c r="AG41" s="169">
        <v>1.14120091707225E-7</v>
      </c>
      <c r="AH41" s="169">
        <v>0</v>
      </c>
      <c r="AI41" s="169">
        <v>3.5112313367574199E-6</v>
      </c>
      <c r="AJ41" s="169">
        <v>1.4880829245176299E-3</v>
      </c>
      <c r="AK41" s="169">
        <v>4.2173824369899696E-6</v>
      </c>
      <c r="AL41" s="169">
        <v>0</v>
      </c>
      <c r="AM41" s="169">
        <v>1.4923003069546199E-3</v>
      </c>
      <c r="AN41" s="169">
        <v>7.3138873543999197E-5</v>
      </c>
      <c r="AO41" s="169">
        <v>2.4569742802405601E-6</v>
      </c>
      <c r="AP41" s="169">
        <v>0</v>
      </c>
      <c r="AQ41" s="169">
        <v>7.5595847824239698E-5</v>
      </c>
      <c r="AR41" s="169">
        <v>0</v>
      </c>
      <c r="AS41" s="169">
        <v>0</v>
      </c>
      <c r="AT41" s="169">
        <v>0</v>
      </c>
      <c r="AU41" s="169">
        <v>0</v>
      </c>
      <c r="AV41" s="169">
        <v>7.5595847824239698E-5</v>
      </c>
      <c r="AW41" s="169">
        <v>8.3263040104535394E-5</v>
      </c>
      <c r="AX41" s="169">
        <v>2.7970781900053801E-6</v>
      </c>
      <c r="AY41" s="169">
        <v>0</v>
      </c>
      <c r="AZ41" s="169">
        <v>8.6060118294540802E-5</v>
      </c>
      <c r="BA41" s="169">
        <v>0</v>
      </c>
      <c r="BB41" s="169">
        <v>0</v>
      </c>
      <c r="BC41" s="169">
        <v>0</v>
      </c>
      <c r="BD41" s="169">
        <v>0</v>
      </c>
      <c r="BE41" s="169">
        <v>8.6060118294540802E-5</v>
      </c>
      <c r="BF41" s="169">
        <v>7.2690165203262501E-4</v>
      </c>
      <c r="BG41" s="169">
        <v>1.0404019876680199E-4</v>
      </c>
      <c r="BH41" s="169">
        <v>0</v>
      </c>
      <c r="BI41" s="169">
        <v>8.3094185079942698E-4</v>
      </c>
      <c r="BJ41" s="169">
        <v>8.9439663690473302E-5</v>
      </c>
      <c r="BK41" s="169">
        <v>2.5348134879026499E-7</v>
      </c>
      <c r="BL41" s="169">
        <v>0</v>
      </c>
      <c r="BM41" s="169">
        <v>8.9693145039263596E-5</v>
      </c>
      <c r="BN41" s="169">
        <v>0.84612028372789305</v>
      </c>
    </row>
    <row r="42" spans="1:66" x14ac:dyDescent="0.25">
      <c r="A42" s="169" t="s">
        <v>209</v>
      </c>
      <c r="B42" s="169">
        <v>2023</v>
      </c>
      <c r="C42" s="169" t="s">
        <v>60</v>
      </c>
      <c r="D42" s="169">
        <v>2023</v>
      </c>
      <c r="E42" s="169" t="s">
        <v>210</v>
      </c>
      <c r="F42" s="169" t="s">
        <v>211</v>
      </c>
      <c r="G42" s="169">
        <v>30.0599468748436</v>
      </c>
      <c r="H42" s="169">
        <v>7587.5774560498903</v>
      </c>
      <c r="I42" s="169">
        <v>438.87522437271701</v>
      </c>
      <c r="J42" s="169">
        <v>5.5848569226341401E-3</v>
      </c>
      <c r="K42" s="169">
        <v>9.4618071364657694E-5</v>
      </c>
      <c r="L42" s="169">
        <v>6.3641590713029404E-4</v>
      </c>
      <c r="M42" s="169">
        <v>6.31589090112909E-3</v>
      </c>
      <c r="N42" s="169">
        <v>2.8538223951584999E-5</v>
      </c>
      <c r="O42" s="169">
        <v>2.2595685266618699E-8</v>
      </c>
      <c r="P42" s="169">
        <v>0</v>
      </c>
      <c r="Q42" s="169">
        <v>2.8560819636851599E-5</v>
      </c>
      <c r="R42" s="169">
        <v>2.5091617356956E-5</v>
      </c>
      <c r="S42" s="169">
        <v>4.6720591518652199E-4</v>
      </c>
      <c r="T42" s="169">
        <v>5.2085835218032995E-4</v>
      </c>
      <c r="U42" s="169">
        <v>2.9828595802182401E-5</v>
      </c>
      <c r="V42" s="169">
        <v>2.36173618875069E-8</v>
      </c>
      <c r="W42" s="169">
        <v>0</v>
      </c>
      <c r="X42" s="169">
        <v>2.98522131640699E-5</v>
      </c>
      <c r="Y42" s="169">
        <v>1.00366469427824E-4</v>
      </c>
      <c r="Z42" s="169">
        <v>1.09014713543521E-3</v>
      </c>
      <c r="AA42" s="169">
        <v>1.22036581802711E-3</v>
      </c>
      <c r="AB42" s="169">
        <v>6.30401026577072</v>
      </c>
      <c r="AC42" s="169">
        <v>1.7850443338277702E-2</v>
      </c>
      <c r="AD42" s="169">
        <v>0</v>
      </c>
      <c r="AE42" s="169">
        <v>6.3218607091089902</v>
      </c>
      <c r="AF42" s="169">
        <v>2.16591728584748E-6</v>
      </c>
      <c r="AG42" s="169">
        <v>7.5924545533873197E-8</v>
      </c>
      <c r="AH42" s="169">
        <v>0</v>
      </c>
      <c r="AI42" s="169">
        <v>2.24184183138135E-6</v>
      </c>
      <c r="AJ42" s="169">
        <v>9.9090262526735991E-4</v>
      </c>
      <c r="AK42" s="169">
        <v>2.8058411107176501E-6</v>
      </c>
      <c r="AL42" s="169">
        <v>0</v>
      </c>
      <c r="AM42" s="169">
        <v>9.9370846637807791E-4</v>
      </c>
      <c r="AN42" s="169">
        <v>4.6631605222577798E-5</v>
      </c>
      <c r="AO42" s="169">
        <v>1.6346346451793899E-6</v>
      </c>
      <c r="AP42" s="169">
        <v>0</v>
      </c>
      <c r="AQ42" s="169">
        <v>4.8266239867757101E-5</v>
      </c>
      <c r="AR42" s="169">
        <v>0</v>
      </c>
      <c r="AS42" s="169">
        <v>0</v>
      </c>
      <c r="AT42" s="169">
        <v>0</v>
      </c>
      <c r="AU42" s="169">
        <v>0</v>
      </c>
      <c r="AV42" s="169">
        <v>4.8266239867757101E-5</v>
      </c>
      <c r="AW42" s="169">
        <v>5.3086532888021402E-5</v>
      </c>
      <c r="AX42" s="169">
        <v>1.8609071130409999E-6</v>
      </c>
      <c r="AY42" s="169">
        <v>0</v>
      </c>
      <c r="AZ42" s="169">
        <v>5.4947440001062401E-5</v>
      </c>
      <c r="BA42" s="169">
        <v>0</v>
      </c>
      <c r="BB42" s="169">
        <v>0</v>
      </c>
      <c r="BC42" s="169">
        <v>0</v>
      </c>
      <c r="BD42" s="169">
        <v>0</v>
      </c>
      <c r="BE42" s="169">
        <v>5.4947440001062401E-5</v>
      </c>
      <c r="BF42" s="169">
        <v>4.6345518760106298E-4</v>
      </c>
      <c r="BG42" s="169">
        <v>6.9218353144060503E-5</v>
      </c>
      <c r="BH42" s="169">
        <v>0</v>
      </c>
      <c r="BI42" s="169">
        <v>5.3267354074512403E-4</v>
      </c>
      <c r="BJ42" s="169">
        <v>5.9557163175330601E-5</v>
      </c>
      <c r="BK42" s="169">
        <v>1.6864213759649101E-7</v>
      </c>
      <c r="BL42" s="169">
        <v>0</v>
      </c>
      <c r="BM42" s="169">
        <v>5.9725805312927097E-5</v>
      </c>
      <c r="BN42" s="169">
        <v>0.56342338441949702</v>
      </c>
    </row>
    <row r="43" spans="1:66" x14ac:dyDescent="0.25">
      <c r="A43" s="169" t="s">
        <v>209</v>
      </c>
      <c r="B43" s="169">
        <v>2023</v>
      </c>
      <c r="C43" s="169" t="s">
        <v>60</v>
      </c>
      <c r="D43" s="169">
        <v>2024</v>
      </c>
      <c r="E43" s="169" t="s">
        <v>210</v>
      </c>
      <c r="F43" s="169" t="s">
        <v>211</v>
      </c>
      <c r="G43" s="169">
        <v>12.4728550683409</v>
      </c>
      <c r="H43" s="169">
        <v>1311.8058492024199</v>
      </c>
      <c r="I43" s="169">
        <v>182.10368399777701</v>
      </c>
      <c r="J43" s="169">
        <v>8.6606162251861305E-4</v>
      </c>
      <c r="K43" s="169">
        <v>3.9260132291349797E-5</v>
      </c>
      <c r="L43" s="169">
        <v>2.6406977383802E-4</v>
      </c>
      <c r="M43" s="169">
        <v>1.1693915286479801E-3</v>
      </c>
      <c r="N43" s="169">
        <v>4.1133932012526001E-6</v>
      </c>
      <c r="O43" s="169">
        <v>9.3756888085600694E-9</v>
      </c>
      <c r="P43" s="169">
        <v>0</v>
      </c>
      <c r="Q43" s="169">
        <v>4.1227688900611602E-6</v>
      </c>
      <c r="R43" s="169">
        <v>4.3380552759377998E-6</v>
      </c>
      <c r="S43" s="169">
        <v>8.0774589237961805E-5</v>
      </c>
      <c r="T43" s="169">
        <v>8.9235413403960799E-5</v>
      </c>
      <c r="U43" s="169">
        <v>4.2993825889012496E-6</v>
      </c>
      <c r="V43" s="169">
        <v>9.7996158524802407E-9</v>
      </c>
      <c r="W43" s="169">
        <v>0</v>
      </c>
      <c r="X43" s="169">
        <v>4.3091822047537301E-6</v>
      </c>
      <c r="Y43" s="169">
        <v>1.7352221103751199E-5</v>
      </c>
      <c r="Z43" s="169">
        <v>1.88474041555244E-4</v>
      </c>
      <c r="AA43" s="169">
        <v>2.1013544486374899E-4</v>
      </c>
      <c r="AB43" s="169">
        <v>0.99285253866536205</v>
      </c>
      <c r="AC43" s="169">
        <v>6.8462174633518299E-3</v>
      </c>
      <c r="AD43" s="169">
        <v>0</v>
      </c>
      <c r="AE43" s="169">
        <v>0.99969875612871395</v>
      </c>
      <c r="AF43" s="169">
        <v>3.5783194685773599E-7</v>
      </c>
      <c r="AG43" s="169">
        <v>3.1503577052764597E-8</v>
      </c>
      <c r="AH43" s="169">
        <v>0</v>
      </c>
      <c r="AI43" s="169">
        <v>3.89335523910501E-7</v>
      </c>
      <c r="AJ43" s="169">
        <v>1.56062592792524E-4</v>
      </c>
      <c r="AK43" s="169">
        <v>1.0761300460473101E-6</v>
      </c>
      <c r="AL43" s="169">
        <v>0</v>
      </c>
      <c r="AM43" s="169">
        <v>1.5713872283857101E-4</v>
      </c>
      <c r="AN43" s="169">
        <v>7.7040236905295299E-6</v>
      </c>
      <c r="AO43" s="169">
        <v>6.7826337497868405E-7</v>
      </c>
      <c r="AP43" s="169">
        <v>0</v>
      </c>
      <c r="AQ43" s="169">
        <v>8.3822870655082208E-6</v>
      </c>
      <c r="AR43" s="169">
        <v>0</v>
      </c>
      <c r="AS43" s="169">
        <v>0</v>
      </c>
      <c r="AT43" s="169">
        <v>0</v>
      </c>
      <c r="AU43" s="169">
        <v>0</v>
      </c>
      <c r="AV43" s="169">
        <v>8.3822870655082208E-6</v>
      </c>
      <c r="AW43" s="169">
        <v>8.7704445314564404E-6</v>
      </c>
      <c r="AX43" s="169">
        <v>7.7215122213105598E-7</v>
      </c>
      <c r="AY43" s="169">
        <v>0</v>
      </c>
      <c r="AZ43" s="169">
        <v>9.5425957535874903E-6</v>
      </c>
      <c r="BA43" s="169">
        <v>0</v>
      </c>
      <c r="BB43" s="169">
        <v>0</v>
      </c>
      <c r="BC43" s="169">
        <v>0</v>
      </c>
      <c r="BD43" s="169">
        <v>0</v>
      </c>
      <c r="BE43" s="169">
        <v>9.5425957535874903E-6</v>
      </c>
      <c r="BF43" s="169">
        <v>7.6567591198403601E-5</v>
      </c>
      <c r="BG43" s="169">
        <v>2.8720958504341801E-5</v>
      </c>
      <c r="BH43" s="169">
        <v>0</v>
      </c>
      <c r="BI43" s="169">
        <v>1.0528854970274501E-4</v>
      </c>
      <c r="BJ43" s="169">
        <v>9.3799784837604297E-6</v>
      </c>
      <c r="BK43" s="169">
        <v>6.46796679270307E-8</v>
      </c>
      <c r="BL43" s="169">
        <v>0</v>
      </c>
      <c r="BM43" s="169">
        <v>9.4446581516874594E-6</v>
      </c>
      <c r="BN43" s="169">
        <v>8.9096182673943605E-2</v>
      </c>
    </row>
    <row r="44" spans="1:66" x14ac:dyDescent="0.25">
      <c r="A44" s="169" t="s">
        <v>209</v>
      </c>
      <c r="B44" s="169">
        <v>2023</v>
      </c>
      <c r="C44" s="169" t="s">
        <v>61</v>
      </c>
      <c r="D44" s="169">
        <v>2021</v>
      </c>
      <c r="E44" s="169" t="s">
        <v>210</v>
      </c>
      <c r="F44" s="169" t="s">
        <v>211</v>
      </c>
      <c r="G44" s="169">
        <v>24.874221724605999</v>
      </c>
      <c r="H44" s="169">
        <v>1484.8067238870999</v>
      </c>
      <c r="I44" s="169">
        <v>363.16363717924798</v>
      </c>
      <c r="J44" s="169">
        <v>1.3203260749780699E-3</v>
      </c>
      <c r="K44" s="169">
        <v>7.8295244368802207E-5</v>
      </c>
      <c r="L44" s="169">
        <v>5.2662602661727304E-4</v>
      </c>
      <c r="M44" s="169">
        <v>1.9252473459641501E-3</v>
      </c>
      <c r="N44" s="169">
        <v>7.4391160467662197E-6</v>
      </c>
      <c r="O44" s="169">
        <v>1.8697640673864699E-8</v>
      </c>
      <c r="P44" s="169">
        <v>0</v>
      </c>
      <c r="Q44" s="169">
        <v>7.4578136874400804E-6</v>
      </c>
      <c r="R44" s="169">
        <v>4.9101577388320098E-6</v>
      </c>
      <c r="S44" s="169">
        <v>9.1427137097052194E-5</v>
      </c>
      <c r="T44" s="169">
        <v>1.03795108523324E-4</v>
      </c>
      <c r="U44" s="169">
        <v>7.7754798638124306E-6</v>
      </c>
      <c r="V44" s="169">
        <v>1.95430650155852E-8</v>
      </c>
      <c r="W44" s="169">
        <v>0</v>
      </c>
      <c r="X44" s="169">
        <v>7.7950229288280095E-6</v>
      </c>
      <c r="Y44" s="169">
        <v>1.9640630955327998E-5</v>
      </c>
      <c r="Z44" s="169">
        <v>2.13329986559788E-4</v>
      </c>
      <c r="AA44" s="169">
        <v>2.4076564044394399E-4</v>
      </c>
      <c r="AB44" s="169">
        <v>1.33307017904545</v>
      </c>
      <c r="AC44" s="169">
        <v>1.477101364575E-2</v>
      </c>
      <c r="AD44" s="169">
        <v>0</v>
      </c>
      <c r="AE44" s="169">
        <v>1.3478411926912</v>
      </c>
      <c r="AF44" s="169">
        <v>4.6179020737924901E-7</v>
      </c>
      <c r="AG44" s="169">
        <v>6.2826590739253701E-8</v>
      </c>
      <c r="AH44" s="169">
        <v>0</v>
      </c>
      <c r="AI44" s="169">
        <v>5.2461679811850295E-7</v>
      </c>
      <c r="AJ44" s="169">
        <v>2.09540068050678E-4</v>
      </c>
      <c r="AK44" s="169">
        <v>2.3217976466356898E-6</v>
      </c>
      <c r="AL44" s="169">
        <v>0</v>
      </c>
      <c r="AM44" s="169">
        <v>2.11861865697314E-4</v>
      </c>
      <c r="AN44" s="169">
        <v>9.9422165319372498E-6</v>
      </c>
      <c r="AO44" s="169">
        <v>1.35263927019586E-6</v>
      </c>
      <c r="AP44" s="169">
        <v>0</v>
      </c>
      <c r="AQ44" s="169">
        <v>1.1294855802133101E-5</v>
      </c>
      <c r="AR44" s="169">
        <v>0</v>
      </c>
      <c r="AS44" s="169">
        <v>0</v>
      </c>
      <c r="AT44" s="169">
        <v>0</v>
      </c>
      <c r="AU44" s="169">
        <v>0</v>
      </c>
      <c r="AV44" s="169">
        <v>1.1294855802133101E-5</v>
      </c>
      <c r="AW44" s="169">
        <v>1.1318456707275601E-5</v>
      </c>
      <c r="AX44" s="169">
        <v>1.5398768444736E-6</v>
      </c>
      <c r="AY44" s="169">
        <v>0</v>
      </c>
      <c r="AZ44" s="169">
        <v>1.28583335517493E-5</v>
      </c>
      <c r="BA44" s="169">
        <v>0</v>
      </c>
      <c r="BB44" s="169">
        <v>0</v>
      </c>
      <c r="BC44" s="169">
        <v>0</v>
      </c>
      <c r="BD44" s="169">
        <v>0</v>
      </c>
      <c r="BE44" s="169">
        <v>1.28583335517493E-5</v>
      </c>
      <c r="BF44" s="169">
        <v>9.8889765754355997E-5</v>
      </c>
      <c r="BG44" s="169">
        <v>5.7277302274886301E-5</v>
      </c>
      <c r="BH44" s="169">
        <v>0</v>
      </c>
      <c r="BI44" s="169">
        <v>1.5616706802924199E-4</v>
      </c>
      <c r="BJ44" s="169">
        <v>1.2594186054655899E-5</v>
      </c>
      <c r="BK44" s="169">
        <v>1.3954921278311301E-7</v>
      </c>
      <c r="BL44" s="169">
        <v>0</v>
      </c>
      <c r="BM44" s="169">
        <v>1.2733735267439E-5</v>
      </c>
      <c r="BN44" s="169">
        <v>0.120123691645386</v>
      </c>
    </row>
    <row r="45" spans="1:66" x14ac:dyDescent="0.25">
      <c r="A45" s="169" t="s">
        <v>209</v>
      </c>
      <c r="B45" s="169">
        <v>2023</v>
      </c>
      <c r="C45" s="169" t="s">
        <v>61</v>
      </c>
      <c r="D45" s="169">
        <v>2022</v>
      </c>
      <c r="E45" s="169" t="s">
        <v>210</v>
      </c>
      <c r="F45" s="169" t="s">
        <v>211</v>
      </c>
      <c r="G45" s="169">
        <v>24.6608987007133</v>
      </c>
      <c r="H45" s="169">
        <v>1465.7401319006501</v>
      </c>
      <c r="I45" s="169">
        <v>360.04912103041499</v>
      </c>
      <c r="J45" s="169">
        <v>1.1915739129549901E-3</v>
      </c>
      <c r="K45" s="169">
        <v>7.7623779007188494E-5</v>
      </c>
      <c r="L45" s="169">
        <v>5.221096458556E-4</v>
      </c>
      <c r="M45" s="169">
        <v>1.7913073378177701E-3</v>
      </c>
      <c r="N45" s="169">
        <v>6.4236634825737999E-6</v>
      </c>
      <c r="O45" s="169">
        <v>1.8537288430792799E-8</v>
      </c>
      <c r="P45" s="169">
        <v>0</v>
      </c>
      <c r="Q45" s="169">
        <v>6.4422007710045903E-6</v>
      </c>
      <c r="R45" s="169">
        <v>4.8471057788096696E-6</v>
      </c>
      <c r="S45" s="169">
        <v>9.0253109601436099E-5</v>
      </c>
      <c r="T45" s="169">
        <v>1.0154241615125E-4</v>
      </c>
      <c r="U45" s="169">
        <v>6.7141130406712402E-6</v>
      </c>
      <c r="V45" s="169">
        <v>1.93754623556341E-8</v>
      </c>
      <c r="W45" s="169">
        <v>0</v>
      </c>
      <c r="X45" s="169">
        <v>6.7334885030268801E-6</v>
      </c>
      <c r="Y45" s="169">
        <v>1.9388423115238699E-5</v>
      </c>
      <c r="Z45" s="169">
        <v>2.10590589070017E-4</v>
      </c>
      <c r="AA45" s="169">
        <v>2.36712500688283E-4</v>
      </c>
      <c r="AB45" s="169">
        <v>1.31595205532991</v>
      </c>
      <c r="AC45" s="169">
        <v>1.46443364241767E-2</v>
      </c>
      <c r="AD45" s="169">
        <v>0</v>
      </c>
      <c r="AE45" s="169">
        <v>1.3305963917540899</v>
      </c>
      <c r="AF45" s="169">
        <v>4.37189168123317E-7</v>
      </c>
      <c r="AG45" s="169">
        <v>6.2287785607348401E-8</v>
      </c>
      <c r="AH45" s="169">
        <v>0</v>
      </c>
      <c r="AI45" s="169">
        <v>4.99476953730665E-7</v>
      </c>
      <c r="AJ45" s="169">
        <v>2.0684933738650301E-4</v>
      </c>
      <c r="AK45" s="169">
        <v>2.3018857514885398E-6</v>
      </c>
      <c r="AL45" s="169">
        <v>0</v>
      </c>
      <c r="AM45" s="169">
        <v>2.09151223137992E-4</v>
      </c>
      <c r="AN45" s="169">
        <v>9.4125629028980902E-6</v>
      </c>
      <c r="AO45" s="169">
        <v>1.3410389434580501E-6</v>
      </c>
      <c r="AP45" s="169">
        <v>0</v>
      </c>
      <c r="AQ45" s="169">
        <v>1.0753601846356099E-5</v>
      </c>
      <c r="AR45" s="169">
        <v>0</v>
      </c>
      <c r="AS45" s="169">
        <v>0</v>
      </c>
      <c r="AT45" s="169">
        <v>0</v>
      </c>
      <c r="AU45" s="169">
        <v>0</v>
      </c>
      <c r="AV45" s="169">
        <v>1.0753601846356099E-5</v>
      </c>
      <c r="AW45" s="169">
        <v>1.07154863685314E-5</v>
      </c>
      <c r="AX45" s="169">
        <v>1.52667075551443E-6</v>
      </c>
      <c r="AY45" s="169">
        <v>0</v>
      </c>
      <c r="AZ45" s="169">
        <v>1.22421571240458E-5</v>
      </c>
      <c r="BA45" s="169">
        <v>0</v>
      </c>
      <c r="BB45" s="169">
        <v>0</v>
      </c>
      <c r="BC45" s="169">
        <v>0</v>
      </c>
      <c r="BD45" s="169">
        <v>0</v>
      </c>
      <c r="BE45" s="169">
        <v>1.22421571240458E-5</v>
      </c>
      <c r="BF45" s="169">
        <v>9.3621590780066703E-5</v>
      </c>
      <c r="BG45" s="169">
        <v>5.67860882197503E-5</v>
      </c>
      <c r="BH45" s="169">
        <v>0</v>
      </c>
      <c r="BI45" s="169">
        <v>1.5040767899981701E-4</v>
      </c>
      <c r="BJ45" s="169">
        <v>1.24324625097376E-5</v>
      </c>
      <c r="BK45" s="169">
        <v>1.3835242920603001E-7</v>
      </c>
      <c r="BL45" s="169">
        <v>0</v>
      </c>
      <c r="BM45" s="169">
        <v>1.25708149389436E-5</v>
      </c>
      <c r="BN45" s="169">
        <v>0.118586782726524</v>
      </c>
    </row>
    <row r="46" spans="1:66" x14ac:dyDescent="0.25">
      <c r="A46" s="169" t="s">
        <v>209</v>
      </c>
      <c r="B46" s="169">
        <v>2023</v>
      </c>
      <c r="C46" s="169" t="s">
        <v>61</v>
      </c>
      <c r="D46" s="169">
        <v>2023</v>
      </c>
      <c r="E46" s="169" t="s">
        <v>210</v>
      </c>
      <c r="F46" s="169" t="s">
        <v>211</v>
      </c>
      <c r="G46" s="169">
        <v>15.677470494303799</v>
      </c>
      <c r="H46" s="169">
        <v>931.80293017970303</v>
      </c>
      <c r="I46" s="169">
        <v>228.891069216836</v>
      </c>
      <c r="J46" s="169">
        <v>6.8674347752301405E-4</v>
      </c>
      <c r="K46" s="169">
        <v>4.9347127199640903E-5</v>
      </c>
      <c r="L46" s="169">
        <v>3.3191647502513102E-4</v>
      </c>
      <c r="M46" s="169">
        <v>1.0680070797477799E-3</v>
      </c>
      <c r="N46" s="169">
        <v>3.50136549500946E-6</v>
      </c>
      <c r="O46" s="169">
        <v>1.1784558054640099E-8</v>
      </c>
      <c r="P46" s="169">
        <v>0</v>
      </c>
      <c r="Q46" s="169">
        <v>3.5131500530641001E-6</v>
      </c>
      <c r="R46" s="169">
        <v>3.0814107284687199E-6</v>
      </c>
      <c r="S46" s="169">
        <v>5.7375867764087602E-5</v>
      </c>
      <c r="T46" s="169">
        <v>6.3970428545620403E-5</v>
      </c>
      <c r="U46" s="169">
        <v>3.65968170561451E-6</v>
      </c>
      <c r="V46" s="169">
        <v>1.2317403476669E-8</v>
      </c>
      <c r="W46" s="169">
        <v>0</v>
      </c>
      <c r="X46" s="169">
        <v>3.6719991090911799E-6</v>
      </c>
      <c r="Y46" s="169">
        <v>1.23256429138748E-5</v>
      </c>
      <c r="Z46" s="169">
        <v>1.3387702478287101E-4</v>
      </c>
      <c r="AA46" s="169">
        <v>1.4987466680583701E-4</v>
      </c>
      <c r="AB46" s="169">
        <v>0.83657938705844903</v>
      </c>
      <c r="AC46" s="169">
        <v>9.3097236635601207E-3</v>
      </c>
      <c r="AD46" s="169">
        <v>0</v>
      </c>
      <c r="AE46" s="169">
        <v>0.84588911072200901</v>
      </c>
      <c r="AF46" s="169">
        <v>2.6611217143081301E-7</v>
      </c>
      <c r="AG46" s="169">
        <v>3.9597702130234299E-8</v>
      </c>
      <c r="AH46" s="169">
        <v>0</v>
      </c>
      <c r="AI46" s="169">
        <v>3.0570987356104701E-7</v>
      </c>
      <c r="AJ46" s="169">
        <v>1.3149862959168699E-4</v>
      </c>
      <c r="AK46" s="169">
        <v>1.4633589143763099E-6</v>
      </c>
      <c r="AL46" s="169">
        <v>0</v>
      </c>
      <c r="AM46" s="169">
        <v>1.3296198850606299E-4</v>
      </c>
      <c r="AN46" s="169">
        <v>5.7293220771489997E-6</v>
      </c>
      <c r="AO46" s="169">
        <v>8.5252766831112704E-7</v>
      </c>
      <c r="AP46" s="169">
        <v>0</v>
      </c>
      <c r="AQ46" s="169">
        <v>6.5818497454601301E-6</v>
      </c>
      <c r="AR46" s="169">
        <v>0</v>
      </c>
      <c r="AS46" s="169">
        <v>0</v>
      </c>
      <c r="AT46" s="169">
        <v>0</v>
      </c>
      <c r="AU46" s="169">
        <v>0</v>
      </c>
      <c r="AV46" s="169">
        <v>6.5818497454601301E-6</v>
      </c>
      <c r="AW46" s="169">
        <v>6.5223970614542899E-6</v>
      </c>
      <c r="AX46" s="169">
        <v>9.7053785486745995E-7</v>
      </c>
      <c r="AY46" s="169">
        <v>0</v>
      </c>
      <c r="AZ46" s="169">
        <v>7.4929349163217496E-6</v>
      </c>
      <c r="BA46" s="169">
        <v>0</v>
      </c>
      <c r="BB46" s="169">
        <v>0</v>
      </c>
      <c r="BC46" s="169">
        <v>0</v>
      </c>
      <c r="BD46" s="169">
        <v>0</v>
      </c>
      <c r="BE46" s="169">
        <v>7.4929349163217496E-6</v>
      </c>
      <c r="BF46" s="169">
        <v>5.6986417445970497E-5</v>
      </c>
      <c r="BG46" s="169">
        <v>3.6100153257039197E-5</v>
      </c>
      <c r="BH46" s="169">
        <v>0</v>
      </c>
      <c r="BI46" s="169">
        <v>9.3086570703009803E-5</v>
      </c>
      <c r="BJ46" s="169">
        <v>7.9035872347309201E-6</v>
      </c>
      <c r="BK46" s="169">
        <v>8.7953652987920602E-8</v>
      </c>
      <c r="BL46" s="169">
        <v>0</v>
      </c>
      <c r="BM46" s="169">
        <v>7.9915408877188407E-6</v>
      </c>
      <c r="BN46" s="169">
        <v>7.5388200964295701E-2</v>
      </c>
    </row>
    <row r="47" spans="1:66" x14ac:dyDescent="0.25">
      <c r="A47" s="169" t="s">
        <v>209</v>
      </c>
      <c r="B47" s="169">
        <v>2023</v>
      </c>
      <c r="C47" s="169" t="s">
        <v>61</v>
      </c>
      <c r="D47" s="169">
        <v>2024</v>
      </c>
      <c r="E47" s="169" t="s">
        <v>210</v>
      </c>
      <c r="F47" s="169" t="s">
        <v>211</v>
      </c>
      <c r="G47" s="169">
        <v>5.7160663958968803</v>
      </c>
      <c r="H47" s="169">
        <v>141.55789722619301</v>
      </c>
      <c r="I47" s="169">
        <v>83.454569380094497</v>
      </c>
      <c r="J47" s="169">
        <v>9.3578244036383702E-5</v>
      </c>
      <c r="K47" s="169">
        <v>1.79921534932821E-5</v>
      </c>
      <c r="L47" s="169">
        <v>1.2101803092693E-4</v>
      </c>
      <c r="M47" s="169">
        <v>2.3258842845659601E-4</v>
      </c>
      <c r="N47" s="169">
        <v>4.4345988209111102E-7</v>
      </c>
      <c r="O47" s="169">
        <v>4.2966954593280099E-9</v>
      </c>
      <c r="P47" s="169">
        <v>0</v>
      </c>
      <c r="Q47" s="169">
        <v>4.4775657755043902E-7</v>
      </c>
      <c r="R47" s="169">
        <v>4.68122613789316E-7</v>
      </c>
      <c r="S47" s="169">
        <v>8.7164430687570705E-6</v>
      </c>
      <c r="T47" s="169">
        <v>9.6323222600968294E-6</v>
      </c>
      <c r="U47" s="169">
        <v>4.63511170135188E-7</v>
      </c>
      <c r="V47" s="169">
        <v>4.4909729616950997E-9</v>
      </c>
      <c r="W47" s="169">
        <v>0</v>
      </c>
      <c r="X47" s="169">
        <v>4.6800214309688299E-7</v>
      </c>
      <c r="Y47" s="169">
        <v>1.87249045515726E-6</v>
      </c>
      <c r="Z47" s="169">
        <v>2.03383671604331E-5</v>
      </c>
      <c r="AA47" s="169">
        <v>2.2678859758687301E-5</v>
      </c>
      <c r="AB47" s="169">
        <v>0.117473851126854</v>
      </c>
      <c r="AC47" s="169">
        <v>3.1374880383720498E-3</v>
      </c>
      <c r="AD47" s="169">
        <v>0</v>
      </c>
      <c r="AE47" s="169">
        <v>0.120611339165226</v>
      </c>
      <c r="AF47" s="169">
        <v>3.8631857297224697E-8</v>
      </c>
      <c r="AG47" s="169">
        <v>1.44374753939804E-8</v>
      </c>
      <c r="AH47" s="169">
        <v>0</v>
      </c>
      <c r="AI47" s="169">
        <v>5.3069332691205199E-8</v>
      </c>
      <c r="AJ47" s="169">
        <v>1.8465253477444201E-5</v>
      </c>
      <c r="AK47" s="169">
        <v>4.9316942753863201E-7</v>
      </c>
      <c r="AL47" s="169">
        <v>0</v>
      </c>
      <c r="AM47" s="169">
        <v>1.8958422904982799E-5</v>
      </c>
      <c r="AN47" s="169">
        <v>8.3173329391212995E-7</v>
      </c>
      <c r="AO47" s="169">
        <v>3.1083488616203102E-7</v>
      </c>
      <c r="AP47" s="169">
        <v>0</v>
      </c>
      <c r="AQ47" s="169">
        <v>1.1425681800741599E-6</v>
      </c>
      <c r="AR47" s="169">
        <v>0</v>
      </c>
      <c r="AS47" s="169">
        <v>0</v>
      </c>
      <c r="AT47" s="169">
        <v>0</v>
      </c>
      <c r="AU47" s="169">
        <v>0</v>
      </c>
      <c r="AV47" s="169">
        <v>1.1425681800741599E-6</v>
      </c>
      <c r="AW47" s="169">
        <v>9.4686504250877904E-7</v>
      </c>
      <c r="AX47" s="169">
        <v>3.53861856743368E-7</v>
      </c>
      <c r="AY47" s="169">
        <v>0</v>
      </c>
      <c r="AZ47" s="169">
        <v>1.3007268992521401E-6</v>
      </c>
      <c r="BA47" s="169">
        <v>0</v>
      </c>
      <c r="BB47" s="169">
        <v>0</v>
      </c>
      <c r="BC47" s="169">
        <v>0</v>
      </c>
      <c r="BD47" s="169">
        <v>0</v>
      </c>
      <c r="BE47" s="169">
        <v>1.3007268992521401E-6</v>
      </c>
      <c r="BF47" s="169">
        <v>8.2727937558546792E-6</v>
      </c>
      <c r="BG47" s="169">
        <v>1.3162255543345601E-5</v>
      </c>
      <c r="BH47" s="169">
        <v>0</v>
      </c>
      <c r="BI47" s="169">
        <v>2.1435049299200299E-5</v>
      </c>
      <c r="BJ47" s="169">
        <v>1.10983469655584E-6</v>
      </c>
      <c r="BK47" s="169">
        <v>2.9641431276940799E-8</v>
      </c>
      <c r="BL47" s="169">
        <v>0</v>
      </c>
      <c r="BM47" s="169">
        <v>1.1394761278327801E-6</v>
      </c>
      <c r="BN47" s="169">
        <v>1.07492480519105E-2</v>
      </c>
    </row>
    <row r="48" spans="1:66" x14ac:dyDescent="0.25">
      <c r="A48" s="169" t="s">
        <v>209</v>
      </c>
      <c r="B48" s="169">
        <v>2023</v>
      </c>
      <c r="C48" s="169" t="s">
        <v>62</v>
      </c>
      <c r="D48" s="169">
        <v>2021</v>
      </c>
      <c r="E48" s="169" t="s">
        <v>210</v>
      </c>
      <c r="F48" s="169" t="s">
        <v>211</v>
      </c>
      <c r="G48" s="169">
        <v>1197.4834596263199</v>
      </c>
      <c r="H48" s="169">
        <v>207554.36832613999</v>
      </c>
      <c r="I48" s="169">
        <v>13818.793099324401</v>
      </c>
      <c r="J48" s="169">
        <v>0.184539002448872</v>
      </c>
      <c r="K48" s="169">
        <v>3.7692540147415002E-3</v>
      </c>
      <c r="L48" s="169">
        <v>3.2637923066043698E-2</v>
      </c>
      <c r="M48" s="169">
        <v>0.22094617952965701</v>
      </c>
      <c r="N48" s="169">
        <v>1.0300193592348099E-3</v>
      </c>
      <c r="O48" s="169">
        <v>9.00133306234891E-7</v>
      </c>
      <c r="P48" s="169">
        <v>0</v>
      </c>
      <c r="Q48" s="169">
        <v>1.03091949254104E-3</v>
      </c>
      <c r="R48" s="169">
        <v>6.86368583513013E-4</v>
      </c>
      <c r="S48" s="169">
        <v>1.27801830250123E-2</v>
      </c>
      <c r="T48" s="169">
        <v>1.4497471101066301E-2</v>
      </c>
      <c r="U48" s="169">
        <v>1.0765922640161899E-3</v>
      </c>
      <c r="V48" s="169">
        <v>9.4083334006044298E-7</v>
      </c>
      <c r="W48" s="169">
        <v>0</v>
      </c>
      <c r="X48" s="169">
        <v>1.0775330973562501E-3</v>
      </c>
      <c r="Y48" s="169">
        <v>2.7454743340520498E-3</v>
      </c>
      <c r="Z48" s="169">
        <v>2.9820427058361999E-2</v>
      </c>
      <c r="AA48" s="169">
        <v>3.3643434489770301E-2</v>
      </c>
      <c r="AB48" s="169">
        <v>172.34800025205101</v>
      </c>
      <c r="AC48" s="169">
        <v>0.71109941523127196</v>
      </c>
      <c r="AD48" s="169">
        <v>0</v>
      </c>
      <c r="AE48" s="169">
        <v>173.059099667282</v>
      </c>
      <c r="AF48" s="169">
        <v>6.4389915140875497E-5</v>
      </c>
      <c r="AG48" s="169">
        <v>3.02456913297295E-6</v>
      </c>
      <c r="AH48" s="169">
        <v>0</v>
      </c>
      <c r="AI48" s="169">
        <v>6.7414484273848401E-5</v>
      </c>
      <c r="AJ48" s="169">
        <v>2.70907055524056E-2</v>
      </c>
      <c r="AK48" s="169">
        <v>1.1177492543194699E-4</v>
      </c>
      <c r="AL48" s="169">
        <v>0</v>
      </c>
      <c r="AM48" s="169">
        <v>2.72024804778375E-2</v>
      </c>
      <c r="AN48" s="169">
        <v>1.38629721586516E-3</v>
      </c>
      <c r="AO48" s="169">
        <v>6.5118144030141298E-5</v>
      </c>
      <c r="AP48" s="169">
        <v>0</v>
      </c>
      <c r="AQ48" s="169">
        <v>1.4514153598952999E-3</v>
      </c>
      <c r="AR48" s="169">
        <v>0</v>
      </c>
      <c r="AS48" s="169">
        <v>0</v>
      </c>
      <c r="AT48" s="169">
        <v>0</v>
      </c>
      <c r="AU48" s="169">
        <v>0</v>
      </c>
      <c r="AV48" s="169">
        <v>1.4514153598952999E-3</v>
      </c>
      <c r="AW48" s="169">
        <v>1.5781938535319E-3</v>
      </c>
      <c r="AX48" s="169">
        <v>7.4132050101275004E-5</v>
      </c>
      <c r="AY48" s="169">
        <v>0</v>
      </c>
      <c r="AZ48" s="169">
        <v>1.6523259036331801E-3</v>
      </c>
      <c r="BA48" s="169">
        <v>0</v>
      </c>
      <c r="BB48" s="169">
        <v>0</v>
      </c>
      <c r="BC48" s="169">
        <v>0</v>
      </c>
      <c r="BD48" s="169">
        <v>0</v>
      </c>
      <c r="BE48" s="169">
        <v>1.6523259036331801E-3</v>
      </c>
      <c r="BF48" s="169">
        <v>1.38323881441629E-2</v>
      </c>
      <c r="BG48" s="169">
        <v>2.7574178137338202E-3</v>
      </c>
      <c r="BH48" s="169">
        <v>0</v>
      </c>
      <c r="BI48" s="169">
        <v>1.6589805957896699E-2</v>
      </c>
      <c r="BJ48" s="169">
        <v>1.62825844838601E-3</v>
      </c>
      <c r="BK48" s="169">
        <v>6.7181146795980498E-6</v>
      </c>
      <c r="BL48" s="169">
        <v>0</v>
      </c>
      <c r="BM48" s="169">
        <v>1.63497656306561E-3</v>
      </c>
      <c r="BN48" s="169">
        <v>15.423551407679399</v>
      </c>
    </row>
    <row r="49" spans="1:66" x14ac:dyDescent="0.25">
      <c r="A49" s="169" t="s">
        <v>209</v>
      </c>
      <c r="B49" s="169">
        <v>2023</v>
      </c>
      <c r="C49" s="169" t="s">
        <v>62</v>
      </c>
      <c r="D49" s="169">
        <v>2022</v>
      </c>
      <c r="E49" s="169" t="s">
        <v>210</v>
      </c>
      <c r="F49" s="169" t="s">
        <v>211</v>
      </c>
      <c r="G49" s="169">
        <v>1301.3651932197899</v>
      </c>
      <c r="H49" s="169">
        <v>228248.35563497801</v>
      </c>
      <c r="I49" s="169">
        <v>15017.5739023389</v>
      </c>
      <c r="J49" s="169">
        <v>0.18553108350604899</v>
      </c>
      <c r="K49" s="169">
        <v>4.0962369373512804E-3</v>
      </c>
      <c r="L49" s="169">
        <v>3.54692640768405E-2</v>
      </c>
      <c r="M49" s="169">
        <v>0.22509658452024101</v>
      </c>
      <c r="N49" s="169">
        <v>9.9082181744022295E-4</v>
      </c>
      <c r="O49" s="169">
        <v>9.7821990322728806E-7</v>
      </c>
      <c r="P49" s="169">
        <v>0</v>
      </c>
      <c r="Q49" s="169">
        <v>9.9180003734345009E-4</v>
      </c>
      <c r="R49" s="169">
        <v>7.5480223234898603E-4</v>
      </c>
      <c r="S49" s="169">
        <v>1.4054417566338099E-2</v>
      </c>
      <c r="T49" s="169">
        <v>1.5801019836030501E-2</v>
      </c>
      <c r="U49" s="169">
        <v>1.0356223833181701E-3</v>
      </c>
      <c r="V49" s="169">
        <v>1.02245066646469E-6</v>
      </c>
      <c r="W49" s="169">
        <v>0</v>
      </c>
      <c r="X49" s="169">
        <v>1.03664483398463E-3</v>
      </c>
      <c r="Y49" s="169">
        <v>3.0192089293959402E-3</v>
      </c>
      <c r="Z49" s="169">
        <v>3.2793640988122201E-2</v>
      </c>
      <c r="AA49" s="169">
        <v>3.6849494751502801E-2</v>
      </c>
      <c r="AB49" s="169">
        <v>189.53177411661801</v>
      </c>
      <c r="AC49" s="169">
        <v>0.77278731531682199</v>
      </c>
      <c r="AD49" s="169">
        <v>0</v>
      </c>
      <c r="AE49" s="169">
        <v>190.30456143193501</v>
      </c>
      <c r="AF49" s="169">
        <v>6.79096125455798E-5</v>
      </c>
      <c r="AG49" s="169">
        <v>3.2869506150558599E-6</v>
      </c>
      <c r="AH49" s="169">
        <v>0</v>
      </c>
      <c r="AI49" s="169">
        <v>7.1196563160635706E-5</v>
      </c>
      <c r="AJ49" s="169">
        <v>2.9791755505775001E-2</v>
      </c>
      <c r="AK49" s="169">
        <v>1.2147140427080701E-4</v>
      </c>
      <c r="AL49" s="169">
        <v>0</v>
      </c>
      <c r="AM49" s="169">
        <v>2.99132269100458E-2</v>
      </c>
      <c r="AN49" s="169">
        <v>1.4620753358107199E-3</v>
      </c>
      <c r="AO49" s="169">
        <v>7.0767145388666298E-5</v>
      </c>
      <c r="AP49" s="169">
        <v>0</v>
      </c>
      <c r="AQ49" s="169">
        <v>1.53284248119938E-3</v>
      </c>
      <c r="AR49" s="169">
        <v>0</v>
      </c>
      <c r="AS49" s="169">
        <v>0</v>
      </c>
      <c r="AT49" s="169">
        <v>0</v>
      </c>
      <c r="AU49" s="169">
        <v>0</v>
      </c>
      <c r="AV49" s="169">
        <v>1.53284248119938E-3</v>
      </c>
      <c r="AW49" s="169">
        <v>1.6644614747617699E-3</v>
      </c>
      <c r="AX49" s="169">
        <v>8.05630081386925E-5</v>
      </c>
      <c r="AY49" s="169">
        <v>0</v>
      </c>
      <c r="AZ49" s="169">
        <v>1.74502448290047E-3</v>
      </c>
      <c r="BA49" s="169">
        <v>0</v>
      </c>
      <c r="BB49" s="169">
        <v>0</v>
      </c>
      <c r="BC49" s="169">
        <v>0</v>
      </c>
      <c r="BD49" s="169">
        <v>0</v>
      </c>
      <c r="BE49" s="169">
        <v>1.74502448290047E-3</v>
      </c>
      <c r="BF49" s="169">
        <v>1.4588497348686001E-2</v>
      </c>
      <c r="BG49" s="169">
        <v>2.99662390917464E-3</v>
      </c>
      <c r="BH49" s="169">
        <v>0</v>
      </c>
      <c r="BI49" s="169">
        <v>1.75851212578607E-2</v>
      </c>
      <c r="BJ49" s="169">
        <v>1.7906022233600001E-3</v>
      </c>
      <c r="BK49" s="169">
        <v>7.3009113719332902E-6</v>
      </c>
      <c r="BL49" s="169">
        <v>0</v>
      </c>
      <c r="BM49" s="169">
        <v>1.79790313473193E-3</v>
      </c>
      <c r="BN49" s="169">
        <v>16.960519221493701</v>
      </c>
    </row>
    <row r="50" spans="1:66" x14ac:dyDescent="0.25">
      <c r="A50" s="169" t="s">
        <v>209</v>
      </c>
      <c r="B50" s="169">
        <v>2023</v>
      </c>
      <c r="C50" s="169" t="s">
        <v>62</v>
      </c>
      <c r="D50" s="169">
        <v>2023</v>
      </c>
      <c r="E50" s="169" t="s">
        <v>210</v>
      </c>
      <c r="F50" s="169" t="s">
        <v>211</v>
      </c>
      <c r="G50" s="169">
        <v>1070.23940906849</v>
      </c>
      <c r="H50" s="169">
        <v>187710.86435103201</v>
      </c>
      <c r="I50" s="169">
        <v>12350.414397603399</v>
      </c>
      <c r="J50" s="169">
        <v>0.13832634341635999</v>
      </c>
      <c r="K50" s="169">
        <v>3.3687347887250301E-3</v>
      </c>
      <c r="L50" s="169">
        <v>2.9169832129727898E-2</v>
      </c>
      <c r="M50" s="169">
        <v>0.17086491033481299</v>
      </c>
      <c r="N50" s="169">
        <v>6.9865840225964801E-4</v>
      </c>
      <c r="O50" s="169">
        <v>8.0448554842529595E-7</v>
      </c>
      <c r="P50" s="169">
        <v>0</v>
      </c>
      <c r="Q50" s="169">
        <v>6.9946288780807302E-4</v>
      </c>
      <c r="R50" s="169">
        <v>6.2074742687260904E-4</v>
      </c>
      <c r="S50" s="169">
        <v>1.15583170883679E-2</v>
      </c>
      <c r="T50" s="169">
        <v>1.28785274030486E-2</v>
      </c>
      <c r="U50" s="169">
        <v>7.3024863495908495E-4</v>
      </c>
      <c r="V50" s="169">
        <v>8.4086081507333804E-7</v>
      </c>
      <c r="W50" s="169">
        <v>0</v>
      </c>
      <c r="X50" s="169">
        <v>7.3108949577415901E-4</v>
      </c>
      <c r="Y50" s="169">
        <v>2.4829897074904301E-3</v>
      </c>
      <c r="Z50" s="169">
        <v>2.6969406539525301E-2</v>
      </c>
      <c r="AA50" s="169">
        <v>3.0183485742789899E-2</v>
      </c>
      <c r="AB50" s="169">
        <v>155.870446656409</v>
      </c>
      <c r="AC50" s="169">
        <v>0.63553831314175901</v>
      </c>
      <c r="AD50" s="169">
        <v>0</v>
      </c>
      <c r="AE50" s="169">
        <v>156.50598496955101</v>
      </c>
      <c r="AF50" s="169">
        <v>5.3473825851817401E-5</v>
      </c>
      <c r="AG50" s="169">
        <v>2.7031797855227998E-6</v>
      </c>
      <c r="AH50" s="169">
        <v>0</v>
      </c>
      <c r="AI50" s="169">
        <v>5.6177005637340198E-5</v>
      </c>
      <c r="AJ50" s="169">
        <v>2.4500663590615E-2</v>
      </c>
      <c r="AK50" s="169">
        <v>9.9897772433777296E-5</v>
      </c>
      <c r="AL50" s="169">
        <v>0</v>
      </c>
      <c r="AM50" s="169">
        <v>2.4600561363048799E-2</v>
      </c>
      <c r="AN50" s="169">
        <v>1.1512768069013E-3</v>
      </c>
      <c r="AO50" s="169">
        <v>5.81987195115023E-5</v>
      </c>
      <c r="AP50" s="169">
        <v>0</v>
      </c>
      <c r="AQ50" s="169">
        <v>1.2094755264128001E-3</v>
      </c>
      <c r="AR50" s="169">
        <v>0</v>
      </c>
      <c r="AS50" s="169">
        <v>0</v>
      </c>
      <c r="AT50" s="169">
        <v>0</v>
      </c>
      <c r="AU50" s="169">
        <v>0</v>
      </c>
      <c r="AV50" s="169">
        <v>1.2094755264128001E-3</v>
      </c>
      <c r="AW50" s="169">
        <v>1.31064100798295E-3</v>
      </c>
      <c r="AX50" s="169">
        <v>6.6254812002315897E-5</v>
      </c>
      <c r="AY50" s="169">
        <v>0</v>
      </c>
      <c r="AZ50" s="169">
        <v>1.37689581998526E-3</v>
      </c>
      <c r="BA50" s="169">
        <v>0</v>
      </c>
      <c r="BB50" s="169">
        <v>0</v>
      </c>
      <c r="BC50" s="169">
        <v>0</v>
      </c>
      <c r="BD50" s="169">
        <v>0</v>
      </c>
      <c r="BE50" s="169">
        <v>1.37689581998526E-3</v>
      </c>
      <c r="BF50" s="169">
        <v>1.1487368659501E-2</v>
      </c>
      <c r="BG50" s="169">
        <v>2.4644158445798702E-3</v>
      </c>
      <c r="BH50" s="169">
        <v>0</v>
      </c>
      <c r="BI50" s="169">
        <v>1.39517845040809E-2</v>
      </c>
      <c r="BJ50" s="169">
        <v>1.47258669233662E-3</v>
      </c>
      <c r="BK50" s="169">
        <v>6.0042508536953596E-6</v>
      </c>
      <c r="BL50" s="169">
        <v>0</v>
      </c>
      <c r="BM50" s="169">
        <v>1.47859094319032E-3</v>
      </c>
      <c r="BN50" s="169">
        <v>13.9482876625859</v>
      </c>
    </row>
    <row r="51" spans="1:66" x14ac:dyDescent="0.25">
      <c r="A51" s="169" t="s">
        <v>209</v>
      </c>
      <c r="B51" s="169">
        <v>2023</v>
      </c>
      <c r="C51" s="169" t="s">
        <v>62</v>
      </c>
      <c r="D51" s="169">
        <v>2024</v>
      </c>
      <c r="E51" s="169" t="s">
        <v>210</v>
      </c>
      <c r="F51" s="169" t="s">
        <v>211</v>
      </c>
      <c r="G51" s="169">
        <v>236.50977814115299</v>
      </c>
      <c r="H51" s="169">
        <v>17284.082462519302</v>
      </c>
      <c r="I51" s="169">
        <v>2729.2900489160902</v>
      </c>
      <c r="J51" s="169">
        <v>1.1424366687183E-2</v>
      </c>
      <c r="K51" s="169">
        <v>7.4444905574090202E-4</v>
      </c>
      <c r="L51" s="169">
        <v>6.4461750024896597E-3</v>
      </c>
      <c r="M51" s="169">
        <v>1.86149907454136E-2</v>
      </c>
      <c r="N51" s="169">
        <v>5.3632577029285103E-5</v>
      </c>
      <c r="O51" s="169">
        <v>1.77781435596204E-7</v>
      </c>
      <c r="P51" s="169">
        <v>0</v>
      </c>
      <c r="Q51" s="169">
        <v>5.3810358464881301E-5</v>
      </c>
      <c r="R51" s="169">
        <v>5.7157318792154602E-5</v>
      </c>
      <c r="S51" s="169">
        <v>1.06426927590992E-3</v>
      </c>
      <c r="T51" s="169">
        <v>1.17523695316695E-3</v>
      </c>
      <c r="U51" s="169">
        <v>5.6057604171513602E-5</v>
      </c>
      <c r="V51" s="169">
        <v>1.8581992322042801E-7</v>
      </c>
      <c r="W51" s="169">
        <v>0</v>
      </c>
      <c r="X51" s="169">
        <v>5.6243424094733998E-5</v>
      </c>
      <c r="Y51" s="169">
        <v>2.28629275168618E-4</v>
      </c>
      <c r="Z51" s="169">
        <v>2.4832949771231398E-3</v>
      </c>
      <c r="AA51" s="169">
        <v>2.76816767638649E-3</v>
      </c>
      <c r="AB51" s="169">
        <v>13.074410408452</v>
      </c>
      <c r="AC51" s="169">
        <v>0.12981770127942399</v>
      </c>
      <c r="AD51" s="169">
        <v>0</v>
      </c>
      <c r="AE51" s="169">
        <v>13.2042281097314</v>
      </c>
      <c r="AF51" s="169">
        <v>4.7051014929052097E-6</v>
      </c>
      <c r="AG51" s="169">
        <v>5.9736956603579098E-7</v>
      </c>
      <c r="AH51" s="169">
        <v>0</v>
      </c>
      <c r="AI51" s="169">
        <v>5.3024710589409997E-6</v>
      </c>
      <c r="AJ51" s="169">
        <v>2.0551152443236101E-3</v>
      </c>
      <c r="AK51" s="169">
        <v>2.0405534823193801E-5</v>
      </c>
      <c r="AL51" s="169">
        <v>0</v>
      </c>
      <c r="AM51" s="169">
        <v>2.07552077914681E-3</v>
      </c>
      <c r="AN51" s="169">
        <v>1.01299544900888E-4</v>
      </c>
      <c r="AO51" s="169">
        <v>1.28612029449979E-5</v>
      </c>
      <c r="AP51" s="169">
        <v>0</v>
      </c>
      <c r="AQ51" s="169">
        <v>1.14160747845886E-4</v>
      </c>
      <c r="AR51" s="169">
        <v>0</v>
      </c>
      <c r="AS51" s="169">
        <v>0</v>
      </c>
      <c r="AT51" s="169">
        <v>0</v>
      </c>
      <c r="AU51" s="169">
        <v>0</v>
      </c>
      <c r="AV51" s="169">
        <v>1.14160747845886E-4</v>
      </c>
      <c r="AW51" s="169">
        <v>1.1532182081775901E-4</v>
      </c>
      <c r="AX51" s="169">
        <v>1.46415005415378E-5</v>
      </c>
      <c r="AY51" s="169">
        <v>0</v>
      </c>
      <c r="AZ51" s="169">
        <v>1.29963321359297E-4</v>
      </c>
      <c r="BA51" s="169">
        <v>0</v>
      </c>
      <c r="BB51" s="169">
        <v>0</v>
      </c>
      <c r="BC51" s="169">
        <v>0</v>
      </c>
      <c r="BD51" s="169">
        <v>0</v>
      </c>
      <c r="BE51" s="169">
        <v>1.29963321359297E-4</v>
      </c>
      <c r="BF51" s="169">
        <v>1.0107605669256801E-3</v>
      </c>
      <c r="BG51" s="169">
        <v>5.4460566459277695E-4</v>
      </c>
      <c r="BH51" s="169">
        <v>0</v>
      </c>
      <c r="BI51" s="169">
        <v>1.5553662315184601E-3</v>
      </c>
      <c r="BJ51" s="169">
        <v>1.2352054665034899E-4</v>
      </c>
      <c r="BK51" s="169">
        <v>1.2264532721537E-6</v>
      </c>
      <c r="BL51" s="169">
        <v>0</v>
      </c>
      <c r="BM51" s="169">
        <v>1.2474699992250299E-4</v>
      </c>
      <c r="BN51" s="169">
        <v>1.17680082376893</v>
      </c>
    </row>
    <row r="52" spans="1:66" x14ac:dyDescent="0.25">
      <c r="A52" s="169" t="s">
        <v>209</v>
      </c>
      <c r="B52" s="169">
        <v>2023</v>
      </c>
      <c r="C52" s="169" t="s">
        <v>63</v>
      </c>
      <c r="D52" s="169">
        <v>2021</v>
      </c>
      <c r="E52" s="169" t="s">
        <v>210</v>
      </c>
      <c r="F52" s="169" t="s">
        <v>211</v>
      </c>
      <c r="G52" s="169">
        <v>4200.1693633286905</v>
      </c>
      <c r="H52" s="169">
        <v>268219.34102916101</v>
      </c>
      <c r="I52" s="169">
        <v>48469.372121492597</v>
      </c>
      <c r="J52" s="169">
        <v>0.238259707622162</v>
      </c>
      <c r="K52" s="169">
        <v>1.3220646271190401E-2</v>
      </c>
      <c r="L52" s="169">
        <v>0.11447740963992301</v>
      </c>
      <c r="M52" s="169">
        <v>0.36595776353327703</v>
      </c>
      <c r="N52" s="169">
        <v>1.33292019036519E-3</v>
      </c>
      <c r="O52" s="169">
        <v>3.1572146616031999E-6</v>
      </c>
      <c r="P52" s="169">
        <v>0</v>
      </c>
      <c r="Q52" s="169">
        <v>1.3360774050268E-3</v>
      </c>
      <c r="R52" s="169">
        <v>8.8698364027539102E-4</v>
      </c>
      <c r="S52" s="169">
        <v>1.6515635381927699E-2</v>
      </c>
      <c r="T52" s="169">
        <v>1.87386964272299E-2</v>
      </c>
      <c r="U52" s="169">
        <v>1.39318892662776E-3</v>
      </c>
      <c r="V52" s="169">
        <v>3.2999698986683302E-6</v>
      </c>
      <c r="W52" s="169">
        <v>0</v>
      </c>
      <c r="X52" s="169">
        <v>1.3964888965264299E-3</v>
      </c>
      <c r="Y52" s="169">
        <v>3.5479345611015602E-3</v>
      </c>
      <c r="Z52" s="169">
        <v>3.85364825578315E-2</v>
      </c>
      <c r="AA52" s="169">
        <v>4.3480906015459501E-2</v>
      </c>
      <c r="AB52" s="169">
        <v>240.56578203333601</v>
      </c>
      <c r="AC52" s="169">
        <v>2.4941789000303598</v>
      </c>
      <c r="AD52" s="169">
        <v>0</v>
      </c>
      <c r="AE52" s="169">
        <v>243.059960933366</v>
      </c>
      <c r="AF52" s="169">
        <v>8.3197696243405306E-5</v>
      </c>
      <c r="AG52" s="169">
        <v>1.0608666455858E-5</v>
      </c>
      <c r="AH52" s="169">
        <v>0</v>
      </c>
      <c r="AI52" s="169">
        <v>9.3806362699263299E-5</v>
      </c>
      <c r="AJ52" s="169">
        <v>3.7813590859878503E-2</v>
      </c>
      <c r="AK52" s="169">
        <v>3.9205018959853898E-4</v>
      </c>
      <c r="AL52" s="169">
        <v>0</v>
      </c>
      <c r="AM52" s="169">
        <v>3.8205641049477101E-2</v>
      </c>
      <c r="AN52" s="169">
        <v>1.7912235854991999E-3</v>
      </c>
      <c r="AO52" s="169">
        <v>2.2840167966710199E-4</v>
      </c>
      <c r="AP52" s="169">
        <v>0</v>
      </c>
      <c r="AQ52" s="169">
        <v>2.0196252651663001E-3</v>
      </c>
      <c r="AR52" s="169">
        <v>0</v>
      </c>
      <c r="AS52" s="169">
        <v>0</v>
      </c>
      <c r="AT52" s="169">
        <v>0</v>
      </c>
      <c r="AU52" s="169">
        <v>0</v>
      </c>
      <c r="AV52" s="169">
        <v>2.0196252651663001E-3</v>
      </c>
      <c r="AW52" s="169">
        <v>2.0391717018431702E-3</v>
      </c>
      <c r="AX52" s="169">
        <v>2.6001792607079999E-4</v>
      </c>
      <c r="AY52" s="169">
        <v>0</v>
      </c>
      <c r="AZ52" s="169">
        <v>2.29918962791397E-3</v>
      </c>
      <c r="BA52" s="169">
        <v>0</v>
      </c>
      <c r="BB52" s="169">
        <v>0</v>
      </c>
      <c r="BC52" s="169">
        <v>0</v>
      </c>
      <c r="BD52" s="169">
        <v>0</v>
      </c>
      <c r="BE52" s="169">
        <v>2.29918962791397E-3</v>
      </c>
      <c r="BF52" s="169">
        <v>1.78588237039469E-2</v>
      </c>
      <c r="BG52" s="169">
        <v>9.6716340672927895E-3</v>
      </c>
      <c r="BH52" s="169">
        <v>0</v>
      </c>
      <c r="BI52" s="169">
        <v>2.7530457771239698E-2</v>
      </c>
      <c r="BJ52" s="169">
        <v>2.2727462251695301E-3</v>
      </c>
      <c r="BK52" s="169">
        <v>2.3563765519885899E-5</v>
      </c>
      <c r="BL52" s="169">
        <v>0</v>
      </c>
      <c r="BM52" s="169">
        <v>2.2963099906894201E-3</v>
      </c>
      <c r="BN52" s="169">
        <v>21.662240297168601</v>
      </c>
    </row>
    <row r="53" spans="1:66" x14ac:dyDescent="0.25">
      <c r="A53" s="169" t="s">
        <v>209</v>
      </c>
      <c r="B53" s="169">
        <v>2023</v>
      </c>
      <c r="C53" s="169" t="s">
        <v>63</v>
      </c>
      <c r="D53" s="169">
        <v>2022</v>
      </c>
      <c r="E53" s="169" t="s">
        <v>210</v>
      </c>
      <c r="F53" s="169" t="s">
        <v>211</v>
      </c>
      <c r="G53" s="169">
        <v>4172.7752223936704</v>
      </c>
      <c r="H53" s="169">
        <v>265323.63261446398</v>
      </c>
      <c r="I53" s="169">
        <v>48153.2475331557</v>
      </c>
      <c r="J53" s="169">
        <v>0.21547117556199</v>
      </c>
      <c r="K53" s="169">
        <v>1.3134419213213301E-2</v>
      </c>
      <c r="L53" s="169">
        <v>0.113730770630332</v>
      </c>
      <c r="M53" s="169">
        <v>0.34233636540553603</v>
      </c>
      <c r="N53" s="169">
        <v>1.15335866946563E-3</v>
      </c>
      <c r="O53" s="169">
        <v>3.1366228292458698E-6</v>
      </c>
      <c r="P53" s="169">
        <v>0</v>
      </c>
      <c r="Q53" s="169">
        <v>1.15649529229487E-3</v>
      </c>
      <c r="R53" s="169">
        <v>8.7740772385941097E-4</v>
      </c>
      <c r="S53" s="169">
        <v>1.6337331818262201E-2</v>
      </c>
      <c r="T53" s="169">
        <v>1.8371234834416501E-2</v>
      </c>
      <c r="U53" s="169">
        <v>1.20550843054557E-3</v>
      </c>
      <c r="V53" s="169">
        <v>3.2784469950266999E-6</v>
      </c>
      <c r="W53" s="169">
        <v>0</v>
      </c>
      <c r="X53" s="169">
        <v>1.20878687754059E-3</v>
      </c>
      <c r="Y53" s="169">
        <v>3.50963089543764E-3</v>
      </c>
      <c r="Z53" s="169">
        <v>3.8120440909278498E-2</v>
      </c>
      <c r="AA53" s="169">
        <v>4.28388586822568E-2</v>
      </c>
      <c r="AB53" s="169">
        <v>237.96862272092599</v>
      </c>
      <c r="AC53" s="169">
        <v>2.4779114873633601</v>
      </c>
      <c r="AD53" s="169">
        <v>0</v>
      </c>
      <c r="AE53" s="169">
        <v>240.44653420828899</v>
      </c>
      <c r="AF53" s="169">
        <v>7.8928666418075902E-5</v>
      </c>
      <c r="AG53" s="169">
        <v>1.0539475125965E-5</v>
      </c>
      <c r="AH53" s="169">
        <v>0</v>
      </c>
      <c r="AI53" s="169">
        <v>8.9468141544041005E-5</v>
      </c>
      <c r="AJ53" s="169">
        <v>3.7405353583540697E-2</v>
      </c>
      <c r="AK53" s="169">
        <v>3.8949317886434503E-4</v>
      </c>
      <c r="AL53" s="169">
        <v>0</v>
      </c>
      <c r="AM53" s="169">
        <v>3.7794846762405E-2</v>
      </c>
      <c r="AN53" s="169">
        <v>1.69931254402086E-3</v>
      </c>
      <c r="AO53" s="169">
        <v>2.2691200930827701E-4</v>
      </c>
      <c r="AP53" s="169">
        <v>0</v>
      </c>
      <c r="AQ53" s="169">
        <v>1.9262245533291399E-3</v>
      </c>
      <c r="AR53" s="169">
        <v>0</v>
      </c>
      <c r="AS53" s="169">
        <v>0</v>
      </c>
      <c r="AT53" s="169">
        <v>0</v>
      </c>
      <c r="AU53" s="169">
        <v>0</v>
      </c>
      <c r="AV53" s="169">
        <v>1.9262245533291399E-3</v>
      </c>
      <c r="AW53" s="169">
        <v>1.9345379775070101E-3</v>
      </c>
      <c r="AX53" s="169">
        <v>2.5832204976290502E-4</v>
      </c>
      <c r="AY53" s="169">
        <v>0</v>
      </c>
      <c r="AZ53" s="169">
        <v>2.1928600272699199E-3</v>
      </c>
      <c r="BA53" s="169">
        <v>0</v>
      </c>
      <c r="BB53" s="169">
        <v>0</v>
      </c>
      <c r="BC53" s="169">
        <v>0</v>
      </c>
      <c r="BD53" s="169">
        <v>0</v>
      </c>
      <c r="BE53" s="169">
        <v>2.1928600272699199E-3</v>
      </c>
      <c r="BF53" s="169">
        <v>1.6942453729889999E-2</v>
      </c>
      <c r="BG53" s="169">
        <v>9.60855420460331E-3</v>
      </c>
      <c r="BH53" s="169">
        <v>0</v>
      </c>
      <c r="BI53" s="169">
        <v>2.6551007934493401E-2</v>
      </c>
      <c r="BJ53" s="169">
        <v>2.2482095517758699E-3</v>
      </c>
      <c r="BK53" s="169">
        <v>2.3410079071132801E-5</v>
      </c>
      <c r="BL53" s="169">
        <v>0</v>
      </c>
      <c r="BM53" s="169">
        <v>2.271619630847E-3</v>
      </c>
      <c r="BN53" s="169">
        <v>21.429323787595202</v>
      </c>
    </row>
    <row r="54" spans="1:66" x14ac:dyDescent="0.25">
      <c r="A54" s="169" t="s">
        <v>209</v>
      </c>
      <c r="B54" s="169">
        <v>2023</v>
      </c>
      <c r="C54" s="169" t="s">
        <v>63</v>
      </c>
      <c r="D54" s="169">
        <v>2023</v>
      </c>
      <c r="E54" s="169" t="s">
        <v>210</v>
      </c>
      <c r="F54" s="169" t="s">
        <v>211</v>
      </c>
      <c r="G54" s="169">
        <v>3059.6044398017698</v>
      </c>
      <c r="H54" s="169">
        <v>194543.27661241099</v>
      </c>
      <c r="I54" s="169">
        <v>35307.411037300502</v>
      </c>
      <c r="J54" s="169">
        <v>0.143230641299332</v>
      </c>
      <c r="K54" s="169">
        <v>9.6305516585944804E-3</v>
      </c>
      <c r="L54" s="169">
        <v>8.3390825581788994E-2</v>
      </c>
      <c r="M54" s="169">
        <v>0.236252018539715</v>
      </c>
      <c r="N54" s="169">
        <v>7.2509055707635495E-4</v>
      </c>
      <c r="O54" s="169">
        <v>2.2998663054846098E-6</v>
      </c>
      <c r="P54" s="169">
        <v>0</v>
      </c>
      <c r="Q54" s="169">
        <v>7.2739042338183899E-4</v>
      </c>
      <c r="R54" s="169">
        <v>6.4334176282245697E-4</v>
      </c>
      <c r="S54" s="169">
        <v>1.1979023623754101E-2</v>
      </c>
      <c r="T54" s="169">
        <v>1.33497558099584E-2</v>
      </c>
      <c r="U54" s="169">
        <v>7.57875934525654E-4</v>
      </c>
      <c r="V54" s="169">
        <v>2.4038560543130401E-6</v>
      </c>
      <c r="W54" s="169">
        <v>0</v>
      </c>
      <c r="X54" s="169">
        <v>7.6027979057996704E-4</v>
      </c>
      <c r="Y54" s="169">
        <v>2.57336705128983E-3</v>
      </c>
      <c r="Z54" s="169">
        <v>2.7951055122093001E-2</v>
      </c>
      <c r="AA54" s="169">
        <v>3.1284701963962797E-2</v>
      </c>
      <c r="AB54" s="169">
        <v>174.48575966974701</v>
      </c>
      <c r="AC54" s="169">
        <v>1.81687931511051</v>
      </c>
      <c r="AD54" s="169">
        <v>0</v>
      </c>
      <c r="AE54" s="169">
        <v>176.302638984857</v>
      </c>
      <c r="AF54" s="169">
        <v>5.5411934120772997E-5</v>
      </c>
      <c r="AG54" s="169">
        <v>7.7278605172710692E-6</v>
      </c>
      <c r="AH54" s="169">
        <v>0</v>
      </c>
      <c r="AI54" s="169">
        <v>6.3139794638043998E-5</v>
      </c>
      <c r="AJ54" s="169">
        <v>2.7426731562814801E-2</v>
      </c>
      <c r="AK54" s="169">
        <v>2.8558812680119598E-4</v>
      </c>
      <c r="AL54" s="169">
        <v>0</v>
      </c>
      <c r="AM54" s="169">
        <v>2.7712319689615999E-2</v>
      </c>
      <c r="AN54" s="169">
        <v>1.19300374646039E-3</v>
      </c>
      <c r="AO54" s="169">
        <v>1.6637871778909E-4</v>
      </c>
      <c r="AP54" s="169">
        <v>0</v>
      </c>
      <c r="AQ54" s="169">
        <v>1.3593824642494799E-3</v>
      </c>
      <c r="AR54" s="169">
        <v>0</v>
      </c>
      <c r="AS54" s="169">
        <v>0</v>
      </c>
      <c r="AT54" s="169">
        <v>0</v>
      </c>
      <c r="AU54" s="169">
        <v>0</v>
      </c>
      <c r="AV54" s="169">
        <v>1.3593824642494799E-3</v>
      </c>
      <c r="AW54" s="169">
        <v>1.3581439523625599E-3</v>
      </c>
      <c r="AX54" s="169">
        <v>1.8940950524046999E-4</v>
      </c>
      <c r="AY54" s="169">
        <v>0</v>
      </c>
      <c r="AZ54" s="169">
        <v>1.54755345760303E-3</v>
      </c>
      <c r="BA54" s="169">
        <v>0</v>
      </c>
      <c r="BB54" s="169">
        <v>0</v>
      </c>
      <c r="BC54" s="169">
        <v>0</v>
      </c>
      <c r="BD54" s="169">
        <v>0</v>
      </c>
      <c r="BE54" s="169">
        <v>1.54755345760303E-3</v>
      </c>
      <c r="BF54" s="169">
        <v>1.18944631690248E-2</v>
      </c>
      <c r="BG54" s="169">
        <v>7.0452812667000401E-3</v>
      </c>
      <c r="BH54" s="169">
        <v>0</v>
      </c>
      <c r="BI54" s="169">
        <v>1.8939744435724899E-2</v>
      </c>
      <c r="BJ54" s="169">
        <v>1.6484549393658301E-3</v>
      </c>
      <c r="BK54" s="169">
        <v>1.7164974877573501E-5</v>
      </c>
      <c r="BL54" s="169">
        <v>0</v>
      </c>
      <c r="BM54" s="169">
        <v>1.6656199142434001E-3</v>
      </c>
      <c r="BN54" s="169">
        <v>15.712625461015101</v>
      </c>
    </row>
    <row r="55" spans="1:66" x14ac:dyDescent="0.25">
      <c r="A55" s="169" t="s">
        <v>209</v>
      </c>
      <c r="B55" s="169">
        <v>2023</v>
      </c>
      <c r="C55" s="169" t="s">
        <v>63</v>
      </c>
      <c r="D55" s="169">
        <v>2024</v>
      </c>
      <c r="E55" s="169" t="s">
        <v>210</v>
      </c>
      <c r="F55" s="169" t="s">
        <v>211</v>
      </c>
      <c r="G55" s="169">
        <v>547.44642197730695</v>
      </c>
      <c r="H55" s="169">
        <v>14503.7840125865</v>
      </c>
      <c r="I55" s="169">
        <v>6317.4558090602604</v>
      </c>
      <c r="J55" s="169">
        <v>9.5779232177065406E-3</v>
      </c>
      <c r="K55" s="169">
        <v>1.7231675371430499E-3</v>
      </c>
      <c r="L55" s="169">
        <v>1.4920886012782001E-2</v>
      </c>
      <c r="M55" s="169">
        <v>2.6221976767631602E-2</v>
      </c>
      <c r="N55" s="169">
        <v>4.5067576584761599E-5</v>
      </c>
      <c r="O55" s="169">
        <v>4.1150861320010699E-7</v>
      </c>
      <c r="P55" s="169">
        <v>0</v>
      </c>
      <c r="Q55" s="169">
        <v>4.5479085197961698E-5</v>
      </c>
      <c r="R55" s="169">
        <v>4.7963055504835403E-5</v>
      </c>
      <c r="S55" s="169">
        <v>8.9307209350003602E-4</v>
      </c>
      <c r="T55" s="169">
        <v>9.8651423420283309E-4</v>
      </c>
      <c r="U55" s="169">
        <v>4.7105332413515297E-5</v>
      </c>
      <c r="V55" s="169">
        <v>4.3011520664658902E-7</v>
      </c>
      <c r="W55" s="169">
        <v>0</v>
      </c>
      <c r="X55" s="169">
        <v>4.7535447620161902E-5</v>
      </c>
      <c r="Y55" s="169">
        <v>1.9185222201934099E-4</v>
      </c>
      <c r="Z55" s="169">
        <v>2.0838348848334098E-3</v>
      </c>
      <c r="AA55" s="169">
        <v>2.3232225544729201E-3</v>
      </c>
      <c r="AB55" s="169">
        <v>12.024003720043501</v>
      </c>
      <c r="AC55" s="169">
        <v>0.30048751740118201</v>
      </c>
      <c r="AD55" s="169">
        <v>0</v>
      </c>
      <c r="AE55" s="169">
        <v>12.3244912374447</v>
      </c>
      <c r="AF55" s="169">
        <v>3.9476553093695697E-6</v>
      </c>
      <c r="AG55" s="169">
        <v>1.3827243596214099E-6</v>
      </c>
      <c r="AH55" s="169">
        <v>0</v>
      </c>
      <c r="AI55" s="169">
        <v>5.3303796689909898E-6</v>
      </c>
      <c r="AJ55" s="169">
        <v>1.8900059406802101E-3</v>
      </c>
      <c r="AK55" s="169">
        <v>4.7232453200407403E-5</v>
      </c>
      <c r="AL55" s="169">
        <v>0</v>
      </c>
      <c r="AM55" s="169">
        <v>1.93723839388061E-3</v>
      </c>
      <c r="AN55" s="169">
        <v>8.4991936277615699E-5</v>
      </c>
      <c r="AO55" s="169">
        <v>2.9769676289498001E-5</v>
      </c>
      <c r="AP55" s="169">
        <v>0</v>
      </c>
      <c r="AQ55" s="169">
        <v>1.14761612567113E-4</v>
      </c>
      <c r="AR55" s="169">
        <v>0</v>
      </c>
      <c r="AS55" s="169">
        <v>0</v>
      </c>
      <c r="AT55" s="169">
        <v>0</v>
      </c>
      <c r="AU55" s="169">
        <v>0</v>
      </c>
      <c r="AV55" s="169">
        <v>1.14761612567113E-4</v>
      </c>
      <c r="AW55" s="169">
        <v>9.6756849756347597E-5</v>
      </c>
      <c r="AX55" s="169">
        <v>3.3890510349470403E-5</v>
      </c>
      <c r="AY55" s="169">
        <v>0</v>
      </c>
      <c r="AZ55" s="169">
        <v>1.3064736010581801E-4</v>
      </c>
      <c r="BA55" s="169">
        <v>0</v>
      </c>
      <c r="BB55" s="169">
        <v>0</v>
      </c>
      <c r="BC55" s="169">
        <v>0</v>
      </c>
      <c r="BD55" s="169">
        <v>0</v>
      </c>
      <c r="BE55" s="169">
        <v>1.3064736010581801E-4</v>
      </c>
      <c r="BF55" s="169">
        <v>8.4738496585987598E-4</v>
      </c>
      <c r="BG55" s="169">
        <v>1.2605923730221E-3</v>
      </c>
      <c r="BH55" s="169">
        <v>0</v>
      </c>
      <c r="BI55" s="169">
        <v>2.1079773388819798E-3</v>
      </c>
      <c r="BJ55" s="169">
        <v>1.13596825097788E-4</v>
      </c>
      <c r="BK55" s="169">
        <v>2.8388570689968999E-6</v>
      </c>
      <c r="BL55" s="169">
        <v>0</v>
      </c>
      <c r="BM55" s="169">
        <v>1.1643568216678499E-4</v>
      </c>
      <c r="BN55" s="169">
        <v>1.0983960077203601</v>
      </c>
    </row>
    <row r="56" spans="1:66" x14ac:dyDescent="0.25">
      <c r="A56" s="169" t="s">
        <v>209</v>
      </c>
      <c r="B56" s="169">
        <v>2023</v>
      </c>
      <c r="C56" s="169" t="s">
        <v>64</v>
      </c>
      <c r="D56" s="169">
        <v>2021</v>
      </c>
      <c r="E56" s="169" t="s">
        <v>210</v>
      </c>
      <c r="F56" s="169" t="s">
        <v>211</v>
      </c>
      <c r="G56" s="169">
        <v>26.377157155369101</v>
      </c>
      <c r="H56" s="169">
        <v>6463.6603376162102</v>
      </c>
      <c r="I56" s="169">
        <v>385.10649446838897</v>
      </c>
      <c r="J56" s="169">
        <v>5.7475761778545296E-3</v>
      </c>
      <c r="K56" s="169">
        <v>8.3025953056894294E-5</v>
      </c>
      <c r="L56" s="169">
        <v>5.5844551117956295E-4</v>
      </c>
      <c r="M56" s="169">
        <v>6.3890476420909899E-3</v>
      </c>
      <c r="N56" s="169">
        <v>3.23731963203153E-5</v>
      </c>
      <c r="O56" s="169">
        <v>1.98273783979853E-8</v>
      </c>
      <c r="P56" s="169">
        <v>0</v>
      </c>
      <c r="Q56" s="169">
        <v>3.2393023698713198E-5</v>
      </c>
      <c r="R56" s="169">
        <v>2.1374897700382998E-5</v>
      </c>
      <c r="S56" s="169">
        <v>3.9800059518113297E-4</v>
      </c>
      <c r="T56" s="169">
        <v>4.5176851658022902E-4</v>
      </c>
      <c r="U56" s="169">
        <v>3.3836968603988797E-5</v>
      </c>
      <c r="V56" s="169">
        <v>2.07238844664536E-8</v>
      </c>
      <c r="W56" s="169">
        <v>0</v>
      </c>
      <c r="X56" s="169">
        <v>3.3857692488455302E-5</v>
      </c>
      <c r="Y56" s="169">
        <v>8.5499590801532306E-5</v>
      </c>
      <c r="Z56" s="169">
        <v>9.2866805542264402E-4</v>
      </c>
      <c r="AA56" s="169">
        <v>1.0480253387126299E-3</v>
      </c>
      <c r="AB56" s="169">
        <v>5.3717002535137599</v>
      </c>
      <c r="AC56" s="169">
        <v>1.5663499046992602E-2</v>
      </c>
      <c r="AD56" s="169">
        <v>0</v>
      </c>
      <c r="AE56" s="169">
        <v>5.3873637525607503</v>
      </c>
      <c r="AF56" s="169">
        <v>2.01008431377388E-6</v>
      </c>
      <c r="AG56" s="169">
        <v>6.6622661637933006E-8</v>
      </c>
      <c r="AH56" s="169">
        <v>0</v>
      </c>
      <c r="AI56" s="169">
        <v>2.07670697541181E-6</v>
      </c>
      <c r="AJ56" s="169">
        <v>8.44356474521916E-4</v>
      </c>
      <c r="AK56" s="169">
        <v>2.4620839231200402E-6</v>
      </c>
      <c r="AL56" s="169">
        <v>0</v>
      </c>
      <c r="AM56" s="169">
        <v>8.4681855844503603E-4</v>
      </c>
      <c r="AN56" s="169">
        <v>4.3276564066629902E-5</v>
      </c>
      <c r="AO56" s="169">
        <v>1.43436763567906E-6</v>
      </c>
      <c r="AP56" s="169">
        <v>0</v>
      </c>
      <c r="AQ56" s="169">
        <v>4.4710931702308997E-5</v>
      </c>
      <c r="AR56" s="169">
        <v>0</v>
      </c>
      <c r="AS56" s="169">
        <v>0</v>
      </c>
      <c r="AT56" s="169">
        <v>0</v>
      </c>
      <c r="AU56" s="169">
        <v>0</v>
      </c>
      <c r="AV56" s="169">
        <v>4.4710931702308997E-5</v>
      </c>
      <c r="AW56" s="169">
        <v>4.9267073922031298E-5</v>
      </c>
      <c r="AX56" s="169">
        <v>1.6329183673077299E-6</v>
      </c>
      <c r="AY56" s="169">
        <v>0</v>
      </c>
      <c r="AZ56" s="169">
        <v>5.0899992289339003E-5</v>
      </c>
      <c r="BA56" s="169">
        <v>0</v>
      </c>
      <c r="BB56" s="169">
        <v>0</v>
      </c>
      <c r="BC56" s="169">
        <v>0</v>
      </c>
      <c r="BD56" s="169">
        <v>0</v>
      </c>
      <c r="BE56" s="169">
        <v>5.0899992289339003E-5</v>
      </c>
      <c r="BF56" s="169">
        <v>4.3048975545229701E-4</v>
      </c>
      <c r="BG56" s="169">
        <v>6.0738077366486197E-5</v>
      </c>
      <c r="BH56" s="169">
        <v>0</v>
      </c>
      <c r="BI56" s="169">
        <v>4.9122783281878302E-4</v>
      </c>
      <c r="BJ56" s="169">
        <v>5.0749160461332201E-5</v>
      </c>
      <c r="BK56" s="169">
        <v>1.4798097231910501E-7</v>
      </c>
      <c r="BL56" s="169">
        <v>0</v>
      </c>
      <c r="BM56" s="169">
        <v>5.0897141433651301E-5</v>
      </c>
      <c r="BN56" s="169">
        <v>0.48013818371435002</v>
      </c>
    </row>
    <row r="57" spans="1:66" x14ac:dyDescent="0.25">
      <c r="A57" s="169" t="s">
        <v>209</v>
      </c>
      <c r="B57" s="169">
        <v>2023</v>
      </c>
      <c r="C57" s="169" t="s">
        <v>64</v>
      </c>
      <c r="D57" s="169">
        <v>2022</v>
      </c>
      <c r="E57" s="169" t="s">
        <v>210</v>
      </c>
      <c r="F57" s="169" t="s">
        <v>211</v>
      </c>
      <c r="G57" s="169">
        <v>25.942844404500601</v>
      </c>
      <c r="H57" s="169">
        <v>6538.3430492636098</v>
      </c>
      <c r="I57" s="169">
        <v>378.76552830570898</v>
      </c>
      <c r="J57" s="169">
        <v>5.3152861008622402E-3</v>
      </c>
      <c r="K57" s="169">
        <v>8.1658890266419202E-5</v>
      </c>
      <c r="L57" s="169">
        <v>5.4925043360763497E-4</v>
      </c>
      <c r="M57" s="169">
        <v>5.94619542473629E-3</v>
      </c>
      <c r="N57" s="169">
        <v>2.8645021471085798E-5</v>
      </c>
      <c r="O57" s="169">
        <v>1.95009109472355E-8</v>
      </c>
      <c r="P57" s="169">
        <v>0</v>
      </c>
      <c r="Q57" s="169">
        <v>2.8664522382033001E-5</v>
      </c>
      <c r="R57" s="169">
        <v>2.1621868493721301E-5</v>
      </c>
      <c r="S57" s="169">
        <v>4.0259919135309202E-4</v>
      </c>
      <c r="T57" s="169">
        <v>4.5288558222884601E-4</v>
      </c>
      <c r="U57" s="169">
        <v>2.9940222231607998E-5</v>
      </c>
      <c r="V57" s="169">
        <v>2.03826556062588E-8</v>
      </c>
      <c r="W57" s="169">
        <v>0</v>
      </c>
      <c r="X57" s="169">
        <v>2.99606048872143E-5</v>
      </c>
      <c r="Y57" s="169">
        <v>8.6487473974885504E-5</v>
      </c>
      <c r="Z57" s="169">
        <v>9.3939811315721497E-4</v>
      </c>
      <c r="AA57" s="169">
        <v>1.05584619201931E-3</v>
      </c>
      <c r="AB57" s="169">
        <v>5.43376619140885</v>
      </c>
      <c r="AC57" s="169">
        <v>1.54055918995599E-2</v>
      </c>
      <c r="AD57" s="169">
        <v>0</v>
      </c>
      <c r="AE57" s="169">
        <v>5.4491717833084099</v>
      </c>
      <c r="AF57" s="169">
        <v>1.9500290082151999E-6</v>
      </c>
      <c r="AG57" s="169">
        <v>6.5525687036928297E-8</v>
      </c>
      <c r="AH57" s="169">
        <v>0</v>
      </c>
      <c r="AI57" s="169">
        <v>2.0155546952521298E-6</v>
      </c>
      <c r="AJ57" s="169">
        <v>8.5411237563994902E-4</v>
      </c>
      <c r="AK57" s="169">
        <v>2.4215445111121101E-6</v>
      </c>
      <c r="AL57" s="169">
        <v>0</v>
      </c>
      <c r="AM57" s="169">
        <v>8.5653392015106096E-4</v>
      </c>
      <c r="AN57" s="169">
        <v>4.1983589806425197E-5</v>
      </c>
      <c r="AO57" s="169">
        <v>1.4107500733337699E-6</v>
      </c>
      <c r="AP57" s="169">
        <v>0</v>
      </c>
      <c r="AQ57" s="169">
        <v>4.3394339879758898E-5</v>
      </c>
      <c r="AR57" s="169">
        <v>0</v>
      </c>
      <c r="AS57" s="169">
        <v>0</v>
      </c>
      <c r="AT57" s="169">
        <v>0</v>
      </c>
      <c r="AU57" s="169">
        <v>0</v>
      </c>
      <c r="AV57" s="169">
        <v>4.3394339879758898E-5</v>
      </c>
      <c r="AW57" s="169">
        <v>4.7795121149655099E-5</v>
      </c>
      <c r="AX57" s="169">
        <v>1.60603157037689E-6</v>
      </c>
      <c r="AY57" s="169">
        <v>0</v>
      </c>
      <c r="AZ57" s="169">
        <v>4.9401152720031998E-5</v>
      </c>
      <c r="BA57" s="169">
        <v>0</v>
      </c>
      <c r="BB57" s="169">
        <v>0</v>
      </c>
      <c r="BC57" s="169">
        <v>0</v>
      </c>
      <c r="BD57" s="169">
        <v>0</v>
      </c>
      <c r="BE57" s="169">
        <v>4.9401152720031998E-5</v>
      </c>
      <c r="BF57" s="169">
        <v>4.1762800365160302E-4</v>
      </c>
      <c r="BG57" s="169">
        <v>5.9737995314120999E-5</v>
      </c>
      <c r="BH57" s="169">
        <v>0</v>
      </c>
      <c r="BI57" s="169">
        <v>4.7736599896572399E-4</v>
      </c>
      <c r="BJ57" s="169">
        <v>5.1335528667443599E-5</v>
      </c>
      <c r="BK57" s="169">
        <v>1.4554439347228201E-7</v>
      </c>
      <c r="BL57" s="169">
        <v>0</v>
      </c>
      <c r="BM57" s="169">
        <v>5.1481073060915903E-5</v>
      </c>
      <c r="BN57" s="169">
        <v>0.48564670272014998</v>
      </c>
    </row>
    <row r="58" spans="1:66" x14ac:dyDescent="0.25">
      <c r="A58" s="169" t="s">
        <v>209</v>
      </c>
      <c r="B58" s="169">
        <v>2023</v>
      </c>
      <c r="C58" s="169" t="s">
        <v>64</v>
      </c>
      <c r="D58" s="169">
        <v>2023</v>
      </c>
      <c r="E58" s="169" t="s">
        <v>210</v>
      </c>
      <c r="F58" s="169" t="s">
        <v>211</v>
      </c>
      <c r="G58" s="169">
        <v>17.2457897088888</v>
      </c>
      <c r="H58" s="169">
        <v>4350.2774394248199</v>
      </c>
      <c r="I58" s="169">
        <v>251.78852974977701</v>
      </c>
      <c r="J58" s="169">
        <v>3.2061391077932099E-3</v>
      </c>
      <c r="K58" s="169">
        <v>5.4283640892961899E-5</v>
      </c>
      <c r="L58" s="169">
        <v>3.6512023615537003E-4</v>
      </c>
      <c r="M58" s="169">
        <v>3.6255429848415502E-3</v>
      </c>
      <c r="N58" s="169">
        <v>1.6341276458126599E-5</v>
      </c>
      <c r="O58" s="169">
        <v>1.29634439494788E-8</v>
      </c>
      <c r="P58" s="169">
        <v>0</v>
      </c>
      <c r="Q58" s="169">
        <v>1.6354239902076099E-5</v>
      </c>
      <c r="R58" s="169">
        <v>1.4386080081411501E-5</v>
      </c>
      <c r="S58" s="169">
        <v>2.6786881111588202E-4</v>
      </c>
      <c r="T58" s="169">
        <v>2.9860913109936999E-4</v>
      </c>
      <c r="U58" s="169">
        <v>1.70801564662228E-5</v>
      </c>
      <c r="V58" s="169">
        <v>1.3549593360443599E-8</v>
      </c>
      <c r="W58" s="169">
        <v>0</v>
      </c>
      <c r="X58" s="169">
        <v>1.70937060595832E-5</v>
      </c>
      <c r="Y58" s="169">
        <v>5.7544320325646003E-5</v>
      </c>
      <c r="Z58" s="169">
        <v>6.25027225937059E-4</v>
      </c>
      <c r="AA58" s="169">
        <v>6.9966525232228799E-4</v>
      </c>
      <c r="AB58" s="169">
        <v>3.6153487658096402</v>
      </c>
      <c r="AC58" s="169">
        <v>1.0241035797704599E-2</v>
      </c>
      <c r="AD58" s="169">
        <v>0</v>
      </c>
      <c r="AE58" s="169">
        <v>3.62558980160735</v>
      </c>
      <c r="AF58" s="169">
        <v>1.2422773771833701E-6</v>
      </c>
      <c r="AG58" s="169">
        <v>4.3558917501478302E-8</v>
      </c>
      <c r="AH58" s="169">
        <v>0</v>
      </c>
      <c r="AI58" s="169">
        <v>1.2858362946848401E-6</v>
      </c>
      <c r="AJ58" s="169">
        <v>5.6828247928938003E-4</v>
      </c>
      <c r="AK58" s="169">
        <v>1.6097482125787501E-6</v>
      </c>
      <c r="AL58" s="169">
        <v>0</v>
      </c>
      <c r="AM58" s="169">
        <v>5.6989222750195901E-4</v>
      </c>
      <c r="AN58" s="169">
        <v>2.6745891271229998E-5</v>
      </c>
      <c r="AO58" s="169">
        <v>9.3781154900243301E-7</v>
      </c>
      <c r="AP58" s="169">
        <v>0</v>
      </c>
      <c r="AQ58" s="169">
        <v>2.7683702820232401E-5</v>
      </c>
      <c r="AR58" s="169">
        <v>0</v>
      </c>
      <c r="AS58" s="169">
        <v>0</v>
      </c>
      <c r="AT58" s="169">
        <v>0</v>
      </c>
      <c r="AU58" s="169">
        <v>0</v>
      </c>
      <c r="AV58" s="169">
        <v>2.7683702820232401E-5</v>
      </c>
      <c r="AW58" s="169">
        <v>3.04481612805845E-5</v>
      </c>
      <c r="AX58" s="169">
        <v>1.06762706111561E-6</v>
      </c>
      <c r="AY58" s="169">
        <v>0</v>
      </c>
      <c r="AZ58" s="169">
        <v>3.15157883417002E-5</v>
      </c>
      <c r="BA58" s="169">
        <v>0</v>
      </c>
      <c r="BB58" s="169">
        <v>0</v>
      </c>
      <c r="BC58" s="169">
        <v>0</v>
      </c>
      <c r="BD58" s="169">
        <v>0</v>
      </c>
      <c r="BE58" s="169">
        <v>3.15157883417002E-5</v>
      </c>
      <c r="BF58" s="169">
        <v>2.6605235663800902E-4</v>
      </c>
      <c r="BG58" s="169">
        <v>3.9711486094377301E-5</v>
      </c>
      <c r="BH58" s="169">
        <v>0</v>
      </c>
      <c r="BI58" s="169">
        <v>3.0576384273238699E-4</v>
      </c>
      <c r="BJ58" s="169">
        <v>3.41560224846383E-5</v>
      </c>
      <c r="BK58" s="169">
        <v>9.6752228244306098E-8</v>
      </c>
      <c r="BL58" s="169">
        <v>0</v>
      </c>
      <c r="BM58" s="169">
        <v>3.4252774712882601E-5</v>
      </c>
      <c r="BN58" s="169">
        <v>0.32312355025397799</v>
      </c>
    </row>
    <row r="59" spans="1:66" x14ac:dyDescent="0.25">
      <c r="A59" s="169" t="s">
        <v>209</v>
      </c>
      <c r="B59" s="169">
        <v>2023</v>
      </c>
      <c r="C59" s="169" t="s">
        <v>64</v>
      </c>
      <c r="D59" s="169">
        <v>2024</v>
      </c>
      <c r="E59" s="169" t="s">
        <v>210</v>
      </c>
      <c r="F59" s="169" t="s">
        <v>211</v>
      </c>
      <c r="G59" s="169">
        <v>7.1414173204156199</v>
      </c>
      <c r="H59" s="169">
        <v>750.59737233790804</v>
      </c>
      <c r="I59" s="169">
        <v>104.264692878068</v>
      </c>
      <c r="J59" s="169">
        <v>4.9618400877133196E-4</v>
      </c>
      <c r="K59" s="169">
        <v>2.2478653621087E-5</v>
      </c>
      <c r="L59" s="169">
        <v>1.5119493061951499E-4</v>
      </c>
      <c r="M59" s="169">
        <v>6.6985759301193496E-4</v>
      </c>
      <c r="N59" s="169">
        <v>2.3506226722617599E-6</v>
      </c>
      <c r="O59" s="169">
        <v>5.3681138826207802E-9</v>
      </c>
      <c r="P59" s="169">
        <v>0</v>
      </c>
      <c r="Q59" s="169">
        <v>2.35599078614438E-6</v>
      </c>
      <c r="R59" s="169">
        <v>2.4821759204345999E-6</v>
      </c>
      <c r="S59" s="169">
        <v>4.6218115638492201E-5</v>
      </c>
      <c r="T59" s="169">
        <v>5.1056282345071199E-5</v>
      </c>
      <c r="U59" s="169">
        <v>2.45690739876781E-6</v>
      </c>
      <c r="V59" s="169">
        <v>5.6108361717403302E-9</v>
      </c>
      <c r="W59" s="169">
        <v>0</v>
      </c>
      <c r="X59" s="169">
        <v>2.4625182349395501E-6</v>
      </c>
      <c r="Y59" s="169">
        <v>9.9287036817383997E-6</v>
      </c>
      <c r="Z59" s="169">
        <v>1.07842269823148E-4</v>
      </c>
      <c r="AA59" s="169">
        <v>1.20233491739826E-4</v>
      </c>
      <c r="AB59" s="169">
        <v>0.56825294777246405</v>
      </c>
      <c r="AC59" s="169">
        <v>3.9198479982511403E-3</v>
      </c>
      <c r="AD59" s="169">
        <v>0</v>
      </c>
      <c r="AE59" s="169">
        <v>0.572172795770715</v>
      </c>
      <c r="AF59" s="169">
        <v>2.0482335688549399E-7</v>
      </c>
      <c r="AG59" s="169">
        <v>1.8037585587819001E-8</v>
      </c>
      <c r="AH59" s="169">
        <v>0</v>
      </c>
      <c r="AI59" s="169">
        <v>2.2286094247331301E-7</v>
      </c>
      <c r="AJ59" s="169">
        <v>8.9321450001606095E-5</v>
      </c>
      <c r="AK59" s="169">
        <v>6.1614551822770296E-7</v>
      </c>
      <c r="AL59" s="169">
        <v>0</v>
      </c>
      <c r="AM59" s="169">
        <v>8.9937595519833793E-5</v>
      </c>
      <c r="AN59" s="169">
        <v>4.4097907067168097E-6</v>
      </c>
      <c r="AO59" s="169">
        <v>3.8834427140670899E-7</v>
      </c>
      <c r="AP59" s="169">
        <v>0</v>
      </c>
      <c r="AQ59" s="169">
        <v>4.7981349781235197E-6</v>
      </c>
      <c r="AR59" s="169">
        <v>0</v>
      </c>
      <c r="AS59" s="169">
        <v>0</v>
      </c>
      <c r="AT59" s="169">
        <v>0</v>
      </c>
      <c r="AU59" s="169">
        <v>0</v>
      </c>
      <c r="AV59" s="169">
        <v>4.7981349781235197E-6</v>
      </c>
      <c r="AW59" s="169">
        <v>5.0202110406456297E-6</v>
      </c>
      <c r="AX59" s="169">
        <v>4.4210039173014299E-7</v>
      </c>
      <c r="AY59" s="169">
        <v>0</v>
      </c>
      <c r="AZ59" s="169">
        <v>5.4623114323757804E-6</v>
      </c>
      <c r="BA59" s="169">
        <v>0</v>
      </c>
      <c r="BB59" s="169">
        <v>0</v>
      </c>
      <c r="BC59" s="169">
        <v>0</v>
      </c>
      <c r="BD59" s="169">
        <v>0</v>
      </c>
      <c r="BE59" s="169">
        <v>5.4623114323757804E-6</v>
      </c>
      <c r="BF59" s="169">
        <v>4.3865997153050798E-5</v>
      </c>
      <c r="BG59" s="169">
        <v>1.6444378564331999E-5</v>
      </c>
      <c r="BH59" s="169">
        <v>0</v>
      </c>
      <c r="BI59" s="169">
        <v>6.0310375717382801E-5</v>
      </c>
      <c r="BJ59" s="169">
        <v>5.36857208483775E-6</v>
      </c>
      <c r="BK59" s="169">
        <v>3.7032780248144801E-8</v>
      </c>
      <c r="BL59" s="169">
        <v>0</v>
      </c>
      <c r="BM59" s="169">
        <v>5.4056048650858897E-6</v>
      </c>
      <c r="BN59" s="169">
        <v>5.0993773494787703E-2</v>
      </c>
    </row>
    <row r="60" spans="1:66" x14ac:dyDescent="0.25">
      <c r="A60" s="169" t="s">
        <v>209</v>
      </c>
      <c r="B60" s="169">
        <v>2023</v>
      </c>
      <c r="C60" s="169" t="s">
        <v>65</v>
      </c>
      <c r="D60" s="169">
        <v>2021</v>
      </c>
      <c r="E60" s="169" t="s">
        <v>210</v>
      </c>
      <c r="F60" s="169" t="s">
        <v>211</v>
      </c>
      <c r="G60" s="169">
        <v>14.223241223344299</v>
      </c>
      <c r="H60" s="169">
        <v>845.36984778350597</v>
      </c>
      <c r="I60" s="169">
        <v>207.65932186082699</v>
      </c>
      <c r="J60" s="169">
        <v>7.5189190041061703E-4</v>
      </c>
      <c r="K60" s="169">
        <v>4.47697282603443E-5</v>
      </c>
      <c r="L60" s="169">
        <v>3.0112817574747501E-4</v>
      </c>
      <c r="M60" s="169">
        <v>1.0977898044184299E-3</v>
      </c>
      <c r="N60" s="169">
        <v>4.2317433007380304E-6</v>
      </c>
      <c r="O60" s="169">
        <v>1.0691432140315699E-8</v>
      </c>
      <c r="P60" s="169">
        <v>0</v>
      </c>
      <c r="Q60" s="169">
        <v>4.2424347328783397E-6</v>
      </c>
      <c r="R60" s="169">
        <v>2.7955822353785602E-6</v>
      </c>
      <c r="S60" s="169">
        <v>5.2053741222748799E-5</v>
      </c>
      <c r="T60" s="169">
        <v>5.90917581910057E-5</v>
      </c>
      <c r="U60" s="169">
        <v>4.4230839547146096E-6</v>
      </c>
      <c r="V60" s="169">
        <v>1.11748512591733E-8</v>
      </c>
      <c r="W60" s="169">
        <v>0</v>
      </c>
      <c r="X60" s="169">
        <v>4.4342588059737902E-6</v>
      </c>
      <c r="Y60" s="169">
        <v>1.11823289415142E-5</v>
      </c>
      <c r="Z60" s="169">
        <v>1.2145872951974699E-4</v>
      </c>
      <c r="AA60" s="169">
        <v>1.3707531726723501E-4</v>
      </c>
      <c r="AB60" s="169">
        <v>0.75897679389218198</v>
      </c>
      <c r="AC60" s="169">
        <v>8.4461613522157798E-3</v>
      </c>
      <c r="AD60" s="169">
        <v>0</v>
      </c>
      <c r="AE60" s="169">
        <v>0.76742295524439796</v>
      </c>
      <c r="AF60" s="169">
        <v>2.6289275352470502E-7</v>
      </c>
      <c r="AG60" s="169">
        <v>3.5924651843107602E-8</v>
      </c>
      <c r="AH60" s="169">
        <v>0</v>
      </c>
      <c r="AI60" s="169">
        <v>2.9881740536781297E-7</v>
      </c>
      <c r="AJ60" s="169">
        <v>1.19300582625688E-4</v>
      </c>
      <c r="AK60" s="169">
        <v>1.3276189448462301E-6</v>
      </c>
      <c r="AL60" s="169">
        <v>0</v>
      </c>
      <c r="AM60" s="169">
        <v>1.20628201570534E-4</v>
      </c>
      <c r="AN60" s="169">
        <v>5.6600088924650597E-6</v>
      </c>
      <c r="AO60" s="169">
        <v>7.7344790285971895E-7</v>
      </c>
      <c r="AP60" s="169">
        <v>0</v>
      </c>
      <c r="AQ60" s="169">
        <v>6.4334567953247799E-6</v>
      </c>
      <c r="AR60" s="169">
        <v>0</v>
      </c>
      <c r="AS60" s="169">
        <v>0</v>
      </c>
      <c r="AT60" s="169">
        <v>0</v>
      </c>
      <c r="AU60" s="169">
        <v>0</v>
      </c>
      <c r="AV60" s="169">
        <v>6.4334567953247799E-6</v>
      </c>
      <c r="AW60" s="169">
        <v>6.4434892769005602E-6</v>
      </c>
      <c r="AX60" s="169">
        <v>8.8051156155468904E-7</v>
      </c>
      <c r="AY60" s="169">
        <v>0</v>
      </c>
      <c r="AZ60" s="169">
        <v>7.3240008384552501E-6</v>
      </c>
      <c r="BA60" s="169">
        <v>0</v>
      </c>
      <c r="BB60" s="169">
        <v>0</v>
      </c>
      <c r="BC60" s="169">
        <v>0</v>
      </c>
      <c r="BD60" s="169">
        <v>0</v>
      </c>
      <c r="BE60" s="169">
        <v>7.3240008384552501E-6</v>
      </c>
      <c r="BF60" s="169">
        <v>5.6317323342970003E-5</v>
      </c>
      <c r="BG60" s="169">
        <v>3.2751532727242303E-5</v>
      </c>
      <c r="BH60" s="169">
        <v>0</v>
      </c>
      <c r="BI60" s="169">
        <v>8.9068856070212394E-5</v>
      </c>
      <c r="BJ60" s="169">
        <v>7.1704364133993903E-6</v>
      </c>
      <c r="BK60" s="169">
        <v>7.9795144463900504E-8</v>
      </c>
      <c r="BL60" s="169">
        <v>0</v>
      </c>
      <c r="BM60" s="169">
        <v>7.2502315578632897E-6</v>
      </c>
      <c r="BN60" s="169">
        <v>6.8395059401103395E-2</v>
      </c>
    </row>
    <row r="61" spans="1:66" x14ac:dyDescent="0.25">
      <c r="A61" s="169" t="s">
        <v>209</v>
      </c>
      <c r="B61" s="169">
        <v>2023</v>
      </c>
      <c r="C61" s="169" t="s">
        <v>65</v>
      </c>
      <c r="D61" s="169">
        <v>2022</v>
      </c>
      <c r="E61" s="169" t="s">
        <v>210</v>
      </c>
      <c r="F61" s="169" t="s">
        <v>211</v>
      </c>
      <c r="G61" s="169">
        <v>14.113375786163299</v>
      </c>
      <c r="H61" s="169">
        <v>835.231257010322</v>
      </c>
      <c r="I61" s="169">
        <v>206.055286477984</v>
      </c>
      <c r="J61" s="169">
        <v>6.7915378378122096E-4</v>
      </c>
      <c r="K61" s="169">
        <v>4.4423910757106997E-5</v>
      </c>
      <c r="L61" s="169">
        <v>2.9880215327787599E-4</v>
      </c>
      <c r="M61" s="169">
        <v>1.0223798478162E-3</v>
      </c>
      <c r="N61" s="169">
        <v>3.6572419686004901E-6</v>
      </c>
      <c r="O61" s="169">
        <v>1.06088476683418E-8</v>
      </c>
      <c r="P61" s="169">
        <v>0</v>
      </c>
      <c r="Q61" s="169">
        <v>3.6678508162688402E-6</v>
      </c>
      <c r="R61" s="169">
        <v>2.76205458552021E-6</v>
      </c>
      <c r="S61" s="169">
        <v>5.1429456382386403E-5</v>
      </c>
      <c r="T61" s="169">
        <v>5.7859361784175402E-5</v>
      </c>
      <c r="U61" s="169">
        <v>3.8226062216497302E-6</v>
      </c>
      <c r="V61" s="169">
        <v>1.1088532683839899E-8</v>
      </c>
      <c r="W61" s="169">
        <v>0</v>
      </c>
      <c r="X61" s="169">
        <v>3.8336947543335697E-6</v>
      </c>
      <c r="Y61" s="169">
        <v>1.10482183420808E-5</v>
      </c>
      <c r="Z61" s="169">
        <v>1.20002064892235E-4</v>
      </c>
      <c r="AA61" s="169">
        <v>1.34883977988649E-4</v>
      </c>
      <c r="AB61" s="169">
        <v>0.749874322187292</v>
      </c>
      <c r="AC61" s="169">
        <v>8.3809201603600308E-3</v>
      </c>
      <c r="AD61" s="169">
        <v>0</v>
      </c>
      <c r="AE61" s="169">
        <v>0.75825524234765196</v>
      </c>
      <c r="AF61" s="169">
        <v>2.4910143018604901E-7</v>
      </c>
      <c r="AG61" s="169">
        <v>3.5647156895342801E-8</v>
      </c>
      <c r="AH61" s="169">
        <v>0</v>
      </c>
      <c r="AI61" s="169">
        <v>2.8474858708139199E-7</v>
      </c>
      <c r="AJ61" s="169">
        <v>1.17869800833061E-4</v>
      </c>
      <c r="AK61" s="169">
        <v>1.31736393802359E-6</v>
      </c>
      <c r="AL61" s="169">
        <v>0</v>
      </c>
      <c r="AM61" s="169">
        <v>1.19187164771085E-4</v>
      </c>
      <c r="AN61" s="169">
        <v>5.3630854828651798E-6</v>
      </c>
      <c r="AO61" s="169">
        <v>7.6747351272950301E-7</v>
      </c>
      <c r="AP61" s="169">
        <v>0</v>
      </c>
      <c r="AQ61" s="169">
        <v>6.1305589955946796E-6</v>
      </c>
      <c r="AR61" s="169">
        <v>0</v>
      </c>
      <c r="AS61" s="169">
        <v>0</v>
      </c>
      <c r="AT61" s="169">
        <v>0</v>
      </c>
      <c r="AU61" s="169">
        <v>0</v>
      </c>
      <c r="AV61" s="169">
        <v>6.1305589955946796E-6</v>
      </c>
      <c r="AW61" s="169">
        <v>6.1054645772636796E-6</v>
      </c>
      <c r="AX61" s="169">
        <v>8.7371017316971295E-7</v>
      </c>
      <c r="AY61" s="169">
        <v>0</v>
      </c>
      <c r="AZ61" s="169">
        <v>6.9791747504333998E-6</v>
      </c>
      <c r="BA61" s="169">
        <v>0</v>
      </c>
      <c r="BB61" s="169">
        <v>0</v>
      </c>
      <c r="BC61" s="169">
        <v>0</v>
      </c>
      <c r="BD61" s="169">
        <v>0</v>
      </c>
      <c r="BE61" s="169">
        <v>6.9791747504333998E-6</v>
      </c>
      <c r="BF61" s="169">
        <v>5.3362922350370202E-5</v>
      </c>
      <c r="BG61" s="169">
        <v>3.24985480942093E-5</v>
      </c>
      <c r="BH61" s="169">
        <v>0</v>
      </c>
      <c r="BI61" s="169">
        <v>8.5861470444579597E-5</v>
      </c>
      <c r="BJ61" s="169">
        <v>7.0844407741520197E-6</v>
      </c>
      <c r="BK61" s="169">
        <v>7.91787780328045E-8</v>
      </c>
      <c r="BL61" s="169">
        <v>0</v>
      </c>
      <c r="BM61" s="169">
        <v>7.1636195521848201E-6</v>
      </c>
      <c r="BN61" s="169">
        <v>6.7578005045535502E-2</v>
      </c>
    </row>
    <row r="62" spans="1:66" x14ac:dyDescent="0.25">
      <c r="A62" s="169" t="s">
        <v>209</v>
      </c>
      <c r="B62" s="169">
        <v>2023</v>
      </c>
      <c r="C62" s="169" t="s">
        <v>65</v>
      </c>
      <c r="D62" s="169">
        <v>2023</v>
      </c>
      <c r="E62" s="169" t="s">
        <v>210</v>
      </c>
      <c r="F62" s="169" t="s">
        <v>211</v>
      </c>
      <c r="G62" s="169">
        <v>8.9449528267685494</v>
      </c>
      <c r="H62" s="169">
        <v>529.36337178271401</v>
      </c>
      <c r="I62" s="169">
        <v>130.59631127082</v>
      </c>
      <c r="J62" s="169">
        <v>3.9023097380537698E-4</v>
      </c>
      <c r="K62" s="169">
        <v>2.8155544932947701E-5</v>
      </c>
      <c r="L62" s="169">
        <v>1.89378587100886E-4</v>
      </c>
      <c r="M62" s="169">
        <v>6.0776510583921198E-4</v>
      </c>
      <c r="N62" s="169">
        <v>1.9874143323342601E-6</v>
      </c>
      <c r="O62" s="169">
        <v>6.7238089155626702E-9</v>
      </c>
      <c r="P62" s="169">
        <v>0</v>
      </c>
      <c r="Q62" s="169">
        <v>1.9941381412498199E-6</v>
      </c>
      <c r="R62" s="169">
        <v>1.75056969691547E-6</v>
      </c>
      <c r="S62" s="169">
        <v>3.2595607756566097E-5</v>
      </c>
      <c r="T62" s="169">
        <v>3.63403155947314E-5</v>
      </c>
      <c r="U62" s="169">
        <v>2.0772763894219302E-6</v>
      </c>
      <c r="V62" s="169">
        <v>7.0278297182642501E-9</v>
      </c>
      <c r="W62" s="169">
        <v>0</v>
      </c>
      <c r="X62" s="169">
        <v>2.0843042191401901E-6</v>
      </c>
      <c r="Y62" s="169">
        <v>7.0022787876618903E-6</v>
      </c>
      <c r="Z62" s="169">
        <v>7.60564180986542E-5</v>
      </c>
      <c r="AA62" s="169">
        <v>8.5143001105456297E-5</v>
      </c>
      <c r="AB62" s="169">
        <v>0.47526477999306499</v>
      </c>
      <c r="AC62" s="169">
        <v>5.3117649962124E-3</v>
      </c>
      <c r="AD62" s="169">
        <v>0</v>
      </c>
      <c r="AE62" s="169">
        <v>0.48057654498927699</v>
      </c>
      <c r="AF62" s="169">
        <v>1.5116513035393299E-7</v>
      </c>
      <c r="AG62" s="169">
        <v>2.2592903474579701E-8</v>
      </c>
      <c r="AH62" s="169">
        <v>0</v>
      </c>
      <c r="AI62" s="169">
        <v>1.73758033828513E-7</v>
      </c>
      <c r="AJ62" s="169">
        <v>7.4705004963164696E-5</v>
      </c>
      <c r="AK62" s="169">
        <v>8.3493548672174303E-7</v>
      </c>
      <c r="AL62" s="169">
        <v>0</v>
      </c>
      <c r="AM62" s="169">
        <v>7.5539940449886406E-5</v>
      </c>
      <c r="AN62" s="169">
        <v>3.2545438037473199E-6</v>
      </c>
      <c r="AO62" s="169">
        <v>4.8641901634123396E-7</v>
      </c>
      <c r="AP62" s="169">
        <v>0</v>
      </c>
      <c r="AQ62" s="169">
        <v>3.7409628200885502E-6</v>
      </c>
      <c r="AR62" s="169">
        <v>0</v>
      </c>
      <c r="AS62" s="169">
        <v>0</v>
      </c>
      <c r="AT62" s="169">
        <v>0</v>
      </c>
      <c r="AU62" s="169">
        <v>0</v>
      </c>
      <c r="AV62" s="169">
        <v>3.7409628200885502E-6</v>
      </c>
      <c r="AW62" s="169">
        <v>3.7050503804978799E-6</v>
      </c>
      <c r="AX62" s="169">
        <v>5.5375102326212599E-7</v>
      </c>
      <c r="AY62" s="169">
        <v>0</v>
      </c>
      <c r="AZ62" s="169">
        <v>4.2588014037600002E-6</v>
      </c>
      <c r="BA62" s="169">
        <v>0</v>
      </c>
      <c r="BB62" s="169">
        <v>0</v>
      </c>
      <c r="BC62" s="169">
        <v>0</v>
      </c>
      <c r="BD62" s="169">
        <v>0</v>
      </c>
      <c r="BE62" s="169">
        <v>4.2588014037600002E-6</v>
      </c>
      <c r="BF62" s="169">
        <v>3.23828449512511E-5</v>
      </c>
      <c r="BG62" s="169">
        <v>2.0597338584732499E-5</v>
      </c>
      <c r="BH62" s="169">
        <v>0</v>
      </c>
      <c r="BI62" s="169">
        <v>5.2980183535983602E-5</v>
      </c>
      <c r="BJ62" s="169">
        <v>4.4900659834306302E-6</v>
      </c>
      <c r="BK62" s="169">
        <v>5.0182921868981799E-8</v>
      </c>
      <c r="BL62" s="169">
        <v>0</v>
      </c>
      <c r="BM62" s="169">
        <v>4.54024890529961E-6</v>
      </c>
      <c r="BN62" s="169">
        <v>4.2830438048143897E-2</v>
      </c>
    </row>
    <row r="63" spans="1:66" x14ac:dyDescent="0.25">
      <c r="A63" s="169" t="s">
        <v>209</v>
      </c>
      <c r="B63" s="169">
        <v>2023</v>
      </c>
      <c r="C63" s="169" t="s">
        <v>65</v>
      </c>
      <c r="D63" s="169">
        <v>2024</v>
      </c>
      <c r="E63" s="169" t="s">
        <v>210</v>
      </c>
      <c r="F63" s="169" t="s">
        <v>211</v>
      </c>
      <c r="G63" s="169">
        <v>3.27245971446369</v>
      </c>
      <c r="H63" s="169">
        <v>80.693564573061195</v>
      </c>
      <c r="I63" s="169">
        <v>47.777911831170002</v>
      </c>
      <c r="J63" s="169">
        <v>5.3355238745615E-5</v>
      </c>
      <c r="K63" s="169">
        <v>1.03005447112156E-5</v>
      </c>
      <c r="L63" s="169">
        <v>6.9283070472445405E-5</v>
      </c>
      <c r="M63" s="169">
        <v>1.3293885392927601E-4</v>
      </c>
      <c r="N63" s="169">
        <v>2.5256914187458799E-7</v>
      </c>
      <c r="O63" s="169">
        <v>2.4598669473229201E-9</v>
      </c>
      <c r="P63" s="169">
        <v>0</v>
      </c>
      <c r="Q63" s="169">
        <v>2.5502900882191099E-7</v>
      </c>
      <c r="R63" s="169">
        <v>2.6684828684307801E-7</v>
      </c>
      <c r="S63" s="169">
        <v>4.9687151010181197E-6</v>
      </c>
      <c r="T63" s="169">
        <v>5.4905923966831104E-6</v>
      </c>
      <c r="U63" s="169">
        <v>2.63989197711189E-7</v>
      </c>
      <c r="V63" s="169">
        <v>2.5710912151829498E-9</v>
      </c>
      <c r="W63" s="169">
        <v>0</v>
      </c>
      <c r="X63" s="169">
        <v>2.6656028892637199E-7</v>
      </c>
      <c r="Y63" s="169">
        <v>1.0673931473723099E-6</v>
      </c>
      <c r="Z63" s="169">
        <v>1.15936685690422E-5</v>
      </c>
      <c r="AA63" s="169">
        <v>1.29276220053409E-5</v>
      </c>
      <c r="AB63" s="169">
        <v>6.6964504571869504E-2</v>
      </c>
      <c r="AC63" s="169">
        <v>1.7962183255174099E-3</v>
      </c>
      <c r="AD63" s="169">
        <v>0</v>
      </c>
      <c r="AE63" s="169">
        <v>6.8760722897386897E-2</v>
      </c>
      <c r="AF63" s="169">
        <v>2.2019500039662299E-8</v>
      </c>
      <c r="AG63" s="169">
        <v>8.2654842216801892E-9</v>
      </c>
      <c r="AH63" s="169">
        <v>0</v>
      </c>
      <c r="AI63" s="169">
        <v>3.0284984261342398E-8</v>
      </c>
      <c r="AJ63" s="169">
        <v>1.05258875830655E-5</v>
      </c>
      <c r="AK63" s="169">
        <v>2.82340506958382E-7</v>
      </c>
      <c r="AL63" s="169">
        <v>0</v>
      </c>
      <c r="AM63" s="169">
        <v>1.0808228090023899E-5</v>
      </c>
      <c r="AN63" s="169">
        <v>4.74073797627179E-7</v>
      </c>
      <c r="AO63" s="169">
        <v>1.7795360871688299E-7</v>
      </c>
      <c r="AP63" s="169">
        <v>0</v>
      </c>
      <c r="AQ63" s="169">
        <v>6.5202740634406199E-7</v>
      </c>
      <c r="AR63" s="169">
        <v>0</v>
      </c>
      <c r="AS63" s="169">
        <v>0</v>
      </c>
      <c r="AT63" s="169">
        <v>0</v>
      </c>
      <c r="AU63" s="169">
        <v>0</v>
      </c>
      <c r="AV63" s="169">
        <v>6.5202740634406199E-7</v>
      </c>
      <c r="AW63" s="169">
        <v>5.3969693149013295E-7</v>
      </c>
      <c r="AX63" s="169">
        <v>2.0258663746614801E-7</v>
      </c>
      <c r="AY63" s="169">
        <v>0</v>
      </c>
      <c r="AZ63" s="169">
        <v>7.4228356895628196E-7</v>
      </c>
      <c r="BA63" s="169">
        <v>0</v>
      </c>
      <c r="BB63" s="169">
        <v>0</v>
      </c>
      <c r="BC63" s="169">
        <v>0</v>
      </c>
      <c r="BD63" s="169">
        <v>0</v>
      </c>
      <c r="BE63" s="169">
        <v>7.4228356895628196E-7</v>
      </c>
      <c r="BF63" s="169">
        <v>4.7170537425014404E-6</v>
      </c>
      <c r="BG63" s="169">
        <v>7.5354182463650096E-6</v>
      </c>
      <c r="BH63" s="169">
        <v>0</v>
      </c>
      <c r="BI63" s="169">
        <v>1.2252471988866401E-5</v>
      </c>
      <c r="BJ63" s="169">
        <v>6.3264743514094004E-7</v>
      </c>
      <c r="BK63" s="169">
        <v>1.6969780092558399E-8</v>
      </c>
      <c r="BL63" s="169">
        <v>0</v>
      </c>
      <c r="BM63" s="169">
        <v>6.49617215233499E-7</v>
      </c>
      <c r="BN63" s="169">
        <v>6.1281639999052097E-3</v>
      </c>
    </row>
    <row r="64" spans="1:66" x14ac:dyDescent="0.25">
      <c r="A64" s="169" t="s">
        <v>209</v>
      </c>
      <c r="B64" s="169">
        <v>2024</v>
      </c>
      <c r="C64" s="169" t="s">
        <v>60</v>
      </c>
      <c r="D64" s="169">
        <v>2021</v>
      </c>
      <c r="E64" s="169" t="s">
        <v>210</v>
      </c>
      <c r="F64" s="169" t="s">
        <v>211</v>
      </c>
      <c r="G64" s="169">
        <v>47.1321613064679</v>
      </c>
      <c r="H64" s="169">
        <v>10958.733461055201</v>
      </c>
      <c r="I64" s="169">
        <v>688.12955507443098</v>
      </c>
      <c r="J64" s="169">
        <v>1.0679275922144399E-2</v>
      </c>
      <c r="K64" s="169">
        <v>1.48355358731456E-4</v>
      </c>
      <c r="L64" s="169">
        <v>9.9786128424497202E-4</v>
      </c>
      <c r="M64" s="169">
        <v>1.1825492565120801E-2</v>
      </c>
      <c r="N64" s="169">
        <v>6.1174310689436195E-5</v>
      </c>
      <c r="O64" s="169">
        <v>3.5428654855930897E-8</v>
      </c>
      <c r="P64" s="169">
        <v>0</v>
      </c>
      <c r="Q64" s="169">
        <v>6.1209739344292104E-5</v>
      </c>
      <c r="R64" s="169">
        <v>3.6239807542580199E-5</v>
      </c>
      <c r="S64" s="169">
        <v>6.7478521644284402E-4</v>
      </c>
      <c r="T64" s="169">
        <v>7.7223476332971704E-4</v>
      </c>
      <c r="U64" s="169">
        <v>6.3940341561829196E-5</v>
      </c>
      <c r="V64" s="169">
        <v>3.7030581416188598E-8</v>
      </c>
      <c r="W64" s="169">
        <v>0</v>
      </c>
      <c r="X64" s="169">
        <v>6.3977372143245406E-5</v>
      </c>
      <c r="Y64" s="169">
        <v>1.4495923017032099E-4</v>
      </c>
      <c r="Z64" s="169">
        <v>1.5744988383666299E-3</v>
      </c>
      <c r="AA64" s="169">
        <v>1.7834354406801999E-3</v>
      </c>
      <c r="AB64" s="169">
        <v>9.1320004002082893</v>
      </c>
      <c r="AC64" s="169">
        <v>2.7988405246176799E-2</v>
      </c>
      <c r="AD64" s="169">
        <v>0</v>
      </c>
      <c r="AE64" s="169">
        <v>9.1599888054544607</v>
      </c>
      <c r="AF64" s="169">
        <v>3.5685933136790801E-6</v>
      </c>
      <c r="AG64" s="169">
        <v>1.19045051613764E-7</v>
      </c>
      <c r="AH64" s="169">
        <v>0</v>
      </c>
      <c r="AI64" s="169">
        <v>3.68763836529285E-6</v>
      </c>
      <c r="AJ64" s="169">
        <v>1.4354232923195699E-3</v>
      </c>
      <c r="AK64" s="169">
        <v>4.3993875432074104E-6</v>
      </c>
      <c r="AL64" s="169">
        <v>0</v>
      </c>
      <c r="AM64" s="169">
        <v>1.4398226798627699E-3</v>
      </c>
      <c r="AN64" s="169">
        <v>7.6830835457458905E-5</v>
      </c>
      <c r="AO64" s="169">
        <v>2.56300731649702E-6</v>
      </c>
      <c r="AP64" s="169">
        <v>0</v>
      </c>
      <c r="AQ64" s="169">
        <v>7.9393842773955905E-5</v>
      </c>
      <c r="AR64" s="169">
        <v>0</v>
      </c>
      <c r="AS64" s="169">
        <v>0</v>
      </c>
      <c r="AT64" s="169">
        <v>0</v>
      </c>
      <c r="AU64" s="169">
        <v>0</v>
      </c>
      <c r="AV64" s="169">
        <v>7.9393842773955905E-5</v>
      </c>
      <c r="AW64" s="169">
        <v>8.7466057706110702E-5</v>
      </c>
      <c r="AX64" s="169">
        <v>2.917788730412E-6</v>
      </c>
      <c r="AY64" s="169">
        <v>0</v>
      </c>
      <c r="AZ64" s="169">
        <v>9.0383846436522698E-5</v>
      </c>
      <c r="BA64" s="169">
        <v>0</v>
      </c>
      <c r="BB64" s="169">
        <v>0</v>
      </c>
      <c r="BC64" s="169">
        <v>0</v>
      </c>
      <c r="BD64" s="169">
        <v>0</v>
      </c>
      <c r="BE64" s="169">
        <v>9.0383846436522698E-5</v>
      </c>
      <c r="BF64" s="169">
        <v>7.6990874466894297E-4</v>
      </c>
      <c r="BG64" s="169">
        <v>1.08530151411682E-4</v>
      </c>
      <c r="BH64" s="169">
        <v>0</v>
      </c>
      <c r="BI64" s="169">
        <v>8.7843889608062501E-4</v>
      </c>
      <c r="BJ64" s="169">
        <v>8.6274611719068298E-5</v>
      </c>
      <c r="BK64" s="169">
        <v>2.6442057483864801E-7</v>
      </c>
      <c r="BL64" s="169">
        <v>0</v>
      </c>
      <c r="BM64" s="169">
        <v>8.6539032293907002E-5</v>
      </c>
      <c r="BN64" s="169">
        <v>0.81636596114457105</v>
      </c>
    </row>
    <row r="65" spans="1:66" x14ac:dyDescent="0.25">
      <c r="A65" s="169" t="s">
        <v>209</v>
      </c>
      <c r="B65" s="169">
        <v>2024</v>
      </c>
      <c r="C65" s="169" t="s">
        <v>60</v>
      </c>
      <c r="D65" s="169">
        <v>2022</v>
      </c>
      <c r="E65" s="169" t="s">
        <v>210</v>
      </c>
      <c r="F65" s="169" t="s">
        <v>211</v>
      </c>
      <c r="G65" s="169">
        <v>48.075288841810902</v>
      </c>
      <c r="H65" s="169">
        <v>11745.1236306559</v>
      </c>
      <c r="I65" s="169">
        <v>701.89921709043995</v>
      </c>
      <c r="J65" s="169">
        <v>1.055677564273E-2</v>
      </c>
      <c r="K65" s="169">
        <v>1.5132399034004101E-4</v>
      </c>
      <c r="L65" s="169">
        <v>1.0178287635104501E-3</v>
      </c>
      <c r="M65" s="169">
        <v>1.1725928396580499E-2</v>
      </c>
      <c r="N65" s="169">
        <v>5.8384999781289802E-5</v>
      </c>
      <c r="O65" s="169">
        <v>3.6137592002214698E-8</v>
      </c>
      <c r="P65" s="169">
        <v>0</v>
      </c>
      <c r="Q65" s="169">
        <v>5.8421137373291997E-5</v>
      </c>
      <c r="R65" s="169">
        <v>3.8840347878831997E-5</v>
      </c>
      <c r="S65" s="169">
        <v>7.2320727750385097E-4</v>
      </c>
      <c r="T65" s="169">
        <v>8.20468762755975E-4</v>
      </c>
      <c r="U65" s="169">
        <v>6.1024910391800301E-5</v>
      </c>
      <c r="V65" s="169">
        <v>3.7771573554365298E-8</v>
      </c>
      <c r="W65" s="169">
        <v>0</v>
      </c>
      <c r="X65" s="169">
        <v>6.1062681965354595E-5</v>
      </c>
      <c r="Y65" s="169">
        <v>1.5536139151532799E-4</v>
      </c>
      <c r="Z65" s="169">
        <v>1.6874836475089801E-3</v>
      </c>
      <c r="AA65" s="169">
        <v>1.9039077209896699E-3</v>
      </c>
      <c r="AB65" s="169">
        <v>9.7873056295063598</v>
      </c>
      <c r="AC65" s="169">
        <v>2.85484609475559E-2</v>
      </c>
      <c r="AD65" s="169">
        <v>0</v>
      </c>
      <c r="AE65" s="169">
        <v>9.8158540904539198</v>
      </c>
      <c r="AF65" s="169">
        <v>3.6768501374641501E-6</v>
      </c>
      <c r="AG65" s="169">
        <v>1.21427175900262E-7</v>
      </c>
      <c r="AH65" s="169">
        <v>0</v>
      </c>
      <c r="AI65" s="169">
        <v>3.79827731336441E-6</v>
      </c>
      <c r="AJ65" s="169">
        <v>1.5384281487026E-3</v>
      </c>
      <c r="AK65" s="169">
        <v>4.4874205002293603E-6</v>
      </c>
      <c r="AL65" s="169">
        <v>0</v>
      </c>
      <c r="AM65" s="169">
        <v>1.54291556920283E-3</v>
      </c>
      <c r="AN65" s="169">
        <v>7.9161575187171299E-5</v>
      </c>
      <c r="AO65" s="169">
        <v>2.6142937991549301E-6</v>
      </c>
      <c r="AP65" s="169">
        <v>0</v>
      </c>
      <c r="AQ65" s="169">
        <v>8.1775868986326197E-5</v>
      </c>
      <c r="AR65" s="169">
        <v>0</v>
      </c>
      <c r="AS65" s="169">
        <v>0</v>
      </c>
      <c r="AT65" s="169">
        <v>0</v>
      </c>
      <c r="AU65" s="169">
        <v>0</v>
      </c>
      <c r="AV65" s="169">
        <v>8.1775868986326197E-5</v>
      </c>
      <c r="AW65" s="169">
        <v>9.0119427469476302E-5</v>
      </c>
      <c r="AX65" s="169">
        <v>2.9761744869248702E-6</v>
      </c>
      <c r="AY65" s="169">
        <v>0</v>
      </c>
      <c r="AZ65" s="169">
        <v>9.3095601956401204E-5</v>
      </c>
      <c r="BA65" s="169">
        <v>0</v>
      </c>
      <c r="BB65" s="169">
        <v>0</v>
      </c>
      <c r="BC65" s="169">
        <v>0</v>
      </c>
      <c r="BD65" s="169">
        <v>0</v>
      </c>
      <c r="BE65" s="169">
        <v>9.3095601956401204E-5</v>
      </c>
      <c r="BF65" s="169">
        <v>7.9326468135094703E-4</v>
      </c>
      <c r="BG65" s="169">
        <v>1.10701869647681E-4</v>
      </c>
      <c r="BH65" s="169">
        <v>0</v>
      </c>
      <c r="BI65" s="169">
        <v>9.0396655099862896E-4</v>
      </c>
      <c r="BJ65" s="169">
        <v>9.2465610595270407E-5</v>
      </c>
      <c r="BK65" s="169">
        <v>2.6971170340412999E-7</v>
      </c>
      <c r="BL65" s="169">
        <v>0</v>
      </c>
      <c r="BM65" s="169">
        <v>9.2735322298674496E-5</v>
      </c>
      <c r="BN65" s="169">
        <v>0.87481866290454602</v>
      </c>
    </row>
    <row r="66" spans="1:66" x14ac:dyDescent="0.25">
      <c r="A66" s="169" t="s">
        <v>209</v>
      </c>
      <c r="B66" s="169">
        <v>2024</v>
      </c>
      <c r="C66" s="169" t="s">
        <v>60</v>
      </c>
      <c r="D66" s="169">
        <v>2023</v>
      </c>
      <c r="E66" s="169" t="s">
        <v>210</v>
      </c>
      <c r="F66" s="169" t="s">
        <v>211</v>
      </c>
      <c r="G66" s="169">
        <v>48.258002173561202</v>
      </c>
      <c r="H66" s="169">
        <v>12125.6380854418</v>
      </c>
      <c r="I66" s="169">
        <v>704.56683173399404</v>
      </c>
      <c r="J66" s="169">
        <v>9.9639384012769495E-3</v>
      </c>
      <c r="K66" s="169">
        <v>1.51899107226801E-4</v>
      </c>
      <c r="L66" s="169">
        <v>1.0216970894012E-3</v>
      </c>
      <c r="M66" s="169">
        <v>1.11375345979049E-2</v>
      </c>
      <c r="N66" s="169">
        <v>5.2725740332844197E-5</v>
      </c>
      <c r="O66" s="169">
        <v>3.6274935323393402E-8</v>
      </c>
      <c r="P66" s="169">
        <v>0</v>
      </c>
      <c r="Q66" s="169">
        <v>5.2762015268167597E-5</v>
      </c>
      <c r="R66" s="169">
        <v>4.0098684041274397E-5</v>
      </c>
      <c r="S66" s="169">
        <v>7.4663749684852898E-4</v>
      </c>
      <c r="T66" s="169">
        <v>8.3949819615797099E-4</v>
      </c>
      <c r="U66" s="169">
        <v>5.5109764343687901E-5</v>
      </c>
      <c r="V66" s="169">
        <v>3.7915126931075701E-8</v>
      </c>
      <c r="W66" s="169">
        <v>0</v>
      </c>
      <c r="X66" s="169">
        <v>5.5147679470618902E-5</v>
      </c>
      <c r="Y66" s="169">
        <v>1.6039473616509699E-4</v>
      </c>
      <c r="Z66" s="169">
        <v>1.74215415931323E-3</v>
      </c>
      <c r="AA66" s="169">
        <v>1.9576965749489501E-3</v>
      </c>
      <c r="AB66" s="169">
        <v>10.1043913735605</v>
      </c>
      <c r="AC66" s="169">
        <v>2.8656961271562999E-2</v>
      </c>
      <c r="AD66" s="169">
        <v>0</v>
      </c>
      <c r="AE66" s="169">
        <v>10.1330483348321</v>
      </c>
      <c r="AF66" s="169">
        <v>3.6404960058146398E-6</v>
      </c>
      <c r="AG66" s="169">
        <v>1.2188866795591601E-7</v>
      </c>
      <c r="AH66" s="169">
        <v>0</v>
      </c>
      <c r="AI66" s="169">
        <v>3.7623846737705598E-6</v>
      </c>
      <c r="AJ66" s="169">
        <v>1.58826961198895E-3</v>
      </c>
      <c r="AK66" s="169">
        <v>4.5044752402073001E-6</v>
      </c>
      <c r="AL66" s="169">
        <v>0</v>
      </c>
      <c r="AM66" s="169">
        <v>1.59277408722916E-3</v>
      </c>
      <c r="AN66" s="169">
        <v>7.8378880701852498E-5</v>
      </c>
      <c r="AO66" s="169">
        <v>2.6242295965619801E-6</v>
      </c>
      <c r="AP66" s="169">
        <v>0</v>
      </c>
      <c r="AQ66" s="169">
        <v>8.1003110298414496E-5</v>
      </c>
      <c r="AR66" s="169">
        <v>0</v>
      </c>
      <c r="AS66" s="169">
        <v>0</v>
      </c>
      <c r="AT66" s="169">
        <v>0</v>
      </c>
      <c r="AU66" s="169">
        <v>0</v>
      </c>
      <c r="AV66" s="169">
        <v>8.1003110298414496E-5</v>
      </c>
      <c r="AW66" s="169">
        <v>8.9228389377653798E-5</v>
      </c>
      <c r="AX66" s="169">
        <v>2.9874856359471E-6</v>
      </c>
      <c r="AY66" s="169">
        <v>0</v>
      </c>
      <c r="AZ66" s="169">
        <v>9.2215875013600894E-5</v>
      </c>
      <c r="BA66" s="169">
        <v>0</v>
      </c>
      <c r="BB66" s="169">
        <v>0</v>
      </c>
      <c r="BC66" s="169">
        <v>0</v>
      </c>
      <c r="BD66" s="169">
        <v>0</v>
      </c>
      <c r="BE66" s="169">
        <v>9.2215875013600894E-5</v>
      </c>
      <c r="BF66" s="169">
        <v>7.8542142204934904E-4</v>
      </c>
      <c r="BG66" s="169">
        <v>1.11122599463801E-4</v>
      </c>
      <c r="BH66" s="169">
        <v>0</v>
      </c>
      <c r="BI66" s="169">
        <v>8.9654402151314997E-4</v>
      </c>
      <c r="BJ66" s="169">
        <v>9.5461279479527696E-5</v>
      </c>
      <c r="BK66" s="169">
        <v>2.7073676066594202E-7</v>
      </c>
      <c r="BL66" s="169">
        <v>0</v>
      </c>
      <c r="BM66" s="169">
        <v>9.5732016240193595E-5</v>
      </c>
      <c r="BN66" s="169">
        <v>0.90308797520186601</v>
      </c>
    </row>
    <row r="67" spans="1:66" x14ac:dyDescent="0.25">
      <c r="A67" s="169" t="s">
        <v>209</v>
      </c>
      <c r="B67" s="169">
        <v>2024</v>
      </c>
      <c r="C67" s="169" t="s">
        <v>60</v>
      </c>
      <c r="D67" s="169">
        <v>2024</v>
      </c>
      <c r="E67" s="169" t="s">
        <v>210</v>
      </c>
      <c r="F67" s="169" t="s">
        <v>211</v>
      </c>
      <c r="G67" s="169">
        <v>30.7253220170209</v>
      </c>
      <c r="H67" s="169">
        <v>7727.0809672601399</v>
      </c>
      <c r="I67" s="169">
        <v>448.58970144850599</v>
      </c>
      <c r="J67" s="169">
        <v>5.7563654663261004E-3</v>
      </c>
      <c r="K67" s="169">
        <v>9.6712436765532302E-5</v>
      </c>
      <c r="L67" s="169">
        <v>6.5050293550907999E-4</v>
      </c>
      <c r="M67" s="169">
        <v>6.5035808386007098E-3</v>
      </c>
      <c r="N67" s="169">
        <v>2.8808531511859501E-5</v>
      </c>
      <c r="O67" s="169">
        <v>2.30958394205654E-8</v>
      </c>
      <c r="P67" s="169">
        <v>0</v>
      </c>
      <c r="Q67" s="169">
        <v>2.8831627351280099E-5</v>
      </c>
      <c r="R67" s="169">
        <v>2.55529462519182E-5</v>
      </c>
      <c r="S67" s="169">
        <v>4.75795859210717E-4</v>
      </c>
      <c r="T67" s="169">
        <v>5.30180432813916E-4</v>
      </c>
      <c r="U67" s="169">
        <v>3.0111125470860501E-5</v>
      </c>
      <c r="V67" s="169">
        <v>2.4140130792893902E-8</v>
      </c>
      <c r="W67" s="169">
        <v>0</v>
      </c>
      <c r="X67" s="169">
        <v>3.0135265601653401E-5</v>
      </c>
      <c r="Y67" s="169">
        <v>1.02211785007672E-4</v>
      </c>
      <c r="Z67" s="169">
        <v>1.1101903381583399E-3</v>
      </c>
      <c r="AA67" s="169">
        <v>1.2425373887676599E-3</v>
      </c>
      <c r="AB67" s="169">
        <v>5.8657349373788197</v>
      </c>
      <c r="AC67" s="169">
        <v>1.68648024055023E-2</v>
      </c>
      <c r="AD67" s="169">
        <v>0</v>
      </c>
      <c r="AE67" s="169">
        <v>5.8825997397843199</v>
      </c>
      <c r="AF67" s="169">
        <v>2.2212614160639099E-6</v>
      </c>
      <c r="AG67" s="169">
        <v>7.7605130848600601E-8</v>
      </c>
      <c r="AH67" s="169">
        <v>0</v>
      </c>
      <c r="AI67" s="169">
        <v>2.2988665469125201E-6</v>
      </c>
      <c r="AJ67" s="169">
        <v>9.2201184698745698E-4</v>
      </c>
      <c r="AK67" s="169">
        <v>2.65091208194351E-6</v>
      </c>
      <c r="AL67" s="169">
        <v>0</v>
      </c>
      <c r="AM67" s="169">
        <v>9.2466275906940101E-4</v>
      </c>
      <c r="AN67" s="169">
        <v>4.7823149169571199E-5</v>
      </c>
      <c r="AO67" s="169">
        <v>1.6708171861523499E-6</v>
      </c>
      <c r="AP67" s="169">
        <v>0</v>
      </c>
      <c r="AQ67" s="169">
        <v>4.9493966355723498E-5</v>
      </c>
      <c r="AR67" s="169">
        <v>0</v>
      </c>
      <c r="AS67" s="169">
        <v>0</v>
      </c>
      <c r="AT67" s="169">
        <v>0</v>
      </c>
      <c r="AU67" s="169">
        <v>0</v>
      </c>
      <c r="AV67" s="169">
        <v>4.9493966355723498E-5</v>
      </c>
      <c r="AW67" s="169">
        <v>5.4443014969812601E-5</v>
      </c>
      <c r="AX67" s="169">
        <v>1.9020981816770801E-6</v>
      </c>
      <c r="AY67" s="169">
        <v>0</v>
      </c>
      <c r="AZ67" s="169">
        <v>5.6345113151489701E-5</v>
      </c>
      <c r="BA67" s="169">
        <v>0</v>
      </c>
      <c r="BB67" s="169">
        <v>0</v>
      </c>
      <c r="BC67" s="169">
        <v>0</v>
      </c>
      <c r="BD67" s="169">
        <v>0</v>
      </c>
      <c r="BE67" s="169">
        <v>5.6345113151489701E-5</v>
      </c>
      <c r="BF67" s="169">
        <v>4.79227630220901E-4</v>
      </c>
      <c r="BG67" s="169">
        <v>7.0750497287769894E-5</v>
      </c>
      <c r="BH67" s="169">
        <v>0</v>
      </c>
      <c r="BI67" s="169">
        <v>5.4997812750867095E-4</v>
      </c>
      <c r="BJ67" s="169">
        <v>5.5416555189571501E-5</v>
      </c>
      <c r="BK67" s="169">
        <v>1.5933029078933601E-7</v>
      </c>
      <c r="BL67" s="169">
        <v>0</v>
      </c>
      <c r="BM67" s="169">
        <v>5.5575885480360797E-5</v>
      </c>
      <c r="BN67" s="169">
        <v>0.52427511567898399</v>
      </c>
    </row>
    <row r="68" spans="1:66" x14ac:dyDescent="0.25">
      <c r="A68" s="169" t="s">
        <v>209</v>
      </c>
      <c r="B68" s="169">
        <v>2024</v>
      </c>
      <c r="C68" s="169" t="s">
        <v>60</v>
      </c>
      <c r="D68" s="169">
        <v>2025</v>
      </c>
      <c r="E68" s="169" t="s">
        <v>210</v>
      </c>
      <c r="F68" s="169" t="s">
        <v>211</v>
      </c>
      <c r="G68" s="169">
        <v>12.748940975911101</v>
      </c>
      <c r="H68" s="169">
        <v>1335.9244197277101</v>
      </c>
      <c r="I68" s="169">
        <v>186.13453824830199</v>
      </c>
      <c r="J68" s="169">
        <v>8.9265800084724605E-4</v>
      </c>
      <c r="K68" s="169">
        <v>4.0129152992351801E-5</v>
      </c>
      <c r="L68" s="169">
        <v>2.6991494262836301E-4</v>
      </c>
      <c r="M68" s="169">
        <v>1.2027020964679601E-3</v>
      </c>
      <c r="N68" s="169">
        <v>4.1523543252022499E-6</v>
      </c>
      <c r="O68" s="169">
        <v>9.5832191245642707E-9</v>
      </c>
      <c r="P68" s="169">
        <v>0</v>
      </c>
      <c r="Q68" s="169">
        <v>4.1619375443268096E-6</v>
      </c>
      <c r="R68" s="169">
        <v>4.41781379521787E-6</v>
      </c>
      <c r="S68" s="169">
        <v>8.2259692866956896E-5</v>
      </c>
      <c r="T68" s="169">
        <v>9.0839444206501594E-5</v>
      </c>
      <c r="U68" s="169">
        <v>4.3401053619884701E-6</v>
      </c>
      <c r="V68" s="169">
        <v>1.0016529768472E-8</v>
      </c>
      <c r="W68" s="169">
        <v>0</v>
      </c>
      <c r="X68" s="169">
        <v>4.35012189175694E-6</v>
      </c>
      <c r="Y68" s="169">
        <v>1.7671255180871501E-5</v>
      </c>
      <c r="Z68" s="169">
        <v>1.91939283356232E-4</v>
      </c>
      <c r="AA68" s="169">
        <v>2.13960660428861E-4</v>
      </c>
      <c r="AB68" s="169">
        <v>1.0141188601098501</v>
      </c>
      <c r="AC68" s="169">
        <v>6.9977580810721696E-3</v>
      </c>
      <c r="AD68" s="169">
        <v>0</v>
      </c>
      <c r="AE68" s="169">
        <v>1.0211166181909199</v>
      </c>
      <c r="AF68" s="169">
        <v>3.66975369827717E-7</v>
      </c>
      <c r="AG68" s="169">
        <v>3.2200906863354499E-8</v>
      </c>
      <c r="AH68" s="169">
        <v>0</v>
      </c>
      <c r="AI68" s="169">
        <v>3.99176276691072E-7</v>
      </c>
      <c r="AJ68" s="169">
        <v>1.5940536237263499E-4</v>
      </c>
      <c r="AK68" s="169">
        <v>1.0999501208255901E-6</v>
      </c>
      <c r="AL68" s="169">
        <v>0</v>
      </c>
      <c r="AM68" s="169">
        <v>1.6050531249346101E-4</v>
      </c>
      <c r="AN68" s="169">
        <v>7.9008790797473999E-6</v>
      </c>
      <c r="AO68" s="169">
        <v>6.9327669457765397E-7</v>
      </c>
      <c r="AP68" s="169">
        <v>0</v>
      </c>
      <c r="AQ68" s="169">
        <v>8.5941557743250503E-6</v>
      </c>
      <c r="AR68" s="169">
        <v>0</v>
      </c>
      <c r="AS68" s="169">
        <v>0</v>
      </c>
      <c r="AT68" s="169">
        <v>0</v>
      </c>
      <c r="AU68" s="169">
        <v>0</v>
      </c>
      <c r="AV68" s="169">
        <v>8.5941557743250503E-6</v>
      </c>
      <c r="AW68" s="169">
        <v>8.9945494071950592E-6</v>
      </c>
      <c r="AX68" s="169">
        <v>7.8924274366124796E-7</v>
      </c>
      <c r="AY68" s="169">
        <v>0</v>
      </c>
      <c r="AZ68" s="169">
        <v>9.7837921508563096E-6</v>
      </c>
      <c r="BA68" s="169">
        <v>0</v>
      </c>
      <c r="BB68" s="169">
        <v>0</v>
      </c>
      <c r="BC68" s="169">
        <v>0</v>
      </c>
      <c r="BD68" s="169">
        <v>0</v>
      </c>
      <c r="BE68" s="169">
        <v>9.7837921508563096E-6</v>
      </c>
      <c r="BF68" s="169">
        <v>7.9173361877046797E-5</v>
      </c>
      <c r="BG68" s="169">
        <v>2.9356695218310802E-5</v>
      </c>
      <c r="BH68" s="169">
        <v>0</v>
      </c>
      <c r="BI68" s="169">
        <v>1.08530057095357E-4</v>
      </c>
      <c r="BJ68" s="169">
        <v>9.5808921439563307E-6</v>
      </c>
      <c r="BK68" s="169">
        <v>6.6111348542506002E-8</v>
      </c>
      <c r="BL68" s="169">
        <v>0</v>
      </c>
      <c r="BM68" s="169">
        <v>9.6470034924988394E-6</v>
      </c>
      <c r="BN68" s="169">
        <v>9.1005007446487804E-2</v>
      </c>
    </row>
    <row r="69" spans="1:66" x14ac:dyDescent="0.25">
      <c r="A69" s="169" t="s">
        <v>209</v>
      </c>
      <c r="B69" s="169">
        <v>2024</v>
      </c>
      <c r="C69" s="169" t="s">
        <v>61</v>
      </c>
      <c r="D69" s="169">
        <v>2021</v>
      </c>
      <c r="E69" s="169" t="s">
        <v>210</v>
      </c>
      <c r="F69" s="169" t="s">
        <v>211</v>
      </c>
      <c r="G69" s="169">
        <v>25.119951114230702</v>
      </c>
      <c r="H69" s="169">
        <v>1454.1307283216099</v>
      </c>
      <c r="I69" s="169">
        <v>366.75128626776802</v>
      </c>
      <c r="J69" s="169">
        <v>1.4199742023097101E-3</v>
      </c>
      <c r="K69" s="169">
        <v>7.9068713497696698E-5</v>
      </c>
      <c r="L69" s="169">
        <v>5.3182850062887704E-4</v>
      </c>
      <c r="M69" s="169">
        <v>2.03087141643629E-3</v>
      </c>
      <c r="N69" s="169">
        <v>8.1017193295931094E-6</v>
      </c>
      <c r="O69" s="169">
        <v>1.8882352375845899E-8</v>
      </c>
      <c r="P69" s="169">
        <v>0</v>
      </c>
      <c r="Q69" s="169">
        <v>8.1206016819689594E-6</v>
      </c>
      <c r="R69" s="169">
        <v>4.8087142481748998E-6</v>
      </c>
      <c r="S69" s="169">
        <v>8.9538259301016798E-5</v>
      </c>
      <c r="T69" s="169">
        <v>1.0246757523115999E-4</v>
      </c>
      <c r="U69" s="169">
        <v>8.4680431268302295E-6</v>
      </c>
      <c r="V69" s="169">
        <v>1.9736128561084001E-8</v>
      </c>
      <c r="W69" s="169">
        <v>0</v>
      </c>
      <c r="X69" s="169">
        <v>8.4877792553913192E-6</v>
      </c>
      <c r="Y69" s="169">
        <v>1.9234856992699599E-5</v>
      </c>
      <c r="Z69" s="169">
        <v>2.08922605035705E-4</v>
      </c>
      <c r="AA69" s="169">
        <v>2.3664524128379601E-4</v>
      </c>
      <c r="AB69" s="169">
        <v>1.3096179327056401</v>
      </c>
      <c r="AC69" s="169">
        <v>1.4916934680285E-2</v>
      </c>
      <c r="AD69" s="169">
        <v>0</v>
      </c>
      <c r="AE69" s="169">
        <v>1.3245348673859301</v>
      </c>
      <c r="AF69" s="169">
        <v>4.7385014539501701E-7</v>
      </c>
      <c r="AG69" s="169">
        <v>6.3447246933665801E-8</v>
      </c>
      <c r="AH69" s="169">
        <v>0</v>
      </c>
      <c r="AI69" s="169">
        <v>5.3729739232868297E-7</v>
      </c>
      <c r="AJ69" s="169">
        <v>2.0585370151782E-4</v>
      </c>
      <c r="AK69" s="169">
        <v>2.3447344011945401E-6</v>
      </c>
      <c r="AL69" s="169">
        <v>0</v>
      </c>
      <c r="AM69" s="169">
        <v>2.0819843591901401E-4</v>
      </c>
      <c r="AN69" s="169">
        <v>1.0201863690318899E-5</v>
      </c>
      <c r="AO69" s="169">
        <v>1.3660018278640999E-6</v>
      </c>
      <c r="AP69" s="169">
        <v>0</v>
      </c>
      <c r="AQ69" s="169">
        <v>1.1567865518182999E-5</v>
      </c>
      <c r="AR69" s="169">
        <v>0</v>
      </c>
      <c r="AS69" s="169">
        <v>0</v>
      </c>
      <c r="AT69" s="169">
        <v>0</v>
      </c>
      <c r="AU69" s="169">
        <v>0</v>
      </c>
      <c r="AV69" s="169">
        <v>1.1567865518182999E-5</v>
      </c>
      <c r="AW69" s="169">
        <v>1.16140452324169E-5</v>
      </c>
      <c r="AX69" s="169">
        <v>1.5550890992037799E-6</v>
      </c>
      <c r="AY69" s="169">
        <v>0</v>
      </c>
      <c r="AZ69" s="169">
        <v>1.3169134331620701E-5</v>
      </c>
      <c r="BA69" s="169">
        <v>0</v>
      </c>
      <c r="BB69" s="169">
        <v>0</v>
      </c>
      <c r="BC69" s="169">
        <v>0</v>
      </c>
      <c r="BD69" s="169">
        <v>0</v>
      </c>
      <c r="BE69" s="169">
        <v>1.3169134331620701E-5</v>
      </c>
      <c r="BF69" s="169">
        <v>1.02370919427081E-4</v>
      </c>
      <c r="BG69" s="169">
        <v>5.78431377282799E-5</v>
      </c>
      <c r="BH69" s="169">
        <v>0</v>
      </c>
      <c r="BI69" s="169">
        <v>1.60214057155361E-4</v>
      </c>
      <c r="BJ69" s="169">
        <v>1.23726208599302E-5</v>
      </c>
      <c r="BK69" s="169">
        <v>1.4092780236309899E-7</v>
      </c>
      <c r="BL69" s="169">
        <v>0</v>
      </c>
      <c r="BM69" s="169">
        <v>1.2513548662293301E-5</v>
      </c>
      <c r="BN69" s="169">
        <v>0.11804656130574399</v>
      </c>
    </row>
    <row r="70" spans="1:66" x14ac:dyDescent="0.25">
      <c r="A70" s="169" t="s">
        <v>209</v>
      </c>
      <c r="B70" s="169">
        <v>2024</v>
      </c>
      <c r="C70" s="169" t="s">
        <v>61</v>
      </c>
      <c r="D70" s="169">
        <v>2022</v>
      </c>
      <c r="E70" s="169" t="s">
        <v>210</v>
      </c>
      <c r="F70" s="169" t="s">
        <v>211</v>
      </c>
      <c r="G70" s="169">
        <v>25.812167699093798</v>
      </c>
      <c r="H70" s="169">
        <v>1522.20306483836</v>
      </c>
      <c r="I70" s="169">
        <v>376.85764840677001</v>
      </c>
      <c r="J70" s="169">
        <v>1.3710138756670501E-3</v>
      </c>
      <c r="K70" s="169">
        <v>8.1247566258118306E-5</v>
      </c>
      <c r="L70" s="169">
        <v>5.4648380416685404E-4</v>
      </c>
      <c r="M70" s="169">
        <v>1.9987452460920201E-3</v>
      </c>
      <c r="N70" s="169">
        <v>7.5523360094213499E-6</v>
      </c>
      <c r="O70" s="169">
        <v>1.94026829058041E-8</v>
      </c>
      <c r="P70" s="169">
        <v>0</v>
      </c>
      <c r="Q70" s="169">
        <v>7.5717386923271504E-6</v>
      </c>
      <c r="R70" s="169">
        <v>5.0338249676853001E-6</v>
      </c>
      <c r="S70" s="169">
        <v>9.3729820898300301E-5</v>
      </c>
      <c r="T70" s="169">
        <v>1.06335384558312E-4</v>
      </c>
      <c r="U70" s="169">
        <v>7.8938191307726807E-6</v>
      </c>
      <c r="V70" s="169">
        <v>2.0279986128674299E-8</v>
      </c>
      <c r="W70" s="169">
        <v>0</v>
      </c>
      <c r="X70" s="169">
        <v>7.9140991169013599E-6</v>
      </c>
      <c r="Y70" s="169">
        <v>2.01352998707412E-5</v>
      </c>
      <c r="Z70" s="169">
        <v>2.18702915429367E-4</v>
      </c>
      <c r="AA70" s="169">
        <v>2.4675231441700901E-4</v>
      </c>
      <c r="AB70" s="169">
        <v>1.3709251803190701</v>
      </c>
      <c r="AC70" s="169">
        <v>1.53279923903123E-2</v>
      </c>
      <c r="AD70" s="169">
        <v>0</v>
      </c>
      <c r="AE70" s="169">
        <v>1.3862531727093901</v>
      </c>
      <c r="AF70" s="169">
        <v>4.7686099596020195E-7</v>
      </c>
      <c r="AG70" s="169">
        <v>6.51956275890131E-8</v>
      </c>
      <c r="AH70" s="169">
        <v>0</v>
      </c>
      <c r="AI70" s="169">
        <v>5.4205662354921495E-7</v>
      </c>
      <c r="AJ70" s="169">
        <v>2.1549034708895999E-4</v>
      </c>
      <c r="AK70" s="169">
        <v>2.40934694889518E-6</v>
      </c>
      <c r="AL70" s="169">
        <v>0</v>
      </c>
      <c r="AM70" s="169">
        <v>2.1789969403785499E-4</v>
      </c>
      <c r="AN70" s="169">
        <v>1.0266686477346499E-5</v>
      </c>
      <c r="AO70" s="169">
        <v>1.40364398392965E-6</v>
      </c>
      <c r="AP70" s="169">
        <v>0</v>
      </c>
      <c r="AQ70" s="169">
        <v>1.1670330461276101E-5</v>
      </c>
      <c r="AR70" s="169">
        <v>0</v>
      </c>
      <c r="AS70" s="169">
        <v>0</v>
      </c>
      <c r="AT70" s="169">
        <v>0</v>
      </c>
      <c r="AU70" s="169">
        <v>0</v>
      </c>
      <c r="AV70" s="169">
        <v>1.1670330461276101E-5</v>
      </c>
      <c r="AW70" s="169">
        <v>1.16878410410537E-5</v>
      </c>
      <c r="AX70" s="169">
        <v>1.59794182851498E-6</v>
      </c>
      <c r="AY70" s="169">
        <v>0</v>
      </c>
      <c r="AZ70" s="169">
        <v>1.3285782869568701E-5</v>
      </c>
      <c r="BA70" s="169">
        <v>0</v>
      </c>
      <c r="BB70" s="169">
        <v>0</v>
      </c>
      <c r="BC70" s="169">
        <v>0</v>
      </c>
      <c r="BD70" s="169">
        <v>0</v>
      </c>
      <c r="BE70" s="169">
        <v>1.3285782869568701E-5</v>
      </c>
      <c r="BF70" s="169">
        <v>1.03021384401796E-4</v>
      </c>
      <c r="BG70" s="169">
        <v>5.9437089049043198E-5</v>
      </c>
      <c r="BH70" s="169">
        <v>0</v>
      </c>
      <c r="BI70" s="169">
        <v>1.6245847345083901E-4</v>
      </c>
      <c r="BJ70" s="169">
        <v>1.29518213364537E-5</v>
      </c>
      <c r="BK70" s="169">
        <v>1.44811271786285E-7</v>
      </c>
      <c r="BL70" s="169">
        <v>0</v>
      </c>
      <c r="BM70" s="169">
        <v>1.3096632608240001E-5</v>
      </c>
      <c r="BN70" s="169">
        <v>0.123547083709832</v>
      </c>
    </row>
    <row r="71" spans="1:66" x14ac:dyDescent="0.25">
      <c r="A71" s="169" t="s">
        <v>209</v>
      </c>
      <c r="B71" s="169">
        <v>2024</v>
      </c>
      <c r="C71" s="169" t="s">
        <v>61</v>
      </c>
      <c r="D71" s="169">
        <v>2023</v>
      </c>
      <c r="E71" s="169" t="s">
        <v>210</v>
      </c>
      <c r="F71" s="169" t="s">
        <v>211</v>
      </c>
      <c r="G71" s="169">
        <v>26.117627534152</v>
      </c>
      <c r="H71" s="169">
        <v>1533.59079623603</v>
      </c>
      <c r="I71" s="169">
        <v>381.31736199862002</v>
      </c>
      <c r="J71" s="169">
        <v>1.2627910195296601E-3</v>
      </c>
      <c r="K71" s="169">
        <v>8.2209045684309903E-5</v>
      </c>
      <c r="L71" s="169">
        <v>5.5295086476512601E-4</v>
      </c>
      <c r="M71" s="169">
        <v>1.8979509299791E-3</v>
      </c>
      <c r="N71" s="169">
        <v>6.6556825515621601E-6</v>
      </c>
      <c r="O71" s="169">
        <v>1.9632293234901001E-8</v>
      </c>
      <c r="P71" s="169">
        <v>0</v>
      </c>
      <c r="Q71" s="169">
        <v>6.67531484479706E-6</v>
      </c>
      <c r="R71" s="169">
        <v>5.0714834430615698E-6</v>
      </c>
      <c r="S71" s="169">
        <v>9.4431021709806402E-5</v>
      </c>
      <c r="T71" s="169">
        <v>1.0617781999766499E-4</v>
      </c>
      <c r="U71" s="169">
        <v>6.9566229823898903E-6</v>
      </c>
      <c r="V71" s="169">
        <v>2.05199784179722E-8</v>
      </c>
      <c r="W71" s="169">
        <v>0</v>
      </c>
      <c r="X71" s="169">
        <v>6.9771429608078599E-6</v>
      </c>
      <c r="Y71" s="169">
        <v>2.0285933772246201E-5</v>
      </c>
      <c r="Z71" s="169">
        <v>2.2033905065621499E-4</v>
      </c>
      <c r="AA71" s="169">
        <v>2.4760212738926898E-4</v>
      </c>
      <c r="AB71" s="169">
        <v>1.3811811889163499</v>
      </c>
      <c r="AC71" s="169">
        <v>1.55093830461417E-2</v>
      </c>
      <c r="AD71" s="169">
        <v>0</v>
      </c>
      <c r="AE71" s="169">
        <v>1.39669057196249</v>
      </c>
      <c r="AF71" s="169">
        <v>4.6075103946880998E-7</v>
      </c>
      <c r="AG71" s="169">
        <v>6.5967149217185106E-8</v>
      </c>
      <c r="AH71" s="169">
        <v>0</v>
      </c>
      <c r="AI71" s="169">
        <v>5.2671818868599503E-7</v>
      </c>
      <c r="AJ71" s="169">
        <v>2.17102448817123E-4</v>
      </c>
      <c r="AK71" s="169">
        <v>2.43785903397796E-6</v>
      </c>
      <c r="AL71" s="169">
        <v>0</v>
      </c>
      <c r="AM71" s="169">
        <v>2.19540307851101E-4</v>
      </c>
      <c r="AN71" s="169">
        <v>9.9198435317879896E-6</v>
      </c>
      <c r="AO71" s="169">
        <v>1.42025463301615E-6</v>
      </c>
      <c r="AP71" s="169">
        <v>0</v>
      </c>
      <c r="AQ71" s="169">
        <v>1.13400981648041E-5</v>
      </c>
      <c r="AR71" s="169">
        <v>0</v>
      </c>
      <c r="AS71" s="169">
        <v>0</v>
      </c>
      <c r="AT71" s="169">
        <v>0</v>
      </c>
      <c r="AU71" s="169">
        <v>0</v>
      </c>
      <c r="AV71" s="169">
        <v>1.13400981648041E-5</v>
      </c>
      <c r="AW71" s="169">
        <v>1.12929867496673E-5</v>
      </c>
      <c r="AX71" s="169">
        <v>1.61685178807595E-6</v>
      </c>
      <c r="AY71" s="169">
        <v>0</v>
      </c>
      <c r="AZ71" s="169">
        <v>1.29098385377433E-5</v>
      </c>
      <c r="BA71" s="169">
        <v>0</v>
      </c>
      <c r="BB71" s="169">
        <v>0</v>
      </c>
      <c r="BC71" s="169">
        <v>0</v>
      </c>
      <c r="BD71" s="169">
        <v>0</v>
      </c>
      <c r="BE71" s="169">
        <v>1.29098385377433E-5</v>
      </c>
      <c r="BF71" s="169">
        <v>9.9540976697639594E-5</v>
      </c>
      <c r="BG71" s="169">
        <v>6.0140464434981803E-5</v>
      </c>
      <c r="BH71" s="169">
        <v>0</v>
      </c>
      <c r="BI71" s="169">
        <v>1.59681441132621E-4</v>
      </c>
      <c r="BJ71" s="169">
        <v>1.30487150202842E-5</v>
      </c>
      <c r="BK71" s="169">
        <v>1.4652496076080601E-7</v>
      </c>
      <c r="BL71" s="169">
        <v>0</v>
      </c>
      <c r="BM71" s="169">
        <v>1.3195239981045E-5</v>
      </c>
      <c r="BN71" s="169">
        <v>0.124477296361188</v>
      </c>
    </row>
    <row r="72" spans="1:66" x14ac:dyDescent="0.25">
      <c r="A72" s="169" t="s">
        <v>209</v>
      </c>
      <c r="B72" s="169">
        <v>2024</v>
      </c>
      <c r="C72" s="169" t="s">
        <v>61</v>
      </c>
      <c r="D72" s="169">
        <v>2024</v>
      </c>
      <c r="E72" s="169" t="s">
        <v>210</v>
      </c>
      <c r="F72" s="169" t="s">
        <v>211</v>
      </c>
      <c r="G72" s="169">
        <v>15.8894122318819</v>
      </c>
      <c r="H72" s="169">
        <v>933.00420662445003</v>
      </c>
      <c r="I72" s="169">
        <v>231.985418585476</v>
      </c>
      <c r="J72" s="169">
        <v>6.9648546395386702E-4</v>
      </c>
      <c r="K72" s="169">
        <v>5.0014244760919499E-5</v>
      </c>
      <c r="L72" s="169">
        <v>3.3640361180355301E-4</v>
      </c>
      <c r="M72" s="169">
        <v>1.08290332051834E-3</v>
      </c>
      <c r="N72" s="169">
        <v>3.4717966633026599E-6</v>
      </c>
      <c r="O72" s="169">
        <v>1.19438720021036E-8</v>
      </c>
      <c r="P72" s="169">
        <v>0</v>
      </c>
      <c r="Q72" s="169">
        <v>3.4837405353047599E-6</v>
      </c>
      <c r="R72" s="169">
        <v>3.0853832703064902E-6</v>
      </c>
      <c r="S72" s="169">
        <v>5.7449836493106998E-5</v>
      </c>
      <c r="T72" s="169">
        <v>6.4018960298718199E-5</v>
      </c>
      <c r="U72" s="169">
        <v>3.62877590254768E-6</v>
      </c>
      <c r="V72" s="169">
        <v>1.2483920893891599E-8</v>
      </c>
      <c r="W72" s="169">
        <v>0</v>
      </c>
      <c r="X72" s="169">
        <v>3.64125982344157E-6</v>
      </c>
      <c r="Y72" s="169">
        <v>1.23415330812259E-5</v>
      </c>
      <c r="Z72" s="169">
        <v>1.3404961848391601E-4</v>
      </c>
      <c r="AA72" s="169">
        <v>1.5003241138858301E-4</v>
      </c>
      <c r="AB72" s="169">
        <v>0.77669190548376599</v>
      </c>
      <c r="AC72" s="169">
        <v>8.7215293457888407E-3</v>
      </c>
      <c r="AD72" s="169">
        <v>0</v>
      </c>
      <c r="AE72" s="169">
        <v>0.78541343482955495</v>
      </c>
      <c r="AF72" s="169">
        <v>2.6839145498878297E-7</v>
      </c>
      <c r="AG72" s="169">
        <v>4.0133018449064501E-8</v>
      </c>
      <c r="AH72" s="169">
        <v>0</v>
      </c>
      <c r="AI72" s="169">
        <v>3.0852447343784699E-7</v>
      </c>
      <c r="AJ72" s="169">
        <v>1.22085151470431E-4</v>
      </c>
      <c r="AK72" s="169">
        <v>1.3709029587108199E-6</v>
      </c>
      <c r="AL72" s="169">
        <v>0</v>
      </c>
      <c r="AM72" s="169">
        <v>1.23456054429142E-4</v>
      </c>
      <c r="AN72" s="169">
        <v>5.7783944271228797E-6</v>
      </c>
      <c r="AO72" s="169">
        <v>8.6405288186014097E-7</v>
      </c>
      <c r="AP72" s="169">
        <v>0</v>
      </c>
      <c r="AQ72" s="169">
        <v>6.6424473089830201E-6</v>
      </c>
      <c r="AR72" s="169">
        <v>0</v>
      </c>
      <c r="AS72" s="169">
        <v>0</v>
      </c>
      <c r="AT72" s="169">
        <v>0</v>
      </c>
      <c r="AU72" s="169">
        <v>0</v>
      </c>
      <c r="AV72" s="169">
        <v>6.6424473089830201E-6</v>
      </c>
      <c r="AW72" s="169">
        <v>6.5782621964490298E-6</v>
      </c>
      <c r="AX72" s="169">
        <v>9.836584331789051E-7</v>
      </c>
      <c r="AY72" s="169">
        <v>0</v>
      </c>
      <c r="AZ72" s="169">
        <v>7.56192062962794E-6</v>
      </c>
      <c r="BA72" s="169">
        <v>0</v>
      </c>
      <c r="BB72" s="169">
        <v>0</v>
      </c>
      <c r="BC72" s="169">
        <v>0</v>
      </c>
      <c r="BD72" s="169">
        <v>0</v>
      </c>
      <c r="BE72" s="169">
        <v>7.56192062962794E-6</v>
      </c>
      <c r="BF72" s="169">
        <v>5.7983476700564998E-5</v>
      </c>
      <c r="BG72" s="169">
        <v>3.6588186655724998E-5</v>
      </c>
      <c r="BH72" s="169">
        <v>0</v>
      </c>
      <c r="BI72" s="169">
        <v>9.4571663356290105E-5</v>
      </c>
      <c r="BJ72" s="169">
        <v>7.3378000037567701E-6</v>
      </c>
      <c r="BK72" s="169">
        <v>8.2396684727174303E-8</v>
      </c>
      <c r="BL72" s="169">
        <v>0</v>
      </c>
      <c r="BM72" s="169">
        <v>7.42019668848394E-6</v>
      </c>
      <c r="BN72" s="169">
        <v>6.9998425460813293E-2</v>
      </c>
    </row>
    <row r="73" spans="1:66" x14ac:dyDescent="0.25">
      <c r="A73" s="169" t="s">
        <v>209</v>
      </c>
      <c r="B73" s="169">
        <v>2024</v>
      </c>
      <c r="C73" s="169" t="s">
        <v>61</v>
      </c>
      <c r="D73" s="169">
        <v>2025</v>
      </c>
      <c r="E73" s="169" t="s">
        <v>210</v>
      </c>
      <c r="F73" s="169" t="s">
        <v>211</v>
      </c>
      <c r="G73" s="169">
        <v>5.7933411733871703</v>
      </c>
      <c r="H73" s="169">
        <v>141.740393075904</v>
      </c>
      <c r="I73" s="169">
        <v>84.582781131452705</v>
      </c>
      <c r="J73" s="169">
        <v>9.4905723675380404E-5</v>
      </c>
      <c r="K73" s="169">
        <v>1.8235387137097401E-5</v>
      </c>
      <c r="L73" s="169">
        <v>1.2265405835637001E-4</v>
      </c>
      <c r="M73" s="169">
        <v>2.35795169168848E-4</v>
      </c>
      <c r="N73" s="169">
        <v>4.3971488870468399E-7</v>
      </c>
      <c r="O73" s="169">
        <v>4.3547819409338597E-9</v>
      </c>
      <c r="P73" s="169">
        <v>0</v>
      </c>
      <c r="Q73" s="169">
        <v>4.4406967064561799E-7</v>
      </c>
      <c r="R73" s="169">
        <v>4.68726115507314E-7</v>
      </c>
      <c r="S73" s="169">
        <v>8.7276802707461904E-6</v>
      </c>
      <c r="T73" s="169">
        <v>9.6404760568991194E-6</v>
      </c>
      <c r="U73" s="169">
        <v>4.5959684476599E-7</v>
      </c>
      <c r="V73" s="169">
        <v>4.5516858562442201E-9</v>
      </c>
      <c r="W73" s="169">
        <v>0</v>
      </c>
      <c r="X73" s="169">
        <v>4.64148530622234E-7</v>
      </c>
      <c r="Y73" s="169">
        <v>1.8749044620292501E-6</v>
      </c>
      <c r="Z73" s="169">
        <v>2.0364587298407701E-5</v>
      </c>
      <c r="AA73" s="169">
        <v>2.2703640291059199E-5</v>
      </c>
      <c r="AB73" s="169">
        <v>0.11799369734937799</v>
      </c>
      <c r="AC73" s="169">
        <v>3.1799033417033201E-3</v>
      </c>
      <c r="AD73" s="169">
        <v>0</v>
      </c>
      <c r="AE73" s="169">
        <v>0.121173600691081</v>
      </c>
      <c r="AF73" s="169">
        <v>3.8962743917998099E-8</v>
      </c>
      <c r="AG73" s="169">
        <v>1.4632653794880801E-8</v>
      </c>
      <c r="AH73" s="169">
        <v>0</v>
      </c>
      <c r="AI73" s="169">
        <v>5.3595397712878898E-8</v>
      </c>
      <c r="AJ73" s="169">
        <v>1.8546966064340098E-5</v>
      </c>
      <c r="AK73" s="169">
        <v>4.9983652255443102E-7</v>
      </c>
      <c r="AL73" s="169">
        <v>0</v>
      </c>
      <c r="AM73" s="169">
        <v>1.90468025868945E-5</v>
      </c>
      <c r="AN73" s="169">
        <v>8.3885719212105897E-7</v>
      </c>
      <c r="AO73" s="169">
        <v>3.1503702361124502E-7</v>
      </c>
      <c r="AP73" s="169">
        <v>0</v>
      </c>
      <c r="AQ73" s="169">
        <v>1.1538942157323E-6</v>
      </c>
      <c r="AR73" s="169">
        <v>0</v>
      </c>
      <c r="AS73" s="169">
        <v>0</v>
      </c>
      <c r="AT73" s="169">
        <v>0</v>
      </c>
      <c r="AU73" s="169">
        <v>0</v>
      </c>
      <c r="AV73" s="169">
        <v>1.1538942157323E-6</v>
      </c>
      <c r="AW73" s="169">
        <v>9.5497505833933295E-7</v>
      </c>
      <c r="AX73" s="169">
        <v>3.5864567035717899E-7</v>
      </c>
      <c r="AY73" s="169">
        <v>0</v>
      </c>
      <c r="AZ73" s="169">
        <v>1.3136207286965099E-6</v>
      </c>
      <c r="BA73" s="169">
        <v>0</v>
      </c>
      <c r="BB73" s="169">
        <v>0</v>
      </c>
      <c r="BC73" s="169">
        <v>0</v>
      </c>
      <c r="BD73" s="169">
        <v>0</v>
      </c>
      <c r="BE73" s="169">
        <v>1.3136207286965099E-6</v>
      </c>
      <c r="BF73" s="169">
        <v>8.4175381694414204E-6</v>
      </c>
      <c r="BG73" s="169">
        <v>1.33401944086311E-5</v>
      </c>
      <c r="BH73" s="169">
        <v>0</v>
      </c>
      <c r="BI73" s="169">
        <v>2.17577325780725E-5</v>
      </c>
      <c r="BJ73" s="169">
        <v>1.11474594590279E-6</v>
      </c>
      <c r="BK73" s="169">
        <v>3.0042150031373598E-8</v>
      </c>
      <c r="BL73" s="169">
        <v>0</v>
      </c>
      <c r="BM73" s="169">
        <v>1.14478809593416E-6</v>
      </c>
      <c r="BN73" s="169">
        <v>1.0799358502994899E-2</v>
      </c>
    </row>
    <row r="74" spans="1:66" x14ac:dyDescent="0.25">
      <c r="A74" s="169" t="s">
        <v>209</v>
      </c>
      <c r="B74" s="169">
        <v>2024</v>
      </c>
      <c r="C74" s="169" t="s">
        <v>62</v>
      </c>
      <c r="D74" s="169">
        <v>2021</v>
      </c>
      <c r="E74" s="169" t="s">
        <v>210</v>
      </c>
      <c r="F74" s="169" t="s">
        <v>211</v>
      </c>
      <c r="G74" s="169">
        <v>1175.0404901634499</v>
      </c>
      <c r="H74" s="169">
        <v>198629.67299286</v>
      </c>
      <c r="I74" s="169">
        <v>13559.804343322199</v>
      </c>
      <c r="J74" s="169">
        <v>0.19369413115211601</v>
      </c>
      <c r="K74" s="169">
        <v>3.6986114918150801E-3</v>
      </c>
      <c r="L74" s="169">
        <v>3.2026230349276298E-2</v>
      </c>
      <c r="M74" s="169">
        <v>0.22941897299320799</v>
      </c>
      <c r="N74" s="169">
        <v>1.1006009037078299E-3</v>
      </c>
      <c r="O74" s="169">
        <v>8.8326320741060496E-7</v>
      </c>
      <c r="P74" s="169">
        <v>0</v>
      </c>
      <c r="Q74" s="169">
        <v>1.1014841669152401E-3</v>
      </c>
      <c r="R74" s="169">
        <v>6.5685520567572702E-4</v>
      </c>
      <c r="S74" s="169">
        <v>1.2230643929681999E-2</v>
      </c>
      <c r="T74" s="169">
        <v>1.3988983302273E-2</v>
      </c>
      <c r="U74" s="169">
        <v>1.1503651927293199E-3</v>
      </c>
      <c r="V74" s="169">
        <v>9.2320045022727805E-7</v>
      </c>
      <c r="W74" s="169">
        <v>0</v>
      </c>
      <c r="X74" s="169">
        <v>1.15128839317955E-3</v>
      </c>
      <c r="Y74" s="169">
        <v>2.6274208227029098E-3</v>
      </c>
      <c r="Z74" s="169">
        <v>2.8538169169258099E-2</v>
      </c>
      <c r="AA74" s="169">
        <v>3.2316878385140503E-2</v>
      </c>
      <c r="AB74" s="169">
        <v>165.450545595568</v>
      </c>
      <c r="AC74" s="169">
        <v>0.69777214767462303</v>
      </c>
      <c r="AD74" s="169">
        <v>0</v>
      </c>
      <c r="AE74" s="169">
        <v>166.14831774324301</v>
      </c>
      <c r="AF74" s="169">
        <v>6.4590075198825197E-5</v>
      </c>
      <c r="AG74" s="169">
        <v>2.9678833289695699E-6</v>
      </c>
      <c r="AH74" s="169">
        <v>0</v>
      </c>
      <c r="AI74" s="169">
        <v>6.7557958527794806E-5</v>
      </c>
      <c r="AJ74" s="169">
        <v>2.6006521733118099E-2</v>
      </c>
      <c r="AK74" s="169">
        <v>1.0968006456517E-4</v>
      </c>
      <c r="AL74" s="169">
        <v>0</v>
      </c>
      <c r="AM74" s="169">
        <v>2.6116201797683199E-2</v>
      </c>
      <c r="AN74" s="169">
        <v>1.3906066070245699E-3</v>
      </c>
      <c r="AO74" s="169">
        <v>6.3897714214431495E-5</v>
      </c>
      <c r="AP74" s="169">
        <v>0</v>
      </c>
      <c r="AQ74" s="169">
        <v>1.4545043212389999E-3</v>
      </c>
      <c r="AR74" s="169">
        <v>0</v>
      </c>
      <c r="AS74" s="169">
        <v>0</v>
      </c>
      <c r="AT74" s="169">
        <v>0</v>
      </c>
      <c r="AU74" s="169">
        <v>0</v>
      </c>
      <c r="AV74" s="169">
        <v>1.4545043212389999E-3</v>
      </c>
      <c r="AW74" s="169">
        <v>1.5830997673304799E-3</v>
      </c>
      <c r="AX74" s="169">
        <v>7.2742683656779695E-5</v>
      </c>
      <c r="AY74" s="169">
        <v>0</v>
      </c>
      <c r="AZ74" s="169">
        <v>1.6558424509872599E-3</v>
      </c>
      <c r="BA74" s="169">
        <v>0</v>
      </c>
      <c r="BB74" s="169">
        <v>0</v>
      </c>
      <c r="BC74" s="169">
        <v>0</v>
      </c>
      <c r="BD74" s="169">
        <v>0</v>
      </c>
      <c r="BE74" s="169">
        <v>1.6558424509872599E-3</v>
      </c>
      <c r="BF74" s="169">
        <v>1.39739673219672E-2</v>
      </c>
      <c r="BG74" s="169">
        <v>2.7057389005158299E-3</v>
      </c>
      <c r="BH74" s="169">
        <v>0</v>
      </c>
      <c r="BI74" s="169">
        <v>1.66797062224831E-2</v>
      </c>
      <c r="BJ74" s="169">
        <v>1.5630947168640099E-3</v>
      </c>
      <c r="BK74" s="169">
        <v>6.5922052639896304E-6</v>
      </c>
      <c r="BL74" s="169">
        <v>0</v>
      </c>
      <c r="BM74" s="169">
        <v>1.5696869221280001E-3</v>
      </c>
      <c r="BN74" s="169">
        <v>14.807641579894501</v>
      </c>
    </row>
    <row r="75" spans="1:66" x14ac:dyDescent="0.25">
      <c r="A75" s="169" t="s">
        <v>209</v>
      </c>
      <c r="B75" s="169">
        <v>2024</v>
      </c>
      <c r="C75" s="169" t="s">
        <v>62</v>
      </c>
      <c r="D75" s="169">
        <v>2022</v>
      </c>
      <c r="E75" s="169" t="s">
        <v>210</v>
      </c>
      <c r="F75" s="169" t="s">
        <v>211</v>
      </c>
      <c r="G75" s="169">
        <v>1265.72342993096</v>
      </c>
      <c r="H75" s="169">
        <v>220756.28299016901</v>
      </c>
      <c r="I75" s="169">
        <v>14606.2728955282</v>
      </c>
      <c r="J75" s="169">
        <v>0.19855355309810799</v>
      </c>
      <c r="K75" s="169">
        <v>3.9840492839111298E-3</v>
      </c>
      <c r="L75" s="169">
        <v>3.4497832597927401E-2</v>
      </c>
      <c r="M75" s="169">
        <v>0.237035434979947</v>
      </c>
      <c r="N75" s="169">
        <v>1.0892655800117501E-3</v>
      </c>
      <c r="O75" s="169">
        <v>9.5142843652993296E-7</v>
      </c>
      <c r="P75" s="169">
        <v>0</v>
      </c>
      <c r="Q75" s="169">
        <v>1.0902170084482799E-3</v>
      </c>
      <c r="R75" s="169">
        <v>7.3002644309306597E-4</v>
      </c>
      <c r="S75" s="169">
        <v>1.3593092370392801E-2</v>
      </c>
      <c r="T75" s="169">
        <v>1.54133358219342E-2</v>
      </c>
      <c r="U75" s="169">
        <v>1.1385173359954601E-3</v>
      </c>
      <c r="V75" s="169">
        <v>9.9444780852865799E-7</v>
      </c>
      <c r="W75" s="169">
        <v>0</v>
      </c>
      <c r="X75" s="169">
        <v>1.13951178380398E-3</v>
      </c>
      <c r="Y75" s="169">
        <v>2.92010577237226E-3</v>
      </c>
      <c r="Z75" s="169">
        <v>3.1717215530916699E-2</v>
      </c>
      <c r="AA75" s="169">
        <v>3.5776833087092903E-2</v>
      </c>
      <c r="AB75" s="169">
        <v>183.88112367121499</v>
      </c>
      <c r="AC75" s="169">
        <v>0.751622232134459</v>
      </c>
      <c r="AD75" s="169">
        <v>0</v>
      </c>
      <c r="AE75" s="169">
        <v>184.63274590334899</v>
      </c>
      <c r="AF75" s="169">
        <v>6.9010691433979995E-5</v>
      </c>
      <c r="AG75" s="169">
        <v>3.1969276788545102E-6</v>
      </c>
      <c r="AH75" s="169">
        <v>0</v>
      </c>
      <c r="AI75" s="169">
        <v>7.2207619112834494E-5</v>
      </c>
      <c r="AJ75" s="169">
        <v>2.89035519456983E-2</v>
      </c>
      <c r="AK75" s="169">
        <v>1.18144547935677E-4</v>
      </c>
      <c r="AL75" s="169">
        <v>0</v>
      </c>
      <c r="AM75" s="169">
        <v>2.9021696493633901E-2</v>
      </c>
      <c r="AN75" s="169">
        <v>1.48578126233814E-3</v>
      </c>
      <c r="AO75" s="169">
        <v>6.8828976258502098E-5</v>
      </c>
      <c r="AP75" s="169">
        <v>0</v>
      </c>
      <c r="AQ75" s="169">
        <v>1.5546102385966499E-3</v>
      </c>
      <c r="AR75" s="169">
        <v>0</v>
      </c>
      <c r="AS75" s="169">
        <v>0</v>
      </c>
      <c r="AT75" s="169">
        <v>0</v>
      </c>
      <c r="AU75" s="169">
        <v>0</v>
      </c>
      <c r="AV75" s="169">
        <v>1.5546102385966499E-3</v>
      </c>
      <c r="AW75" s="169">
        <v>1.6914488675875701E-3</v>
      </c>
      <c r="AX75" s="169">
        <v>7.8356550119932497E-5</v>
      </c>
      <c r="AY75" s="169">
        <v>0</v>
      </c>
      <c r="AZ75" s="169">
        <v>1.76980541770751E-3</v>
      </c>
      <c r="BA75" s="169">
        <v>0</v>
      </c>
      <c r="BB75" s="169">
        <v>0</v>
      </c>
      <c r="BC75" s="169">
        <v>0</v>
      </c>
      <c r="BD75" s="169">
        <v>0</v>
      </c>
      <c r="BE75" s="169">
        <v>1.76980541770751E-3</v>
      </c>
      <c r="BF75" s="169">
        <v>1.49303609229814E-2</v>
      </c>
      <c r="BG75" s="169">
        <v>2.91455243485452E-3</v>
      </c>
      <c r="BH75" s="169">
        <v>0</v>
      </c>
      <c r="BI75" s="169">
        <v>1.78449133578359E-2</v>
      </c>
      <c r="BJ75" s="169">
        <v>1.7372176798019199E-3</v>
      </c>
      <c r="BK75" s="169">
        <v>7.1009541606394099E-6</v>
      </c>
      <c r="BL75" s="169">
        <v>0</v>
      </c>
      <c r="BM75" s="169">
        <v>1.7443186339625601E-3</v>
      </c>
      <c r="BN75" s="169">
        <v>16.455029833485799</v>
      </c>
    </row>
    <row r="76" spans="1:66" x14ac:dyDescent="0.25">
      <c r="A76" s="169" t="s">
        <v>209</v>
      </c>
      <c r="B76" s="169">
        <v>2024</v>
      </c>
      <c r="C76" s="169" t="s">
        <v>62</v>
      </c>
      <c r="D76" s="169">
        <v>2023</v>
      </c>
      <c r="E76" s="169" t="s">
        <v>210</v>
      </c>
      <c r="F76" s="169" t="s">
        <v>211</v>
      </c>
      <c r="G76" s="169">
        <v>1403.8423213394501</v>
      </c>
      <c r="H76" s="169">
        <v>247764.28317647899</v>
      </c>
      <c r="I76" s="169">
        <v>16200.145752926601</v>
      </c>
      <c r="J76" s="169">
        <v>0.20373048703539701</v>
      </c>
      <c r="K76" s="169">
        <v>4.4187986591680897E-3</v>
      </c>
      <c r="L76" s="169">
        <v>3.8262321965625297E-2</v>
      </c>
      <c r="M76" s="169">
        <v>0.24641160766018999</v>
      </c>
      <c r="N76" s="169">
        <v>1.06938429594357E-3</v>
      </c>
      <c r="O76" s="169">
        <v>1.05525067589164E-6</v>
      </c>
      <c r="P76" s="169">
        <v>0</v>
      </c>
      <c r="Q76" s="169">
        <v>1.0704395466194601E-3</v>
      </c>
      <c r="R76" s="169">
        <v>8.1934011536551998E-4</v>
      </c>
      <c r="S76" s="169">
        <v>1.52561129481059E-2</v>
      </c>
      <c r="T76" s="169">
        <v>1.7145892610090901E-2</v>
      </c>
      <c r="U76" s="169">
        <v>1.1177371084836101E-3</v>
      </c>
      <c r="V76" s="169">
        <v>1.10296442884994E-6</v>
      </c>
      <c r="W76" s="169">
        <v>0</v>
      </c>
      <c r="X76" s="169">
        <v>1.11884007291246E-3</v>
      </c>
      <c r="Y76" s="169">
        <v>3.2773604614620799E-3</v>
      </c>
      <c r="Z76" s="169">
        <v>3.5597596878913902E-2</v>
      </c>
      <c r="AA76" s="169">
        <v>3.9993797413288401E-2</v>
      </c>
      <c r="AB76" s="169">
        <v>206.37770385956799</v>
      </c>
      <c r="AC76" s="169">
        <v>0.83364112109983601</v>
      </c>
      <c r="AD76" s="169">
        <v>0</v>
      </c>
      <c r="AE76" s="169">
        <v>207.211344980668</v>
      </c>
      <c r="AF76" s="169">
        <v>7.4281322392791204E-5</v>
      </c>
      <c r="AG76" s="169">
        <v>3.5457843852051001E-6</v>
      </c>
      <c r="AH76" s="169">
        <v>0</v>
      </c>
      <c r="AI76" s="169">
        <v>7.7827106777996301E-5</v>
      </c>
      <c r="AJ76" s="169">
        <v>3.2439701067982697E-2</v>
      </c>
      <c r="AK76" s="169">
        <v>1.3103677510075499E-4</v>
      </c>
      <c r="AL76" s="169">
        <v>0</v>
      </c>
      <c r="AM76" s="169">
        <v>3.2570737843083397E-2</v>
      </c>
      <c r="AN76" s="169">
        <v>1.59925650155949E-3</v>
      </c>
      <c r="AO76" s="169">
        <v>7.6339765482119398E-5</v>
      </c>
      <c r="AP76" s="169">
        <v>0</v>
      </c>
      <c r="AQ76" s="169">
        <v>1.6755962670416101E-3</v>
      </c>
      <c r="AR76" s="169">
        <v>0</v>
      </c>
      <c r="AS76" s="169">
        <v>0</v>
      </c>
      <c r="AT76" s="169">
        <v>0</v>
      </c>
      <c r="AU76" s="169">
        <v>0</v>
      </c>
      <c r="AV76" s="169">
        <v>1.6755962670416101E-3</v>
      </c>
      <c r="AW76" s="169">
        <v>1.82063178955963E-3</v>
      </c>
      <c r="AX76" s="169">
        <v>8.6907011920065995E-5</v>
      </c>
      <c r="AY76" s="169">
        <v>0</v>
      </c>
      <c r="AZ76" s="169">
        <v>1.90753880147969E-3</v>
      </c>
      <c r="BA76" s="169">
        <v>0</v>
      </c>
      <c r="BB76" s="169">
        <v>0</v>
      </c>
      <c r="BC76" s="169">
        <v>0</v>
      </c>
      <c r="BD76" s="169">
        <v>0</v>
      </c>
      <c r="BE76" s="169">
        <v>1.90753880147969E-3</v>
      </c>
      <c r="BF76" s="169">
        <v>1.6070653903147498E-2</v>
      </c>
      <c r="BG76" s="169">
        <v>3.23259565167004E-3</v>
      </c>
      <c r="BH76" s="169">
        <v>0</v>
      </c>
      <c r="BI76" s="169">
        <v>1.93032495548176E-2</v>
      </c>
      <c r="BJ76" s="169">
        <v>1.94975421459147E-3</v>
      </c>
      <c r="BK76" s="169">
        <v>7.8758279548801507E-6</v>
      </c>
      <c r="BL76" s="169">
        <v>0</v>
      </c>
      <c r="BM76" s="169">
        <v>1.9576300425463498E-3</v>
      </c>
      <c r="BN76" s="169">
        <v>18.467303006361</v>
      </c>
    </row>
    <row r="77" spans="1:66" x14ac:dyDescent="0.25">
      <c r="A77" s="169" t="s">
        <v>209</v>
      </c>
      <c r="B77" s="169">
        <v>2024</v>
      </c>
      <c r="C77" s="169" t="s">
        <v>62</v>
      </c>
      <c r="D77" s="169">
        <v>2024</v>
      </c>
      <c r="E77" s="169" t="s">
        <v>210</v>
      </c>
      <c r="F77" s="169" t="s">
        <v>211</v>
      </c>
      <c r="G77" s="169">
        <v>1104.8596124088699</v>
      </c>
      <c r="H77" s="169">
        <v>194996.792530045</v>
      </c>
      <c r="I77" s="169">
        <v>12749.926744242701</v>
      </c>
      <c r="J77" s="169">
        <v>0.14536212220835901</v>
      </c>
      <c r="K77" s="169">
        <v>3.4777069330856601E-3</v>
      </c>
      <c r="L77" s="169">
        <v>3.0113420555998499E-2</v>
      </c>
      <c r="M77" s="169">
        <v>0.178953249697443</v>
      </c>
      <c r="N77" s="169">
        <v>7.2162262814268099E-4</v>
      </c>
      <c r="O77" s="169">
        <v>8.3050912131457605E-7</v>
      </c>
      <c r="P77" s="169">
        <v>0</v>
      </c>
      <c r="Q77" s="169">
        <v>7.2245313726399495E-4</v>
      </c>
      <c r="R77" s="169">
        <v>6.4484150999953496E-4</v>
      </c>
      <c r="S77" s="169">
        <v>1.20069489161913E-2</v>
      </c>
      <c r="T77" s="169">
        <v>1.3374243563454799E-2</v>
      </c>
      <c r="U77" s="169">
        <v>7.5425120123430596E-4</v>
      </c>
      <c r="V77" s="169">
        <v>8.6806105845077598E-7</v>
      </c>
      <c r="W77" s="169">
        <v>0</v>
      </c>
      <c r="X77" s="169">
        <v>7.5511926229275702E-4</v>
      </c>
      <c r="Y77" s="169">
        <v>2.5793660399981398E-3</v>
      </c>
      <c r="Z77" s="169">
        <v>2.8016214137779799E-2</v>
      </c>
      <c r="AA77" s="169">
        <v>3.1350699440070698E-2</v>
      </c>
      <c r="AB77" s="169">
        <v>147.962941730594</v>
      </c>
      <c r="AC77" s="169">
        <v>0.606445687982478</v>
      </c>
      <c r="AD77" s="169">
        <v>0</v>
      </c>
      <c r="AE77" s="169">
        <v>148.56938741857701</v>
      </c>
      <c r="AF77" s="169">
        <v>5.5975327975837398E-5</v>
      </c>
      <c r="AG77" s="169">
        <v>2.7906224951141398E-6</v>
      </c>
      <c r="AH77" s="169">
        <v>0</v>
      </c>
      <c r="AI77" s="169">
        <v>5.87659504709515E-5</v>
      </c>
      <c r="AJ77" s="169">
        <v>2.32577139347666E-2</v>
      </c>
      <c r="AK77" s="169">
        <v>9.5324816897397502E-5</v>
      </c>
      <c r="AL77" s="169">
        <v>0</v>
      </c>
      <c r="AM77" s="169">
        <v>2.3353038751664001E-2</v>
      </c>
      <c r="AN77" s="169">
        <v>1.2051334616650601E-3</v>
      </c>
      <c r="AO77" s="169">
        <v>6.0081337070307297E-5</v>
      </c>
      <c r="AP77" s="169">
        <v>0</v>
      </c>
      <c r="AQ77" s="169">
        <v>1.2652147987353599E-3</v>
      </c>
      <c r="AR77" s="169">
        <v>0</v>
      </c>
      <c r="AS77" s="169">
        <v>0</v>
      </c>
      <c r="AT77" s="169">
        <v>0</v>
      </c>
      <c r="AU77" s="169">
        <v>0</v>
      </c>
      <c r="AV77" s="169">
        <v>1.2652147987353599E-3</v>
      </c>
      <c r="AW77" s="169">
        <v>1.37195270979352E-3</v>
      </c>
      <c r="AX77" s="169">
        <v>6.8398028785740696E-5</v>
      </c>
      <c r="AY77" s="169">
        <v>0</v>
      </c>
      <c r="AZ77" s="169">
        <v>1.44035073857926E-3</v>
      </c>
      <c r="BA77" s="169">
        <v>0</v>
      </c>
      <c r="BB77" s="169">
        <v>0</v>
      </c>
      <c r="BC77" s="169">
        <v>0</v>
      </c>
      <c r="BD77" s="169">
        <v>0</v>
      </c>
      <c r="BE77" s="169">
        <v>1.44035073857926E-3</v>
      </c>
      <c r="BF77" s="169">
        <v>1.21101789844076E-2</v>
      </c>
      <c r="BG77" s="169">
        <v>2.5441349961375999E-3</v>
      </c>
      <c r="BH77" s="169">
        <v>0</v>
      </c>
      <c r="BI77" s="169">
        <v>1.4654313980545199E-2</v>
      </c>
      <c r="BJ77" s="169">
        <v>1.3978805066989499E-3</v>
      </c>
      <c r="BK77" s="169">
        <v>5.7293981566402699E-6</v>
      </c>
      <c r="BL77" s="169">
        <v>0</v>
      </c>
      <c r="BM77" s="169">
        <v>1.4036099048555901E-3</v>
      </c>
      <c r="BN77" s="169">
        <v>13.2409540374552</v>
      </c>
    </row>
    <row r="78" spans="1:66" x14ac:dyDescent="0.25">
      <c r="A78" s="169" t="s">
        <v>209</v>
      </c>
      <c r="B78" s="169">
        <v>2024</v>
      </c>
      <c r="C78" s="169" t="s">
        <v>62</v>
      </c>
      <c r="D78" s="169">
        <v>2025</v>
      </c>
      <c r="E78" s="169" t="s">
        <v>210</v>
      </c>
      <c r="F78" s="169" t="s">
        <v>211</v>
      </c>
      <c r="G78" s="169">
        <v>244.16041830806699</v>
      </c>
      <c r="H78" s="169">
        <v>17954.957767992</v>
      </c>
      <c r="I78" s="169">
        <v>2817.5773757213801</v>
      </c>
      <c r="J78" s="169">
        <v>1.2005451351640301E-2</v>
      </c>
      <c r="K78" s="169">
        <v>7.6853056261489197E-4</v>
      </c>
      <c r="L78" s="169">
        <v>6.6546964673720402E-3</v>
      </c>
      <c r="M78" s="169">
        <v>1.94286783816272E-2</v>
      </c>
      <c r="N78" s="169">
        <v>5.5395427958446303E-5</v>
      </c>
      <c r="O78" s="169">
        <v>1.83532325909467E-7</v>
      </c>
      <c r="P78" s="169">
        <v>0</v>
      </c>
      <c r="Q78" s="169">
        <v>5.5578960284355698E-5</v>
      </c>
      <c r="R78" s="169">
        <v>5.9375859104481998E-5</v>
      </c>
      <c r="S78" s="169">
        <v>1.10557849652545E-3</v>
      </c>
      <c r="T78" s="169">
        <v>1.2205333159142899E-3</v>
      </c>
      <c r="U78" s="169">
        <v>5.7900163397156202E-5</v>
      </c>
      <c r="V78" s="169">
        <v>1.91830843274458E-7</v>
      </c>
      <c r="W78" s="169">
        <v>0</v>
      </c>
      <c r="X78" s="169">
        <v>5.8091994240430698E-5</v>
      </c>
      <c r="Y78" s="169">
        <v>2.3750343641792799E-4</v>
      </c>
      <c r="Z78" s="169">
        <v>2.5796831585593902E-3</v>
      </c>
      <c r="AA78" s="169">
        <v>2.8752785892177499E-3</v>
      </c>
      <c r="AB78" s="169">
        <v>13.6241644569172</v>
      </c>
      <c r="AC78" s="169">
        <v>0.13401705628110999</v>
      </c>
      <c r="AD78" s="169">
        <v>0</v>
      </c>
      <c r="AE78" s="169">
        <v>13.7581815131983</v>
      </c>
      <c r="AF78" s="169">
        <v>4.92520583724084E-6</v>
      </c>
      <c r="AG78" s="169">
        <v>6.1669333198037405E-7</v>
      </c>
      <c r="AH78" s="169">
        <v>0</v>
      </c>
      <c r="AI78" s="169">
        <v>5.5418991692212104E-6</v>
      </c>
      <c r="AJ78" s="169">
        <v>2.1415289249664599E-3</v>
      </c>
      <c r="AK78" s="169">
        <v>2.10656149499972E-5</v>
      </c>
      <c r="AL78" s="169">
        <v>0</v>
      </c>
      <c r="AM78" s="169">
        <v>2.16259453991646E-3</v>
      </c>
      <c r="AN78" s="169">
        <v>1.06038331077027E-4</v>
      </c>
      <c r="AO78" s="169">
        <v>1.3277238326787099E-5</v>
      </c>
      <c r="AP78" s="169">
        <v>0</v>
      </c>
      <c r="AQ78" s="169">
        <v>1.1931556940381399E-4</v>
      </c>
      <c r="AR78" s="169">
        <v>0</v>
      </c>
      <c r="AS78" s="169">
        <v>0</v>
      </c>
      <c r="AT78" s="169">
        <v>0</v>
      </c>
      <c r="AU78" s="169">
        <v>0</v>
      </c>
      <c r="AV78" s="169">
        <v>1.1931556940381399E-4</v>
      </c>
      <c r="AW78" s="169">
        <v>1.20716568156782E-4</v>
      </c>
      <c r="AX78" s="169">
        <v>1.51151251545554E-5</v>
      </c>
      <c r="AY78" s="169">
        <v>0</v>
      </c>
      <c r="AZ78" s="169">
        <v>1.3583169331133799E-4</v>
      </c>
      <c r="BA78" s="169">
        <v>0</v>
      </c>
      <c r="BB78" s="169">
        <v>0</v>
      </c>
      <c r="BC78" s="169">
        <v>0</v>
      </c>
      <c r="BD78" s="169">
        <v>0</v>
      </c>
      <c r="BE78" s="169">
        <v>1.3583169331133799E-4</v>
      </c>
      <c r="BF78" s="169">
        <v>1.0655609425164101E-3</v>
      </c>
      <c r="BG78" s="169">
        <v>5.6222261897584305E-4</v>
      </c>
      <c r="BH78" s="169">
        <v>0</v>
      </c>
      <c r="BI78" s="169">
        <v>1.6277835614922501E-3</v>
      </c>
      <c r="BJ78" s="169">
        <v>1.2871435030713E-4</v>
      </c>
      <c r="BK78" s="169">
        <v>1.26612669597798E-6</v>
      </c>
      <c r="BL78" s="169">
        <v>0</v>
      </c>
      <c r="BM78" s="169">
        <v>1.2998047700310799E-4</v>
      </c>
      <c r="BN78" s="169">
        <v>1.2261708298088201</v>
      </c>
    </row>
    <row r="79" spans="1:66" x14ac:dyDescent="0.25">
      <c r="A79" s="169" t="s">
        <v>209</v>
      </c>
      <c r="B79" s="169">
        <v>2024</v>
      </c>
      <c r="C79" s="169" t="s">
        <v>63</v>
      </c>
      <c r="D79" s="169">
        <v>2021</v>
      </c>
      <c r="E79" s="169" t="s">
        <v>210</v>
      </c>
      <c r="F79" s="169" t="s">
        <v>211</v>
      </c>
      <c r="G79" s="169">
        <v>4230.8349550699504</v>
      </c>
      <c r="H79" s="169">
        <v>265309.72806586599</v>
      </c>
      <c r="I79" s="169">
        <v>48823.248798564302</v>
      </c>
      <c r="J79" s="169">
        <v>0.25853605527260598</v>
      </c>
      <c r="K79" s="169">
        <v>1.33171706981927E-2</v>
      </c>
      <c r="L79" s="169">
        <v>0.11531321343828101</v>
      </c>
      <c r="M79" s="169">
        <v>0.38716643940908002</v>
      </c>
      <c r="N79" s="169">
        <v>1.4714991039149301E-3</v>
      </c>
      <c r="O79" s="169">
        <v>3.18026560252419E-6</v>
      </c>
      <c r="P79" s="169">
        <v>0</v>
      </c>
      <c r="Q79" s="169">
        <v>1.47467936951746E-3</v>
      </c>
      <c r="R79" s="169">
        <v>8.7736174243583298E-4</v>
      </c>
      <c r="S79" s="169">
        <v>1.6336475644155201E-2</v>
      </c>
      <c r="T79" s="169">
        <v>1.8688516756108501E-2</v>
      </c>
      <c r="U79" s="169">
        <v>1.5380337637134001E-3</v>
      </c>
      <c r="V79" s="169">
        <v>3.3240631008507299E-6</v>
      </c>
      <c r="W79" s="169">
        <v>0</v>
      </c>
      <c r="X79" s="169">
        <v>1.54135782681425E-3</v>
      </c>
      <c r="Y79" s="169">
        <v>3.5094469697433302E-3</v>
      </c>
      <c r="Z79" s="169">
        <v>3.8118443169695503E-2</v>
      </c>
      <c r="AA79" s="169">
        <v>4.3169247966253099E-2</v>
      </c>
      <c r="AB79" s="169">
        <v>238.702672417174</v>
      </c>
      <c r="AC79" s="169">
        <v>2.5123889923532499</v>
      </c>
      <c r="AD79" s="169">
        <v>0</v>
      </c>
      <c r="AE79" s="169">
        <v>241.215061409528</v>
      </c>
      <c r="AF79" s="169">
        <v>8.6261460768794504E-5</v>
      </c>
      <c r="AG79" s="169">
        <v>1.0686120721701399E-5</v>
      </c>
      <c r="AH79" s="169">
        <v>0</v>
      </c>
      <c r="AI79" s="169">
        <v>9.6947581490496005E-5</v>
      </c>
      <c r="AJ79" s="169">
        <v>3.7520735973546999E-2</v>
      </c>
      <c r="AK79" s="169">
        <v>3.9491256252123101E-4</v>
      </c>
      <c r="AL79" s="169">
        <v>0</v>
      </c>
      <c r="AM79" s="169">
        <v>3.79156485360682E-2</v>
      </c>
      <c r="AN79" s="169">
        <v>1.8571855955798299E-3</v>
      </c>
      <c r="AO79" s="169">
        <v>2.30069248771063E-4</v>
      </c>
      <c r="AP79" s="169">
        <v>0</v>
      </c>
      <c r="AQ79" s="169">
        <v>2.0872548443508902E-3</v>
      </c>
      <c r="AR79" s="169">
        <v>0</v>
      </c>
      <c r="AS79" s="169">
        <v>0</v>
      </c>
      <c r="AT79" s="169">
        <v>0</v>
      </c>
      <c r="AU79" s="169">
        <v>0</v>
      </c>
      <c r="AV79" s="169">
        <v>2.0872548443508902E-3</v>
      </c>
      <c r="AW79" s="169">
        <v>2.1142644292067598E-3</v>
      </c>
      <c r="AX79" s="169">
        <v>2.6191632655814999E-4</v>
      </c>
      <c r="AY79" s="169">
        <v>0</v>
      </c>
      <c r="AZ79" s="169">
        <v>2.3761807557649102E-3</v>
      </c>
      <c r="BA79" s="169">
        <v>0</v>
      </c>
      <c r="BB79" s="169">
        <v>0</v>
      </c>
      <c r="BC79" s="169">
        <v>0</v>
      </c>
      <c r="BD79" s="169">
        <v>0</v>
      </c>
      <c r="BE79" s="169">
        <v>2.3761807557649102E-3</v>
      </c>
      <c r="BF79" s="169">
        <v>1.8652142160113499E-2</v>
      </c>
      <c r="BG79" s="169">
        <v>9.7422470250387201E-3</v>
      </c>
      <c r="BH79" s="169">
        <v>0</v>
      </c>
      <c r="BI79" s="169">
        <v>2.8394389185152202E-2</v>
      </c>
      <c r="BJ79" s="169">
        <v>2.2551444893307202E-3</v>
      </c>
      <c r="BK79" s="169">
        <v>2.3735805442758702E-5</v>
      </c>
      <c r="BL79" s="169">
        <v>0</v>
      </c>
      <c r="BM79" s="169">
        <v>2.27888029477348E-3</v>
      </c>
      <c r="BN79" s="169">
        <v>21.497817260745599</v>
      </c>
    </row>
    <row r="80" spans="1:66" x14ac:dyDescent="0.25">
      <c r="A80" s="169" t="s">
        <v>209</v>
      </c>
      <c r="B80" s="169">
        <v>2024</v>
      </c>
      <c r="C80" s="169" t="s">
        <v>63</v>
      </c>
      <c r="D80" s="169">
        <v>2022</v>
      </c>
      <c r="E80" s="169" t="s">
        <v>210</v>
      </c>
      <c r="F80" s="169" t="s">
        <v>211</v>
      </c>
      <c r="G80" s="169">
        <v>4413.50477723516</v>
      </c>
      <c r="H80" s="169">
        <v>281951.32744587702</v>
      </c>
      <c r="I80" s="169">
        <v>50931.233220143899</v>
      </c>
      <c r="J80" s="169">
        <v>0.25341618172102398</v>
      </c>
      <c r="K80" s="169">
        <v>1.38921506321812E-2</v>
      </c>
      <c r="L80" s="169">
        <v>0.120291957448805</v>
      </c>
      <c r="M80" s="169">
        <v>0.387600289802011</v>
      </c>
      <c r="N80" s="169">
        <v>1.39256649261484E-3</v>
      </c>
      <c r="O80" s="169">
        <v>3.3175762180931301E-6</v>
      </c>
      <c r="P80" s="169">
        <v>0</v>
      </c>
      <c r="Q80" s="169">
        <v>1.39588406883293E-3</v>
      </c>
      <c r="R80" s="169">
        <v>9.3239441212120903E-4</v>
      </c>
      <c r="S80" s="169">
        <v>1.7361183953696901E-2</v>
      </c>
      <c r="T80" s="169">
        <v>1.9689462434651001E-2</v>
      </c>
      <c r="U80" s="169">
        <v>1.4555321699885901E-3</v>
      </c>
      <c r="V80" s="169">
        <v>3.4675822931488602E-6</v>
      </c>
      <c r="W80" s="169">
        <v>0</v>
      </c>
      <c r="X80" s="169">
        <v>1.45899975228174E-3</v>
      </c>
      <c r="Y80" s="169">
        <v>3.72957764848483E-3</v>
      </c>
      <c r="Z80" s="169">
        <v>4.0509429225292798E-2</v>
      </c>
      <c r="AA80" s="169">
        <v>4.5698006626059398E-2</v>
      </c>
      <c r="AB80" s="169">
        <v>253.67533954952501</v>
      </c>
      <c r="AC80" s="169">
        <v>2.6208634791429199</v>
      </c>
      <c r="AD80" s="169">
        <v>0</v>
      </c>
      <c r="AE80" s="169">
        <v>256.296203028668</v>
      </c>
      <c r="AF80" s="169">
        <v>8.8129117378513196E-5</v>
      </c>
      <c r="AG80" s="169">
        <v>1.11475028821021E-5</v>
      </c>
      <c r="AH80" s="169">
        <v>0</v>
      </c>
      <c r="AI80" s="169">
        <v>9.9276620260615496E-5</v>
      </c>
      <c r="AJ80" s="169">
        <v>3.98742307400861E-2</v>
      </c>
      <c r="AK80" s="169">
        <v>4.1196324124839702E-4</v>
      </c>
      <c r="AL80" s="169">
        <v>0</v>
      </c>
      <c r="AM80" s="169">
        <v>4.0286193981334498E-2</v>
      </c>
      <c r="AN80" s="169">
        <v>1.8973957302349301E-3</v>
      </c>
      <c r="AO80" s="169">
        <v>2.4000268016344801E-4</v>
      </c>
      <c r="AP80" s="169">
        <v>0</v>
      </c>
      <c r="AQ80" s="169">
        <v>2.1373984103983802E-3</v>
      </c>
      <c r="AR80" s="169">
        <v>0</v>
      </c>
      <c r="AS80" s="169">
        <v>0</v>
      </c>
      <c r="AT80" s="169">
        <v>0</v>
      </c>
      <c r="AU80" s="169">
        <v>0</v>
      </c>
      <c r="AV80" s="169">
        <v>2.1373984103983802E-3</v>
      </c>
      <c r="AW80" s="169">
        <v>2.1600406066643301E-3</v>
      </c>
      <c r="AX80" s="169">
        <v>2.7322478205278199E-4</v>
      </c>
      <c r="AY80" s="169">
        <v>0</v>
      </c>
      <c r="AZ80" s="169">
        <v>2.4332653887171101E-3</v>
      </c>
      <c r="BA80" s="169">
        <v>0</v>
      </c>
      <c r="BB80" s="169">
        <v>0</v>
      </c>
      <c r="BC80" s="169">
        <v>0</v>
      </c>
      <c r="BD80" s="169">
        <v>0</v>
      </c>
      <c r="BE80" s="169">
        <v>2.4332653887171101E-3</v>
      </c>
      <c r="BF80" s="169">
        <v>1.9055981551171001E-2</v>
      </c>
      <c r="BG80" s="169">
        <v>1.0162876652630499E-2</v>
      </c>
      <c r="BH80" s="169">
        <v>0</v>
      </c>
      <c r="BI80" s="169">
        <v>2.92188582038015E-2</v>
      </c>
      <c r="BJ80" s="169">
        <v>2.3965988242662501E-3</v>
      </c>
      <c r="BK80" s="169">
        <v>2.4760618607351901E-5</v>
      </c>
      <c r="BL80" s="169">
        <v>0</v>
      </c>
      <c r="BM80" s="169">
        <v>2.4213594428735999E-3</v>
      </c>
      <c r="BN80" s="169">
        <v>22.841894304348099</v>
      </c>
    </row>
    <row r="81" spans="1:66" x14ac:dyDescent="0.25">
      <c r="A81" s="169" t="s">
        <v>209</v>
      </c>
      <c r="B81" s="169">
        <v>2024</v>
      </c>
      <c r="C81" s="169" t="s">
        <v>63</v>
      </c>
      <c r="D81" s="169">
        <v>2023</v>
      </c>
      <c r="E81" s="169" t="s">
        <v>210</v>
      </c>
      <c r="F81" s="169" t="s">
        <v>211</v>
      </c>
      <c r="G81" s="169">
        <v>4474.9855487974601</v>
      </c>
      <c r="H81" s="169">
        <v>284649.11322434898</v>
      </c>
      <c r="I81" s="169">
        <v>51640.7127999882</v>
      </c>
      <c r="J81" s="169">
        <v>0.233895985403268</v>
      </c>
      <c r="K81" s="169">
        <v>1.4085670336505899E-2</v>
      </c>
      <c r="L81" s="169">
        <v>0.121967642132514</v>
      </c>
      <c r="M81" s="169">
        <v>0.36994929787228797</v>
      </c>
      <c r="N81" s="169">
        <v>1.2297760394865799E-3</v>
      </c>
      <c r="O81" s="169">
        <v>3.3637905434196002E-6</v>
      </c>
      <c r="P81" s="169">
        <v>0</v>
      </c>
      <c r="Q81" s="169">
        <v>1.2331398300300001E-3</v>
      </c>
      <c r="R81" s="169">
        <v>9.41315811455392E-4</v>
      </c>
      <c r="S81" s="169">
        <v>1.7527300409299399E-2</v>
      </c>
      <c r="T81" s="169">
        <v>1.9701756050784801E-2</v>
      </c>
      <c r="U81" s="169">
        <v>1.2853810549418099E-3</v>
      </c>
      <c r="V81" s="169">
        <v>3.5158862251935699E-6</v>
      </c>
      <c r="W81" s="169">
        <v>0</v>
      </c>
      <c r="X81" s="169">
        <v>1.2888969411669999E-3</v>
      </c>
      <c r="Y81" s="169">
        <v>3.7652632458215602E-3</v>
      </c>
      <c r="Z81" s="169">
        <v>4.0897034288365199E-2</v>
      </c>
      <c r="AA81" s="169">
        <v>4.5951194475353799E-2</v>
      </c>
      <c r="AB81" s="169">
        <v>256.10257310641299</v>
      </c>
      <c r="AC81" s="169">
        <v>2.6573724934048499</v>
      </c>
      <c r="AD81" s="169">
        <v>0</v>
      </c>
      <c r="AE81" s="169">
        <v>258.75994559981802</v>
      </c>
      <c r="AF81" s="169">
        <v>8.5328229204218193E-5</v>
      </c>
      <c r="AG81" s="169">
        <v>1.130278923904E-5</v>
      </c>
      <c r="AH81" s="169">
        <v>0</v>
      </c>
      <c r="AI81" s="169">
        <v>9.6631018443258196E-5</v>
      </c>
      <c r="AJ81" s="169">
        <v>4.0255758054011499E-2</v>
      </c>
      <c r="AK81" s="169">
        <v>4.1770194987241302E-4</v>
      </c>
      <c r="AL81" s="169">
        <v>0</v>
      </c>
      <c r="AM81" s="169">
        <v>4.0673460003883999E-2</v>
      </c>
      <c r="AN81" s="169">
        <v>1.8370933759069301E-3</v>
      </c>
      <c r="AO81" s="169">
        <v>2.43345952845417E-4</v>
      </c>
      <c r="AP81" s="169">
        <v>0</v>
      </c>
      <c r="AQ81" s="169">
        <v>2.0804393287523499E-3</v>
      </c>
      <c r="AR81" s="169">
        <v>0</v>
      </c>
      <c r="AS81" s="169">
        <v>0</v>
      </c>
      <c r="AT81" s="169">
        <v>0</v>
      </c>
      <c r="AU81" s="169">
        <v>0</v>
      </c>
      <c r="AV81" s="169">
        <v>2.0804393287523499E-3</v>
      </c>
      <c r="AW81" s="169">
        <v>2.09139096655482E-3</v>
      </c>
      <c r="AX81" s="169">
        <v>2.77030843506979E-4</v>
      </c>
      <c r="AY81" s="169">
        <v>0</v>
      </c>
      <c r="AZ81" s="169">
        <v>2.3684218100618001E-3</v>
      </c>
      <c r="BA81" s="169">
        <v>0</v>
      </c>
      <c r="BB81" s="169">
        <v>0</v>
      </c>
      <c r="BC81" s="169">
        <v>0</v>
      </c>
      <c r="BD81" s="169">
        <v>0</v>
      </c>
      <c r="BE81" s="169">
        <v>2.3684218100618001E-3</v>
      </c>
      <c r="BF81" s="169">
        <v>1.8450350884471899E-2</v>
      </c>
      <c r="BG81" s="169">
        <v>1.03044470211772E-2</v>
      </c>
      <c r="BH81" s="169">
        <v>0</v>
      </c>
      <c r="BI81" s="169">
        <v>2.87547979056492E-2</v>
      </c>
      <c r="BJ81" s="169">
        <v>2.4195301233786801E-3</v>
      </c>
      <c r="BK81" s="169">
        <v>2.5105537671265001E-5</v>
      </c>
      <c r="BL81" s="169">
        <v>0</v>
      </c>
      <c r="BM81" s="169">
        <v>2.4446356610499402E-3</v>
      </c>
      <c r="BN81" s="169">
        <v>23.061470508514599</v>
      </c>
    </row>
    <row r="82" spans="1:66" x14ac:dyDescent="0.25">
      <c r="A82" s="169" t="s">
        <v>209</v>
      </c>
      <c r="B82" s="169">
        <v>2024</v>
      </c>
      <c r="C82" s="169" t="s">
        <v>63</v>
      </c>
      <c r="D82" s="169">
        <v>2024</v>
      </c>
      <c r="E82" s="169" t="s">
        <v>210</v>
      </c>
      <c r="F82" s="169" t="s">
        <v>211</v>
      </c>
      <c r="G82" s="169">
        <v>3140.0672131399101</v>
      </c>
      <c r="H82" s="169">
        <v>199736.36516554101</v>
      </c>
      <c r="I82" s="169">
        <v>36235.940285883698</v>
      </c>
      <c r="J82" s="169">
        <v>0.14879095748800999</v>
      </c>
      <c r="K82" s="169">
        <v>9.8838199847696394E-3</v>
      </c>
      <c r="L82" s="169">
        <v>8.5583872829982394E-2</v>
      </c>
      <c r="M82" s="169">
        <v>0.244258650302762</v>
      </c>
      <c r="N82" s="169">
        <v>7.3987935204843905E-4</v>
      </c>
      <c r="O82" s="169">
        <v>2.3603491636080001E-6</v>
      </c>
      <c r="P82" s="169">
        <v>0</v>
      </c>
      <c r="Q82" s="169">
        <v>7.4223970121204698E-4</v>
      </c>
      <c r="R82" s="169">
        <v>6.6051496357469905E-4</v>
      </c>
      <c r="S82" s="169">
        <v>1.2298788621760899E-2</v>
      </c>
      <c r="T82" s="169">
        <v>1.37015432865476E-2</v>
      </c>
      <c r="U82" s="169">
        <v>7.7333341318207001E-4</v>
      </c>
      <c r="V82" s="169">
        <v>2.46707367889206E-6</v>
      </c>
      <c r="W82" s="169">
        <v>0</v>
      </c>
      <c r="X82" s="169">
        <v>7.7580048686096202E-4</v>
      </c>
      <c r="Y82" s="169">
        <v>2.6420598542987901E-3</v>
      </c>
      <c r="Z82" s="169">
        <v>2.8697173450775399E-2</v>
      </c>
      <c r="AA82" s="169">
        <v>3.2115033791935199E-2</v>
      </c>
      <c r="AB82" s="169">
        <v>166.10597887062801</v>
      </c>
      <c r="AC82" s="169">
        <v>1.72354948990492</v>
      </c>
      <c r="AD82" s="169">
        <v>0</v>
      </c>
      <c r="AE82" s="169">
        <v>167.829528360533</v>
      </c>
      <c r="AF82" s="169">
        <v>5.73281982466181E-5</v>
      </c>
      <c r="AG82" s="169">
        <v>7.9310910659985403E-6</v>
      </c>
      <c r="AH82" s="169">
        <v>0</v>
      </c>
      <c r="AI82" s="169">
        <v>6.5259289312616703E-5</v>
      </c>
      <c r="AJ82" s="169">
        <v>2.6109546716511799E-2</v>
      </c>
      <c r="AK82" s="169">
        <v>2.7091797797321703E-4</v>
      </c>
      <c r="AL82" s="169">
        <v>0</v>
      </c>
      <c r="AM82" s="169">
        <v>2.6380464694485E-2</v>
      </c>
      <c r="AN82" s="169">
        <v>1.2342603876084599E-3</v>
      </c>
      <c r="AO82" s="169">
        <v>1.7075421577294699E-4</v>
      </c>
      <c r="AP82" s="169">
        <v>0</v>
      </c>
      <c r="AQ82" s="169">
        <v>1.4050146033814E-3</v>
      </c>
      <c r="AR82" s="169">
        <v>0</v>
      </c>
      <c r="AS82" s="169">
        <v>0</v>
      </c>
      <c r="AT82" s="169">
        <v>0</v>
      </c>
      <c r="AU82" s="169">
        <v>0</v>
      </c>
      <c r="AV82" s="169">
        <v>1.4050146033814E-3</v>
      </c>
      <c r="AW82" s="169">
        <v>1.4051114978009399E-3</v>
      </c>
      <c r="AX82" s="169">
        <v>1.9439067662654601E-4</v>
      </c>
      <c r="AY82" s="169">
        <v>0</v>
      </c>
      <c r="AZ82" s="169">
        <v>1.5995021744274901E-3</v>
      </c>
      <c r="BA82" s="169">
        <v>0</v>
      </c>
      <c r="BB82" s="169">
        <v>0</v>
      </c>
      <c r="BC82" s="169">
        <v>0</v>
      </c>
      <c r="BD82" s="169">
        <v>0</v>
      </c>
      <c r="BE82" s="169">
        <v>1.5995021744274901E-3</v>
      </c>
      <c r="BF82" s="169">
        <v>1.23959604816751E-2</v>
      </c>
      <c r="BG82" s="169">
        <v>7.2305610572152602E-3</v>
      </c>
      <c r="BH82" s="169">
        <v>0</v>
      </c>
      <c r="BI82" s="169">
        <v>1.9626521538890399E-2</v>
      </c>
      <c r="BJ82" s="169">
        <v>1.5692869254530901E-3</v>
      </c>
      <c r="BK82" s="169">
        <v>1.6283240966213E-5</v>
      </c>
      <c r="BL82" s="169">
        <v>0</v>
      </c>
      <c r="BM82" s="169">
        <v>1.5855701664192999E-3</v>
      </c>
      <c r="BN82" s="169">
        <v>14.9574761649165</v>
      </c>
    </row>
    <row r="83" spans="1:66" x14ac:dyDescent="0.25">
      <c r="A83" s="169" t="s">
        <v>209</v>
      </c>
      <c r="B83" s="169">
        <v>2024</v>
      </c>
      <c r="C83" s="169" t="s">
        <v>63</v>
      </c>
      <c r="D83" s="169">
        <v>2025</v>
      </c>
      <c r="E83" s="169" t="s">
        <v>210</v>
      </c>
      <c r="F83" s="169" t="s">
        <v>211</v>
      </c>
      <c r="G83" s="169">
        <v>561.84339983278005</v>
      </c>
      <c r="H83" s="169">
        <v>14890.9443197653</v>
      </c>
      <c r="I83" s="169">
        <v>6483.5949374474103</v>
      </c>
      <c r="J83" s="169">
        <v>9.9497450641928206E-3</v>
      </c>
      <c r="K83" s="169">
        <v>1.76848412681755E-3</v>
      </c>
      <c r="L83" s="169">
        <v>1.53132817923255E-2</v>
      </c>
      <c r="M83" s="169">
        <v>2.70315109833358E-2</v>
      </c>
      <c r="N83" s="169">
        <v>4.5986765427446499E-5</v>
      </c>
      <c r="O83" s="169">
        <v>4.22330640989018E-7</v>
      </c>
      <c r="P83" s="169">
        <v>0</v>
      </c>
      <c r="Q83" s="169">
        <v>4.6409096068435497E-5</v>
      </c>
      <c r="R83" s="169">
        <v>4.9243369062067903E-5</v>
      </c>
      <c r="S83" s="169">
        <v>9.1691153193570497E-4</v>
      </c>
      <c r="T83" s="169">
        <v>1.0125639970662E-3</v>
      </c>
      <c r="U83" s="169">
        <v>4.8066082896826302E-5</v>
      </c>
      <c r="V83" s="169">
        <v>4.4142655851007801E-7</v>
      </c>
      <c r="W83" s="169">
        <v>0</v>
      </c>
      <c r="X83" s="169">
        <v>4.8507509455336399E-5</v>
      </c>
      <c r="Y83" s="169">
        <v>1.9697347624827099E-4</v>
      </c>
      <c r="Z83" s="169">
        <v>2.13946024118331E-3</v>
      </c>
      <c r="AA83" s="169">
        <v>2.3849412268869201E-3</v>
      </c>
      <c r="AB83" s="169">
        <v>12.383698283948601</v>
      </c>
      <c r="AC83" s="169">
        <v>0.30838986539397001</v>
      </c>
      <c r="AD83" s="169">
        <v>0</v>
      </c>
      <c r="AE83" s="169">
        <v>12.692088149342601</v>
      </c>
      <c r="AF83" s="169">
        <v>4.08417373938971E-6</v>
      </c>
      <c r="AG83" s="169">
        <v>1.4190878304315599E-6</v>
      </c>
      <c r="AH83" s="169">
        <v>0</v>
      </c>
      <c r="AI83" s="169">
        <v>5.5032615698212799E-6</v>
      </c>
      <c r="AJ83" s="169">
        <v>1.94654491708436E-3</v>
      </c>
      <c r="AK83" s="169">
        <v>4.84745922581984E-5</v>
      </c>
      <c r="AL83" s="169">
        <v>0</v>
      </c>
      <c r="AM83" s="169">
        <v>1.9950195093425601E-3</v>
      </c>
      <c r="AN83" s="169">
        <v>8.7931140639620699E-5</v>
      </c>
      <c r="AO83" s="169">
        <v>3.0552571844384401E-5</v>
      </c>
      <c r="AP83" s="169">
        <v>0</v>
      </c>
      <c r="AQ83" s="169">
        <v>1.1848371248400501E-4</v>
      </c>
      <c r="AR83" s="169">
        <v>0</v>
      </c>
      <c r="AS83" s="169">
        <v>0</v>
      </c>
      <c r="AT83" s="169">
        <v>0</v>
      </c>
      <c r="AU83" s="169">
        <v>0</v>
      </c>
      <c r="AV83" s="169">
        <v>1.1848371248400501E-4</v>
      </c>
      <c r="AW83" s="169">
        <v>1.00102910186466E-4</v>
      </c>
      <c r="AX83" s="169">
        <v>3.4781777343689998E-5</v>
      </c>
      <c r="AY83" s="169">
        <v>0</v>
      </c>
      <c r="AZ83" s="169">
        <v>1.3488468753015601E-4</v>
      </c>
      <c r="BA83" s="169">
        <v>0</v>
      </c>
      <c r="BB83" s="169">
        <v>0</v>
      </c>
      <c r="BC83" s="169">
        <v>0</v>
      </c>
      <c r="BD83" s="169">
        <v>0</v>
      </c>
      <c r="BE83" s="169">
        <v>1.3488468753015601E-4</v>
      </c>
      <c r="BF83" s="169">
        <v>8.8311262141861201E-4</v>
      </c>
      <c r="BG83" s="169">
        <v>1.29374396512426E-3</v>
      </c>
      <c r="BH83" s="169">
        <v>0</v>
      </c>
      <c r="BI83" s="169">
        <v>2.1768565865428698E-3</v>
      </c>
      <c r="BJ83" s="169">
        <v>1.1699504098460099E-4</v>
      </c>
      <c r="BK83" s="169">
        <v>2.9135145344883701E-6</v>
      </c>
      <c r="BL83" s="169">
        <v>0</v>
      </c>
      <c r="BM83" s="169">
        <v>1.19908555519089E-4</v>
      </c>
      <c r="BN83" s="169">
        <v>1.13115735848933</v>
      </c>
    </row>
    <row r="84" spans="1:66" x14ac:dyDescent="0.25">
      <c r="A84" s="169" t="s">
        <v>209</v>
      </c>
      <c r="B84" s="169">
        <v>2024</v>
      </c>
      <c r="C84" s="169" t="s">
        <v>64</v>
      </c>
      <c r="D84" s="169">
        <v>2021</v>
      </c>
      <c r="E84" s="169" t="s">
        <v>210</v>
      </c>
      <c r="F84" s="169" t="s">
        <v>211</v>
      </c>
      <c r="G84" s="169">
        <v>27.0453168856411</v>
      </c>
      <c r="H84" s="169">
        <v>6284.0248615217797</v>
      </c>
      <c r="I84" s="169">
        <v>394.86162653036001</v>
      </c>
      <c r="J84" s="169">
        <v>6.1323710302693298E-3</v>
      </c>
      <c r="K84" s="169">
        <v>8.5129083355330496E-5</v>
      </c>
      <c r="L84" s="169">
        <v>5.7259149362655305E-4</v>
      </c>
      <c r="M84" s="169">
        <v>6.7900916072512101E-3</v>
      </c>
      <c r="N84" s="169">
        <v>3.5028965469996997E-5</v>
      </c>
      <c r="O84" s="169">
        <v>2.0329625691898202E-8</v>
      </c>
      <c r="P84" s="169">
        <v>0</v>
      </c>
      <c r="Q84" s="169">
        <v>3.5049295095688902E-5</v>
      </c>
      <c r="R84" s="169">
        <v>2.0780855048956498E-5</v>
      </c>
      <c r="S84" s="169">
        <v>3.8693952101157101E-4</v>
      </c>
      <c r="T84" s="169">
        <v>4.4276967115621597E-4</v>
      </c>
      <c r="U84" s="169">
        <v>3.6612819849818102E-5</v>
      </c>
      <c r="V84" s="169">
        <v>2.1248841154307899E-8</v>
      </c>
      <c r="W84" s="169">
        <v>0</v>
      </c>
      <c r="X84" s="169">
        <v>3.66340686909724E-5</v>
      </c>
      <c r="Y84" s="169">
        <v>8.3123420195826197E-5</v>
      </c>
      <c r="Z84" s="169">
        <v>9.02858882360333E-4</v>
      </c>
      <c r="AA84" s="169">
        <v>1.0226163712471301E-3</v>
      </c>
      <c r="AB84" s="169">
        <v>5.2381190372020097</v>
      </c>
      <c r="AC84" s="169">
        <v>1.6060271119005799E-2</v>
      </c>
      <c r="AD84" s="169">
        <v>0</v>
      </c>
      <c r="AE84" s="169">
        <v>5.2541793083210102</v>
      </c>
      <c r="AF84" s="169">
        <v>2.0471772863117399E-6</v>
      </c>
      <c r="AG84" s="169">
        <v>6.8310280184837099E-8</v>
      </c>
      <c r="AH84" s="169">
        <v>0</v>
      </c>
      <c r="AI84" s="169">
        <v>2.1154875664965802E-6</v>
      </c>
      <c r="AJ84" s="169">
        <v>8.23359367545673E-4</v>
      </c>
      <c r="AK84" s="169">
        <v>2.52445096746409E-6</v>
      </c>
      <c r="AL84" s="169">
        <v>0</v>
      </c>
      <c r="AM84" s="169">
        <v>8.2588381851313696E-4</v>
      </c>
      <c r="AN84" s="169">
        <v>4.4075165593668701E-5</v>
      </c>
      <c r="AO84" s="169">
        <v>1.4707016002121299E-6</v>
      </c>
      <c r="AP84" s="169">
        <v>0</v>
      </c>
      <c r="AQ84" s="169">
        <v>4.5545867193880899E-5</v>
      </c>
      <c r="AR84" s="169">
        <v>0</v>
      </c>
      <c r="AS84" s="169">
        <v>0</v>
      </c>
      <c r="AT84" s="169">
        <v>0</v>
      </c>
      <c r="AU84" s="169">
        <v>0</v>
      </c>
      <c r="AV84" s="169">
        <v>4.5545867193880899E-5</v>
      </c>
      <c r="AW84" s="169">
        <v>5.0176220969987603E-5</v>
      </c>
      <c r="AX84" s="169">
        <v>1.67428182014042E-6</v>
      </c>
      <c r="AY84" s="169">
        <v>0</v>
      </c>
      <c r="AZ84" s="169">
        <v>5.1850502790128E-5</v>
      </c>
      <c r="BA84" s="169">
        <v>0</v>
      </c>
      <c r="BB84" s="169">
        <v>0</v>
      </c>
      <c r="BC84" s="169">
        <v>0</v>
      </c>
      <c r="BD84" s="169">
        <v>0</v>
      </c>
      <c r="BE84" s="169">
        <v>5.1850502790128E-5</v>
      </c>
      <c r="BF84" s="169">
        <v>4.4209263727714202E-4</v>
      </c>
      <c r="BG84" s="169">
        <v>6.2276633517605506E-5</v>
      </c>
      <c r="BH84" s="169">
        <v>0</v>
      </c>
      <c r="BI84" s="169">
        <v>5.0436927079474704E-4</v>
      </c>
      <c r="BJ84" s="169">
        <v>4.9487151365275398E-5</v>
      </c>
      <c r="BK84" s="169">
        <v>1.5172947811780501E-7</v>
      </c>
      <c r="BL84" s="169">
        <v>0</v>
      </c>
      <c r="BM84" s="169">
        <v>4.9638880843393201E-5</v>
      </c>
      <c r="BN84" s="169">
        <v>0.46826838243614999</v>
      </c>
    </row>
    <row r="85" spans="1:66" x14ac:dyDescent="0.25">
      <c r="A85" s="169" t="s">
        <v>209</v>
      </c>
      <c r="B85" s="169">
        <v>2024</v>
      </c>
      <c r="C85" s="169" t="s">
        <v>64</v>
      </c>
      <c r="D85" s="169">
        <v>2022</v>
      </c>
      <c r="E85" s="169" t="s">
        <v>210</v>
      </c>
      <c r="F85" s="169" t="s">
        <v>211</v>
      </c>
      <c r="G85" s="169">
        <v>27.603440731529101</v>
      </c>
      <c r="H85" s="169">
        <v>6739.0972168546696</v>
      </c>
      <c r="I85" s="169">
        <v>403.01023468032503</v>
      </c>
      <c r="J85" s="169">
        <v>6.0657499878491701E-3</v>
      </c>
      <c r="K85" s="169">
        <v>8.6885859643073704E-5</v>
      </c>
      <c r="L85" s="169">
        <v>5.8440784497110904E-4</v>
      </c>
      <c r="M85" s="169">
        <v>6.7370436924633599E-3</v>
      </c>
      <c r="N85" s="169">
        <v>3.34523096504665E-5</v>
      </c>
      <c r="O85" s="169">
        <v>2.0749160390811199E-8</v>
      </c>
      <c r="P85" s="169">
        <v>0</v>
      </c>
      <c r="Q85" s="169">
        <v>3.3473058810857398E-5</v>
      </c>
      <c r="R85" s="169">
        <v>2.2285749262673899E-5</v>
      </c>
      <c r="S85" s="169">
        <v>4.1496065127098801E-4</v>
      </c>
      <c r="T85" s="169">
        <v>4.70719459344519E-4</v>
      </c>
      <c r="U85" s="169">
        <v>3.4964874650435099E-5</v>
      </c>
      <c r="V85" s="169">
        <v>2.16873453506481E-8</v>
      </c>
      <c r="W85" s="169">
        <v>0</v>
      </c>
      <c r="X85" s="169">
        <v>3.4986561995785697E-5</v>
      </c>
      <c r="Y85" s="169">
        <v>8.9142997050695595E-5</v>
      </c>
      <c r="Z85" s="169">
        <v>9.6824151963230496E-4</v>
      </c>
      <c r="AA85" s="169">
        <v>1.09237107867878E-3</v>
      </c>
      <c r="AB85" s="169">
        <v>5.6174496764503603</v>
      </c>
      <c r="AC85" s="169">
        <v>1.6391700782812098E-2</v>
      </c>
      <c r="AD85" s="169">
        <v>0</v>
      </c>
      <c r="AE85" s="169">
        <v>5.6338413772331704</v>
      </c>
      <c r="AF85" s="169">
        <v>2.1105756554656801E-6</v>
      </c>
      <c r="AG85" s="169">
        <v>6.97199732733543E-8</v>
      </c>
      <c r="AH85" s="169">
        <v>0</v>
      </c>
      <c r="AI85" s="169">
        <v>2.1802956287390298E-6</v>
      </c>
      <c r="AJ85" s="169">
        <v>8.8298486154533796E-4</v>
      </c>
      <c r="AK85" s="169">
        <v>2.5765470951846198E-6</v>
      </c>
      <c r="AL85" s="169">
        <v>0</v>
      </c>
      <c r="AM85" s="169">
        <v>8.8556140864052299E-4</v>
      </c>
      <c r="AN85" s="169">
        <v>4.5440115096338702E-5</v>
      </c>
      <c r="AO85" s="169">
        <v>1.50105190583934E-6</v>
      </c>
      <c r="AP85" s="169">
        <v>0</v>
      </c>
      <c r="AQ85" s="169">
        <v>4.6941167002178E-5</v>
      </c>
      <c r="AR85" s="169">
        <v>0</v>
      </c>
      <c r="AS85" s="169">
        <v>0</v>
      </c>
      <c r="AT85" s="169">
        <v>0</v>
      </c>
      <c r="AU85" s="169">
        <v>0</v>
      </c>
      <c r="AV85" s="169">
        <v>4.6941167002178E-5</v>
      </c>
      <c r="AW85" s="169">
        <v>5.1730112077062103E-5</v>
      </c>
      <c r="AX85" s="169">
        <v>1.70883333279262E-6</v>
      </c>
      <c r="AY85" s="169">
        <v>0</v>
      </c>
      <c r="AZ85" s="169">
        <v>5.3438945409854798E-5</v>
      </c>
      <c r="BA85" s="169">
        <v>0</v>
      </c>
      <c r="BB85" s="169">
        <v>0</v>
      </c>
      <c r="BC85" s="169">
        <v>0</v>
      </c>
      <c r="BD85" s="169">
        <v>0</v>
      </c>
      <c r="BE85" s="169">
        <v>5.3438945409854798E-5</v>
      </c>
      <c r="BF85" s="169">
        <v>4.5578365495196497E-4</v>
      </c>
      <c r="BG85" s="169">
        <v>6.3561812550810202E-5</v>
      </c>
      <c r="BH85" s="169">
        <v>0</v>
      </c>
      <c r="BI85" s="169">
        <v>5.1934546750277504E-4</v>
      </c>
      <c r="BJ85" s="169">
        <v>5.3070879155470298E-5</v>
      </c>
      <c r="BK85" s="169">
        <v>1.54860661243511E-7</v>
      </c>
      <c r="BL85" s="169">
        <v>0</v>
      </c>
      <c r="BM85" s="169">
        <v>5.3225739816713797E-5</v>
      </c>
      <c r="BN85" s="169">
        <v>0.50210501656096995</v>
      </c>
    </row>
    <row r="86" spans="1:66" x14ac:dyDescent="0.25">
      <c r="A86" s="169" t="s">
        <v>209</v>
      </c>
      <c r="B86" s="169">
        <v>2024</v>
      </c>
      <c r="C86" s="169" t="s">
        <v>64</v>
      </c>
      <c r="D86" s="169">
        <v>2023</v>
      </c>
      <c r="E86" s="169" t="s">
        <v>210</v>
      </c>
      <c r="F86" s="169" t="s">
        <v>211</v>
      </c>
      <c r="G86" s="169">
        <v>27.707840040044701</v>
      </c>
      <c r="H86" s="169">
        <v>6957.3002499710001</v>
      </c>
      <c r="I86" s="169">
        <v>404.53446458465203</v>
      </c>
      <c r="J86" s="169">
        <v>5.7250101875115896E-3</v>
      </c>
      <c r="K86" s="169">
        <v>8.7214471708313803E-5</v>
      </c>
      <c r="L86" s="169">
        <v>5.8661814098092497E-4</v>
      </c>
      <c r="M86" s="169">
        <v>6.3988428002008301E-3</v>
      </c>
      <c r="N86" s="169">
        <v>3.0209221071908899E-5</v>
      </c>
      <c r="O86" s="169">
        <v>2.08276360423848E-8</v>
      </c>
      <c r="P86" s="169">
        <v>0</v>
      </c>
      <c r="Q86" s="169">
        <v>3.0230048707951199E-5</v>
      </c>
      <c r="R86" s="169">
        <v>2.30073322771203E-5</v>
      </c>
      <c r="S86" s="169">
        <v>4.2839652699998E-4</v>
      </c>
      <c r="T86" s="169">
        <v>4.81633907985051E-4</v>
      </c>
      <c r="U86" s="169">
        <v>3.1575147997347398E-5</v>
      </c>
      <c r="V86" s="169">
        <v>2.1769369322955299E-8</v>
      </c>
      <c r="W86" s="169">
        <v>0</v>
      </c>
      <c r="X86" s="169">
        <v>3.1596917366670401E-5</v>
      </c>
      <c r="Y86" s="169">
        <v>9.2029329108481199E-5</v>
      </c>
      <c r="Z86" s="169">
        <v>9.9959189633328708E-4</v>
      </c>
      <c r="AA86" s="169">
        <v>1.1232181428084301E-3</v>
      </c>
      <c r="AB86" s="169">
        <v>5.7993352493004098</v>
      </c>
      <c r="AC86" s="169">
        <v>1.6453696033468201E-2</v>
      </c>
      <c r="AD86" s="169">
        <v>0</v>
      </c>
      <c r="AE86" s="169">
        <v>5.81578894533388</v>
      </c>
      <c r="AF86" s="169">
        <v>2.08966933613933E-6</v>
      </c>
      <c r="AG86" s="169">
        <v>6.9983662031225398E-8</v>
      </c>
      <c r="AH86" s="169">
        <v>0</v>
      </c>
      <c r="AI86" s="169">
        <v>2.1596529981705499E-6</v>
      </c>
      <c r="AJ86" s="169">
        <v>9.1157474069162995E-4</v>
      </c>
      <c r="AK86" s="169">
        <v>2.5862918852530598E-6</v>
      </c>
      <c r="AL86" s="169">
        <v>0</v>
      </c>
      <c r="AM86" s="169">
        <v>9.1416103257688295E-4</v>
      </c>
      <c r="AN86" s="169">
        <v>4.4990007774210699E-5</v>
      </c>
      <c r="AO86" s="169">
        <v>1.5067290524870999E-6</v>
      </c>
      <c r="AP86" s="169">
        <v>0</v>
      </c>
      <c r="AQ86" s="169">
        <v>4.6496736826697797E-5</v>
      </c>
      <c r="AR86" s="169">
        <v>0</v>
      </c>
      <c r="AS86" s="169">
        <v>0</v>
      </c>
      <c r="AT86" s="169">
        <v>0</v>
      </c>
      <c r="AU86" s="169">
        <v>0</v>
      </c>
      <c r="AV86" s="169">
        <v>4.6496736826697797E-5</v>
      </c>
      <c r="AW86" s="169">
        <v>5.1217699153568801E-5</v>
      </c>
      <c r="AX86" s="169">
        <v>1.71529633209938E-6</v>
      </c>
      <c r="AY86" s="169">
        <v>0</v>
      </c>
      <c r="AZ86" s="169">
        <v>5.2932995485668203E-5</v>
      </c>
      <c r="BA86" s="169">
        <v>0</v>
      </c>
      <c r="BB86" s="169">
        <v>0</v>
      </c>
      <c r="BC86" s="169">
        <v>0</v>
      </c>
      <c r="BD86" s="169">
        <v>0</v>
      </c>
      <c r="BE86" s="169">
        <v>5.2932995485668203E-5</v>
      </c>
      <c r="BF86" s="169">
        <v>4.5126888101915298E-4</v>
      </c>
      <c r="BG86" s="169">
        <v>6.3802210454203594E-5</v>
      </c>
      <c r="BH86" s="169">
        <v>0</v>
      </c>
      <c r="BI86" s="169">
        <v>5.1507109147335697E-4</v>
      </c>
      <c r="BJ86" s="169">
        <v>5.4789243860598903E-5</v>
      </c>
      <c r="BK86" s="169">
        <v>1.5544636163163799E-7</v>
      </c>
      <c r="BL86" s="169">
        <v>0</v>
      </c>
      <c r="BM86" s="169">
        <v>5.4944690222230602E-5</v>
      </c>
      <c r="BN86" s="169">
        <v>0.51832073521141198</v>
      </c>
    </row>
    <row r="87" spans="1:66" x14ac:dyDescent="0.25">
      <c r="A87" s="169" t="s">
        <v>209</v>
      </c>
      <c r="B87" s="169">
        <v>2024</v>
      </c>
      <c r="C87" s="169" t="s">
        <v>64</v>
      </c>
      <c r="D87" s="169">
        <v>2024</v>
      </c>
      <c r="E87" s="169" t="s">
        <v>210</v>
      </c>
      <c r="F87" s="169" t="s">
        <v>211</v>
      </c>
      <c r="G87" s="169">
        <v>17.626869225309498</v>
      </c>
      <c r="H87" s="169">
        <v>4429.9315293941099</v>
      </c>
      <c r="I87" s="169">
        <v>257.35229068951901</v>
      </c>
      <c r="J87" s="169">
        <v>3.3047529207583899E-3</v>
      </c>
      <c r="K87" s="169">
        <v>5.5483144306272197E-5</v>
      </c>
      <c r="L87" s="169">
        <v>3.7318828321950502E-4</v>
      </c>
      <c r="M87" s="169">
        <v>3.7334243482841701E-3</v>
      </c>
      <c r="N87" s="169">
        <v>1.6492381342296402E-5</v>
      </c>
      <c r="O87" s="169">
        <v>1.32498966451687E-8</v>
      </c>
      <c r="P87" s="169">
        <v>0</v>
      </c>
      <c r="Q87" s="169">
        <v>1.6505631238941501E-5</v>
      </c>
      <c r="R87" s="169">
        <v>1.46494908944151E-5</v>
      </c>
      <c r="S87" s="169">
        <v>2.7277352045400902E-4</v>
      </c>
      <c r="T87" s="169">
        <v>3.0392864258736599E-4</v>
      </c>
      <c r="U87" s="169">
        <v>1.7238093642736699E-5</v>
      </c>
      <c r="V87" s="169">
        <v>1.38489981759177E-8</v>
      </c>
      <c r="W87" s="169">
        <v>0</v>
      </c>
      <c r="X87" s="169">
        <v>1.7251942640912601E-5</v>
      </c>
      <c r="Y87" s="169">
        <v>5.8597963577660399E-5</v>
      </c>
      <c r="Z87" s="169">
        <v>6.36471547726021E-4</v>
      </c>
      <c r="AA87" s="169">
        <v>7.1232145394459396E-4</v>
      </c>
      <c r="AB87" s="169">
        <v>3.3638443803905802</v>
      </c>
      <c r="AC87" s="169">
        <v>9.6752010067719992E-3</v>
      </c>
      <c r="AD87" s="169">
        <v>0</v>
      </c>
      <c r="AE87" s="169">
        <v>3.3735195813973502</v>
      </c>
      <c r="AF87" s="169">
        <v>1.2739784742834501E-6</v>
      </c>
      <c r="AG87" s="169">
        <v>4.4521437136558502E-8</v>
      </c>
      <c r="AH87" s="169">
        <v>0</v>
      </c>
      <c r="AI87" s="169">
        <v>1.3184999114200099E-6</v>
      </c>
      <c r="AJ87" s="169">
        <v>5.2874949230628603E-4</v>
      </c>
      <c r="AK87" s="169">
        <v>1.52080686315755E-6</v>
      </c>
      <c r="AL87" s="169">
        <v>0</v>
      </c>
      <c r="AM87" s="169">
        <v>5.30270299169444E-4</v>
      </c>
      <c r="AN87" s="169">
        <v>2.7428407198663201E-5</v>
      </c>
      <c r="AO87" s="169">
        <v>9.585343328018531E-7</v>
      </c>
      <c r="AP87" s="169">
        <v>0</v>
      </c>
      <c r="AQ87" s="169">
        <v>2.83869415314651E-5</v>
      </c>
      <c r="AR87" s="169">
        <v>0</v>
      </c>
      <c r="AS87" s="169">
        <v>0</v>
      </c>
      <c r="AT87" s="169">
        <v>0</v>
      </c>
      <c r="AU87" s="169">
        <v>0</v>
      </c>
      <c r="AV87" s="169">
        <v>2.83869415314651E-5</v>
      </c>
      <c r="AW87" s="169">
        <v>3.1225153709975398E-5</v>
      </c>
      <c r="AX87" s="169">
        <v>1.0912183730262401E-6</v>
      </c>
      <c r="AY87" s="169">
        <v>0</v>
      </c>
      <c r="AZ87" s="169">
        <v>3.2316372083001603E-5</v>
      </c>
      <c r="BA87" s="169">
        <v>0</v>
      </c>
      <c r="BB87" s="169">
        <v>0</v>
      </c>
      <c r="BC87" s="169">
        <v>0</v>
      </c>
      <c r="BD87" s="169">
        <v>0</v>
      </c>
      <c r="BE87" s="169">
        <v>3.2316372083001603E-5</v>
      </c>
      <c r="BF87" s="169">
        <v>2.7511856630745398E-4</v>
      </c>
      <c r="BG87" s="169">
        <v>4.0588989193547703E-5</v>
      </c>
      <c r="BH87" s="169">
        <v>0</v>
      </c>
      <c r="BI87" s="169">
        <v>3.15707555501002E-4</v>
      </c>
      <c r="BJ87" s="169">
        <v>3.1779933758538598E-5</v>
      </c>
      <c r="BK87" s="169">
        <v>9.1406501706258595E-8</v>
      </c>
      <c r="BL87" s="169">
        <v>0</v>
      </c>
      <c r="BM87" s="169">
        <v>3.1871340260244798E-5</v>
      </c>
      <c r="BN87" s="169">
        <v>0.30065828834502001</v>
      </c>
    </row>
    <row r="88" spans="1:66" x14ac:dyDescent="0.25">
      <c r="A88" s="169" t="s">
        <v>209</v>
      </c>
      <c r="B88" s="169">
        <v>2024</v>
      </c>
      <c r="C88" s="169" t="s">
        <v>64</v>
      </c>
      <c r="D88" s="169">
        <v>2025</v>
      </c>
      <c r="E88" s="169" t="s">
        <v>210</v>
      </c>
      <c r="F88" s="169" t="s">
        <v>211</v>
      </c>
      <c r="G88" s="169">
        <v>7.2992209295840302</v>
      </c>
      <c r="H88" s="169">
        <v>764.34089823009003</v>
      </c>
      <c r="I88" s="169">
        <v>106.56862557192601</v>
      </c>
      <c r="J88" s="169">
        <v>5.11445541534634E-4</v>
      </c>
      <c r="K88" s="169">
        <v>2.2975363519346701E-5</v>
      </c>
      <c r="L88" s="169">
        <v>1.54535878875195E-4</v>
      </c>
      <c r="M88" s="169">
        <v>6.8895678392917603E-4</v>
      </c>
      <c r="N88" s="169">
        <v>2.3723584630690998E-6</v>
      </c>
      <c r="O88" s="169">
        <v>5.4867328775761599E-9</v>
      </c>
      <c r="P88" s="169">
        <v>0</v>
      </c>
      <c r="Q88" s="169">
        <v>2.3778451959466801E-6</v>
      </c>
      <c r="R88" s="169">
        <v>2.5276248525633998E-6</v>
      </c>
      <c r="S88" s="169">
        <v>4.70643747547306E-5</v>
      </c>
      <c r="T88" s="169">
        <v>5.1969844803240699E-5</v>
      </c>
      <c r="U88" s="169">
        <v>2.4796259855843198E-6</v>
      </c>
      <c r="V88" s="169">
        <v>5.7348185912835998E-9</v>
      </c>
      <c r="W88" s="169">
        <v>0</v>
      </c>
      <c r="X88" s="169">
        <v>2.4853608041756002E-6</v>
      </c>
      <c r="Y88" s="169">
        <v>1.0110499410253599E-5</v>
      </c>
      <c r="Z88" s="169">
        <v>1.09816874427704E-4</v>
      </c>
      <c r="AA88" s="169">
        <v>1.2241273464213401E-4</v>
      </c>
      <c r="AB88" s="169">
        <v>0.58039809828971201</v>
      </c>
      <c r="AC88" s="169">
        <v>4.0064647206414202E-3</v>
      </c>
      <c r="AD88" s="169">
        <v>0</v>
      </c>
      <c r="AE88" s="169">
        <v>0.58440456301035404</v>
      </c>
      <c r="AF88" s="169">
        <v>2.10050148618363E-7</v>
      </c>
      <c r="AG88" s="169">
        <v>1.84361613856939E-8</v>
      </c>
      <c r="AH88" s="169">
        <v>0</v>
      </c>
      <c r="AI88" s="169">
        <v>2.2848631000405701E-7</v>
      </c>
      <c r="AJ88" s="169">
        <v>9.1230498531738398E-5</v>
      </c>
      <c r="AK88" s="169">
        <v>6.2976046077857704E-7</v>
      </c>
      <c r="AL88" s="169">
        <v>0</v>
      </c>
      <c r="AM88" s="169">
        <v>9.1860258992516999E-5</v>
      </c>
      <c r="AN88" s="169">
        <v>4.5223220994253E-6</v>
      </c>
      <c r="AO88" s="169">
        <v>3.9692549903678503E-7</v>
      </c>
      <c r="AP88" s="169">
        <v>0</v>
      </c>
      <c r="AQ88" s="169">
        <v>4.9192475984620899E-6</v>
      </c>
      <c r="AR88" s="169">
        <v>0</v>
      </c>
      <c r="AS88" s="169">
        <v>0</v>
      </c>
      <c r="AT88" s="169">
        <v>0</v>
      </c>
      <c r="AU88" s="169">
        <v>0</v>
      </c>
      <c r="AV88" s="169">
        <v>4.9192475984620899E-6</v>
      </c>
      <c r="AW88" s="169">
        <v>5.1483194652096196E-6</v>
      </c>
      <c r="AX88" s="169">
        <v>4.5186946617287901E-7</v>
      </c>
      <c r="AY88" s="169">
        <v>0</v>
      </c>
      <c r="AZ88" s="169">
        <v>5.6001889313824997E-6</v>
      </c>
      <c r="BA88" s="169">
        <v>0</v>
      </c>
      <c r="BB88" s="169">
        <v>0</v>
      </c>
      <c r="BC88" s="169">
        <v>0</v>
      </c>
      <c r="BD88" s="169">
        <v>0</v>
      </c>
      <c r="BE88" s="169">
        <v>5.6001889313824997E-6</v>
      </c>
      <c r="BF88" s="169">
        <v>4.53608094244938E-5</v>
      </c>
      <c r="BG88" s="169">
        <v>1.6807749331163501E-5</v>
      </c>
      <c r="BH88" s="169">
        <v>0</v>
      </c>
      <c r="BI88" s="169">
        <v>6.2168558755657403E-5</v>
      </c>
      <c r="BJ88" s="169">
        <v>5.4833134448054196E-6</v>
      </c>
      <c r="BK88" s="169">
        <v>3.7851092092768698E-8</v>
      </c>
      <c r="BL88" s="169">
        <v>0</v>
      </c>
      <c r="BM88" s="169">
        <v>5.5211645368981902E-6</v>
      </c>
      <c r="BN88" s="169">
        <v>5.2083905658829102E-2</v>
      </c>
    </row>
    <row r="89" spans="1:66" x14ac:dyDescent="0.25">
      <c r="A89" s="169" t="s">
        <v>209</v>
      </c>
      <c r="B89" s="169">
        <v>2024</v>
      </c>
      <c r="C89" s="169" t="s">
        <v>65</v>
      </c>
      <c r="D89" s="169">
        <v>2021</v>
      </c>
      <c r="E89" s="169" t="s">
        <v>210</v>
      </c>
      <c r="F89" s="169" t="s">
        <v>211</v>
      </c>
      <c r="G89" s="169">
        <v>14.3584373959595</v>
      </c>
      <c r="H89" s="169">
        <v>828.22331366032995</v>
      </c>
      <c r="I89" s="169">
        <v>209.63318598100901</v>
      </c>
      <c r="J89" s="169">
        <v>8.0839362749531897E-4</v>
      </c>
      <c r="K89" s="169">
        <v>4.5195277951499602E-5</v>
      </c>
      <c r="L89" s="169">
        <v>3.0399048935014598E-4</v>
      </c>
      <c r="M89" s="169">
        <v>1.15757939479696E-3</v>
      </c>
      <c r="N89" s="169">
        <v>4.6148290510394098E-6</v>
      </c>
      <c r="O89" s="169">
        <v>1.07930574085966E-8</v>
      </c>
      <c r="P89" s="169">
        <v>0</v>
      </c>
      <c r="Q89" s="169">
        <v>4.6256221084480003E-6</v>
      </c>
      <c r="R89" s="169">
        <v>2.73887977985717E-6</v>
      </c>
      <c r="S89" s="169">
        <v>5.0997941500940598E-5</v>
      </c>
      <c r="T89" s="169">
        <v>5.8362443389245798E-5</v>
      </c>
      <c r="U89" s="169">
        <v>4.8234911427267796E-6</v>
      </c>
      <c r="V89" s="169">
        <v>1.1281071571130401E-8</v>
      </c>
      <c r="W89" s="169">
        <v>0</v>
      </c>
      <c r="X89" s="169">
        <v>4.83477221429791E-6</v>
      </c>
      <c r="Y89" s="169">
        <v>1.09555191194287E-5</v>
      </c>
      <c r="Z89" s="169">
        <v>1.18995196835528E-4</v>
      </c>
      <c r="AA89" s="169">
        <v>1.3478548816925399E-4</v>
      </c>
      <c r="AB89" s="169">
        <v>0.74581884105596097</v>
      </c>
      <c r="AC89" s="169">
        <v>8.5264446484194494E-3</v>
      </c>
      <c r="AD89" s="169">
        <v>0</v>
      </c>
      <c r="AE89" s="169">
        <v>0.75434528570437998</v>
      </c>
      <c r="AF89" s="169">
        <v>2.69815163257967E-7</v>
      </c>
      <c r="AG89" s="169">
        <v>3.6266126430753003E-8</v>
      </c>
      <c r="AH89" s="169">
        <v>0</v>
      </c>
      <c r="AI89" s="169">
        <v>3.0608128968872002E-7</v>
      </c>
      <c r="AJ89" s="169">
        <v>1.17232335675116E-4</v>
      </c>
      <c r="AK89" s="169">
        <v>1.3402383609987199E-6</v>
      </c>
      <c r="AL89" s="169">
        <v>0</v>
      </c>
      <c r="AM89" s="169">
        <v>1.18572574036115E-4</v>
      </c>
      <c r="AN89" s="169">
        <v>5.8090464757465798E-6</v>
      </c>
      <c r="AO89" s="169">
        <v>7.8079975709194995E-7</v>
      </c>
      <c r="AP89" s="169">
        <v>0</v>
      </c>
      <c r="AQ89" s="169">
        <v>6.5898462328385304E-6</v>
      </c>
      <c r="AR89" s="169">
        <v>0</v>
      </c>
      <c r="AS89" s="169">
        <v>0</v>
      </c>
      <c r="AT89" s="169">
        <v>0</v>
      </c>
      <c r="AU89" s="169">
        <v>0</v>
      </c>
      <c r="AV89" s="169">
        <v>6.5898462328385304E-6</v>
      </c>
      <c r="AW89" s="169">
        <v>6.6131572205336798E-6</v>
      </c>
      <c r="AX89" s="169">
        <v>8.8888108796546496E-7</v>
      </c>
      <c r="AY89" s="169">
        <v>0</v>
      </c>
      <c r="AZ89" s="169">
        <v>7.5020383084991404E-6</v>
      </c>
      <c r="BA89" s="169">
        <v>0</v>
      </c>
      <c r="BB89" s="169">
        <v>0</v>
      </c>
      <c r="BC89" s="169">
        <v>0</v>
      </c>
      <c r="BD89" s="169">
        <v>0</v>
      </c>
      <c r="BE89" s="169">
        <v>7.5020383084991404E-6</v>
      </c>
      <c r="BF89" s="169">
        <v>5.8279303595158598E-5</v>
      </c>
      <c r="BG89" s="169">
        <v>3.30628458662431E-5</v>
      </c>
      <c r="BH89" s="169">
        <v>0</v>
      </c>
      <c r="BI89" s="169">
        <v>9.1342149461401704E-5</v>
      </c>
      <c r="BJ89" s="169">
        <v>7.0461265993156297E-6</v>
      </c>
      <c r="BK89" s="169">
        <v>8.0553621238314595E-8</v>
      </c>
      <c r="BL89" s="169">
        <v>0</v>
      </c>
      <c r="BM89" s="169">
        <v>7.1266802205539398E-6</v>
      </c>
      <c r="BN89" s="169">
        <v>6.7229537860595601E-2</v>
      </c>
    </row>
    <row r="90" spans="1:66" x14ac:dyDescent="0.25">
      <c r="A90" s="169" t="s">
        <v>209</v>
      </c>
      <c r="B90" s="169">
        <v>2024</v>
      </c>
      <c r="C90" s="169" t="s">
        <v>65</v>
      </c>
      <c r="D90" s="169">
        <v>2022</v>
      </c>
      <c r="E90" s="169" t="s">
        <v>210</v>
      </c>
      <c r="F90" s="169" t="s">
        <v>211</v>
      </c>
      <c r="G90" s="169">
        <v>14.770710711645499</v>
      </c>
      <c r="H90" s="169">
        <v>867.970803445603</v>
      </c>
      <c r="I90" s="169">
        <v>215.65237639002501</v>
      </c>
      <c r="J90" s="169">
        <v>7.8139891272430997E-4</v>
      </c>
      <c r="K90" s="169">
        <v>4.6492968402109399E-5</v>
      </c>
      <c r="L90" s="169">
        <v>3.12718957743E-4</v>
      </c>
      <c r="M90" s="169">
        <v>1.1406108388694199E-3</v>
      </c>
      <c r="N90" s="169">
        <v>4.3067360275804201E-6</v>
      </c>
      <c r="O90" s="169">
        <v>1.11029580921823E-8</v>
      </c>
      <c r="P90" s="169">
        <v>0</v>
      </c>
      <c r="Q90" s="169">
        <v>4.3178389856725999E-6</v>
      </c>
      <c r="R90" s="169">
        <v>2.8703221025706399E-6</v>
      </c>
      <c r="S90" s="169">
        <v>5.3445397549865499E-5</v>
      </c>
      <c r="T90" s="169">
        <v>6.06335586381087E-5</v>
      </c>
      <c r="U90" s="169">
        <v>4.5014675198895299E-6</v>
      </c>
      <c r="V90" s="169">
        <v>1.1604984588464001E-8</v>
      </c>
      <c r="W90" s="169">
        <v>0</v>
      </c>
      <c r="X90" s="169">
        <v>4.5130725044779903E-6</v>
      </c>
      <c r="Y90" s="169">
        <v>1.14812884102825E-5</v>
      </c>
      <c r="Z90" s="169">
        <v>1.24705927616352E-4</v>
      </c>
      <c r="AA90" s="169">
        <v>1.4070028853111299E-4</v>
      </c>
      <c r="AB90" s="169">
        <v>0.78161163543592405</v>
      </c>
      <c r="AC90" s="169">
        <v>8.7712641583200402E-3</v>
      </c>
      <c r="AD90" s="169">
        <v>0</v>
      </c>
      <c r="AE90" s="169">
        <v>0.79038289959424401</v>
      </c>
      <c r="AF90" s="169">
        <v>2.7183518030112801E-7</v>
      </c>
      <c r="AG90" s="169">
        <v>3.73074344629837E-8</v>
      </c>
      <c r="AH90" s="169">
        <v>0</v>
      </c>
      <c r="AI90" s="169">
        <v>3.09142614764112E-7</v>
      </c>
      <c r="AJ90" s="169">
        <v>1.2285846450763699E-4</v>
      </c>
      <c r="AK90" s="169">
        <v>1.37872057864268E-6</v>
      </c>
      <c r="AL90" s="169">
        <v>0</v>
      </c>
      <c r="AM90" s="169">
        <v>1.2423718508627901E-4</v>
      </c>
      <c r="AN90" s="169">
        <v>5.8525368887531498E-6</v>
      </c>
      <c r="AO90" s="169">
        <v>8.0321883347652297E-7</v>
      </c>
      <c r="AP90" s="169">
        <v>0</v>
      </c>
      <c r="AQ90" s="169">
        <v>6.6557557222296704E-6</v>
      </c>
      <c r="AR90" s="169">
        <v>0</v>
      </c>
      <c r="AS90" s="169">
        <v>0</v>
      </c>
      <c r="AT90" s="169">
        <v>0</v>
      </c>
      <c r="AU90" s="169">
        <v>0</v>
      </c>
      <c r="AV90" s="169">
        <v>6.6557557222296704E-6</v>
      </c>
      <c r="AW90" s="169">
        <v>6.6626677451953698E-6</v>
      </c>
      <c r="AX90" s="169">
        <v>9.1440349986031503E-7</v>
      </c>
      <c r="AY90" s="169">
        <v>0</v>
      </c>
      <c r="AZ90" s="169">
        <v>7.5770712450556802E-6</v>
      </c>
      <c r="BA90" s="169">
        <v>0</v>
      </c>
      <c r="BB90" s="169">
        <v>0</v>
      </c>
      <c r="BC90" s="169">
        <v>0</v>
      </c>
      <c r="BD90" s="169">
        <v>0</v>
      </c>
      <c r="BE90" s="169">
        <v>7.5770712450556802E-6</v>
      </c>
      <c r="BF90" s="169">
        <v>5.8715620756210997E-5</v>
      </c>
      <c r="BG90" s="169">
        <v>3.4012178214561698E-5</v>
      </c>
      <c r="BH90" s="169">
        <v>0</v>
      </c>
      <c r="BI90" s="169">
        <v>9.2727798970772702E-5</v>
      </c>
      <c r="BJ90" s="169">
        <v>7.3842791729183701E-6</v>
      </c>
      <c r="BK90" s="169">
        <v>8.28665545751817E-8</v>
      </c>
      <c r="BL90" s="169">
        <v>0</v>
      </c>
      <c r="BM90" s="169">
        <v>7.4671457274935496E-6</v>
      </c>
      <c r="BN90" s="169">
        <v>7.0441319220310397E-2</v>
      </c>
    </row>
    <row r="91" spans="1:66" x14ac:dyDescent="0.25">
      <c r="A91" s="169" t="s">
        <v>209</v>
      </c>
      <c r="B91" s="169">
        <v>2024</v>
      </c>
      <c r="C91" s="169" t="s">
        <v>65</v>
      </c>
      <c r="D91" s="169">
        <v>2023</v>
      </c>
      <c r="E91" s="169" t="s">
        <v>210</v>
      </c>
      <c r="F91" s="169" t="s">
        <v>211</v>
      </c>
      <c r="G91" s="169">
        <v>14.958345846242199</v>
      </c>
      <c r="H91" s="169">
        <v>875.21539818628196</v>
      </c>
      <c r="I91" s="169">
        <v>218.391849355136</v>
      </c>
      <c r="J91" s="169">
        <v>7.2033641273287297E-4</v>
      </c>
      <c r="K91" s="169">
        <v>4.70835773818824E-5</v>
      </c>
      <c r="L91" s="169">
        <v>3.1669148586791802E-4</v>
      </c>
      <c r="M91" s="169">
        <v>1.08411147598267E-3</v>
      </c>
      <c r="N91" s="169">
        <v>3.79867799471538E-6</v>
      </c>
      <c r="O91" s="169">
        <v>1.1244001070866199E-8</v>
      </c>
      <c r="P91" s="169">
        <v>0</v>
      </c>
      <c r="Q91" s="169">
        <v>3.8099219957862499E-6</v>
      </c>
      <c r="R91" s="169">
        <v>2.8942794987477898E-6</v>
      </c>
      <c r="S91" s="169">
        <v>5.3891484266683899E-5</v>
      </c>
      <c r="T91" s="169">
        <v>6.0595685761217897E-5</v>
      </c>
      <c r="U91" s="169">
        <v>3.9704373572524599E-6</v>
      </c>
      <c r="V91" s="169">
        <v>1.1752404904774999E-8</v>
      </c>
      <c r="W91" s="169">
        <v>0</v>
      </c>
      <c r="X91" s="169">
        <v>3.9821897621572403E-6</v>
      </c>
      <c r="Y91" s="169">
        <v>1.15771179949911E-5</v>
      </c>
      <c r="Z91" s="169">
        <v>1.2574679662226201E-4</v>
      </c>
      <c r="AA91" s="169">
        <v>1.4130610437940999E-4</v>
      </c>
      <c r="AB91" s="169">
        <v>0.78813542577639895</v>
      </c>
      <c r="AC91" s="169">
        <v>8.88268718752009E-3</v>
      </c>
      <c r="AD91" s="169">
        <v>0</v>
      </c>
      <c r="AE91" s="169">
        <v>0.797018112963919</v>
      </c>
      <c r="AF91" s="169">
        <v>2.6287731802676502E-7</v>
      </c>
      <c r="AG91" s="169">
        <v>3.7781357866100602E-8</v>
      </c>
      <c r="AH91" s="169">
        <v>0</v>
      </c>
      <c r="AI91" s="169">
        <v>3.00658675892865E-7</v>
      </c>
      <c r="AJ91" s="169">
        <v>1.2388391350002999E-4</v>
      </c>
      <c r="AK91" s="169">
        <v>1.3962347271758899E-6</v>
      </c>
      <c r="AL91" s="169">
        <v>0</v>
      </c>
      <c r="AM91" s="169">
        <v>1.25280148227206E-4</v>
      </c>
      <c r="AN91" s="169">
        <v>5.65967657042715E-6</v>
      </c>
      <c r="AO91" s="169">
        <v>8.1342227438550495E-7</v>
      </c>
      <c r="AP91" s="169">
        <v>0</v>
      </c>
      <c r="AQ91" s="169">
        <v>6.4730988448126497E-6</v>
      </c>
      <c r="AR91" s="169">
        <v>0</v>
      </c>
      <c r="AS91" s="169">
        <v>0</v>
      </c>
      <c r="AT91" s="169">
        <v>0</v>
      </c>
      <c r="AU91" s="169">
        <v>0</v>
      </c>
      <c r="AV91" s="169">
        <v>6.4730988448126497E-6</v>
      </c>
      <c r="AW91" s="169">
        <v>6.4431109535571897E-6</v>
      </c>
      <c r="AX91" s="169">
        <v>9.2601934063612097E-7</v>
      </c>
      <c r="AY91" s="169">
        <v>0</v>
      </c>
      <c r="AZ91" s="169">
        <v>7.3691302941933102E-6</v>
      </c>
      <c r="BA91" s="169">
        <v>0</v>
      </c>
      <c r="BB91" s="169">
        <v>0</v>
      </c>
      <c r="BC91" s="169">
        <v>0</v>
      </c>
      <c r="BD91" s="169">
        <v>0</v>
      </c>
      <c r="BE91" s="169">
        <v>7.3691302941933102E-6</v>
      </c>
      <c r="BF91" s="169">
        <v>5.6780747354835897E-5</v>
      </c>
      <c r="BG91" s="169">
        <v>3.4444241353688999E-5</v>
      </c>
      <c r="BH91" s="169">
        <v>0</v>
      </c>
      <c r="BI91" s="169">
        <v>9.1224988708524902E-5</v>
      </c>
      <c r="BJ91" s="169">
        <v>7.4459127092625298E-6</v>
      </c>
      <c r="BK91" s="169">
        <v>8.3919224106446595E-8</v>
      </c>
      <c r="BL91" s="169">
        <v>0</v>
      </c>
      <c r="BM91" s="169">
        <v>7.5298319333689803E-6</v>
      </c>
      <c r="BN91" s="169">
        <v>7.1032669543436205E-2</v>
      </c>
    </row>
    <row r="92" spans="1:66" x14ac:dyDescent="0.25">
      <c r="A92" s="169" t="s">
        <v>209</v>
      </c>
      <c r="B92" s="169">
        <v>2024</v>
      </c>
      <c r="C92" s="169" t="s">
        <v>65</v>
      </c>
      <c r="D92" s="169">
        <v>2024</v>
      </c>
      <c r="E92" s="169" t="s">
        <v>210</v>
      </c>
      <c r="F92" s="169" t="s">
        <v>211</v>
      </c>
      <c r="G92" s="169">
        <v>9.0727247409205294</v>
      </c>
      <c r="H92" s="169">
        <v>530.84669109680306</v>
      </c>
      <c r="I92" s="169">
        <v>132.46178121743901</v>
      </c>
      <c r="J92" s="169">
        <v>3.9609193290951E-4</v>
      </c>
      <c r="K92" s="169">
        <v>2.85577256866918E-5</v>
      </c>
      <c r="L92" s="169">
        <v>1.9208371758529301E-4</v>
      </c>
      <c r="M92" s="169">
        <v>6.1673337618149595E-4</v>
      </c>
      <c r="N92" s="169">
        <v>1.9754871954975402E-6</v>
      </c>
      <c r="O92" s="169">
        <v>6.81985346181926E-9</v>
      </c>
      <c r="P92" s="169">
        <v>0</v>
      </c>
      <c r="Q92" s="169">
        <v>1.9823070489593599E-6</v>
      </c>
      <c r="R92" s="169">
        <v>1.7554749358883701E-6</v>
      </c>
      <c r="S92" s="169">
        <v>3.2686943306241501E-5</v>
      </c>
      <c r="T92" s="169">
        <v>3.64247252910892E-5</v>
      </c>
      <c r="U92" s="169">
        <v>2.0648099603833398E-6</v>
      </c>
      <c r="V92" s="169">
        <v>7.1282169727111998E-9</v>
      </c>
      <c r="W92" s="169">
        <v>0</v>
      </c>
      <c r="X92" s="169">
        <v>2.0719381773560502E-6</v>
      </c>
      <c r="Y92" s="169">
        <v>7.0218997435534904E-6</v>
      </c>
      <c r="Z92" s="169">
        <v>7.62695343812301E-5</v>
      </c>
      <c r="AA92" s="169">
        <v>8.5363372302139695E-5</v>
      </c>
      <c r="AB92" s="169">
        <v>0.44185424286755898</v>
      </c>
      <c r="AC92" s="169">
        <v>4.9799220965161496E-3</v>
      </c>
      <c r="AD92" s="169">
        <v>0</v>
      </c>
      <c r="AE92" s="169">
        <v>0.44683416496407502</v>
      </c>
      <c r="AF92" s="169">
        <v>1.52663611720472E-7</v>
      </c>
      <c r="AG92" s="169">
        <v>2.29156260846486E-8</v>
      </c>
      <c r="AH92" s="169">
        <v>0</v>
      </c>
      <c r="AI92" s="169">
        <v>1.7557923780512099E-7</v>
      </c>
      <c r="AJ92" s="169">
        <v>6.9453333796158805E-5</v>
      </c>
      <c r="AK92" s="169">
        <v>7.8277440407395895E-7</v>
      </c>
      <c r="AL92" s="169">
        <v>0</v>
      </c>
      <c r="AM92" s="169">
        <v>7.02361082002328E-5</v>
      </c>
      <c r="AN92" s="169">
        <v>3.28680569665266E-6</v>
      </c>
      <c r="AO92" s="169">
        <v>4.9336714563844499E-7</v>
      </c>
      <c r="AP92" s="169">
        <v>0</v>
      </c>
      <c r="AQ92" s="169">
        <v>3.7801728422911102E-6</v>
      </c>
      <c r="AR92" s="169">
        <v>0</v>
      </c>
      <c r="AS92" s="169">
        <v>0</v>
      </c>
      <c r="AT92" s="169">
        <v>0</v>
      </c>
      <c r="AU92" s="169">
        <v>0</v>
      </c>
      <c r="AV92" s="169">
        <v>3.7801728422911102E-6</v>
      </c>
      <c r="AW92" s="169">
        <v>3.74177808975375E-6</v>
      </c>
      <c r="AX92" s="169">
        <v>5.6166093956644495E-7</v>
      </c>
      <c r="AY92" s="169">
        <v>0</v>
      </c>
      <c r="AZ92" s="169">
        <v>4.3034390293201896E-6</v>
      </c>
      <c r="BA92" s="169">
        <v>0</v>
      </c>
      <c r="BB92" s="169">
        <v>0</v>
      </c>
      <c r="BC92" s="169">
        <v>0</v>
      </c>
      <c r="BD92" s="169">
        <v>0</v>
      </c>
      <c r="BE92" s="169">
        <v>4.3034390293201896E-6</v>
      </c>
      <c r="BF92" s="169">
        <v>3.2974902136895602E-5</v>
      </c>
      <c r="BG92" s="169">
        <v>2.0891556053329101E-5</v>
      </c>
      <c r="BH92" s="169">
        <v>0</v>
      </c>
      <c r="BI92" s="169">
        <v>5.3866458190224703E-5</v>
      </c>
      <c r="BJ92" s="169">
        <v>4.1744197951362403E-6</v>
      </c>
      <c r="BK92" s="169">
        <v>4.7047834695489097E-8</v>
      </c>
      <c r="BL92" s="169">
        <v>0</v>
      </c>
      <c r="BM92" s="169">
        <v>4.22146762983173E-6</v>
      </c>
      <c r="BN92" s="169">
        <v>3.9823214886017602E-2</v>
      </c>
    </row>
    <row r="93" spans="1:66" x14ac:dyDescent="0.25">
      <c r="A93" s="169" t="s">
        <v>209</v>
      </c>
      <c r="B93" s="169">
        <v>2024</v>
      </c>
      <c r="C93" s="169" t="s">
        <v>65</v>
      </c>
      <c r="D93" s="169">
        <v>2025</v>
      </c>
      <c r="E93" s="169" t="s">
        <v>210</v>
      </c>
      <c r="F93" s="169" t="s">
        <v>211</v>
      </c>
      <c r="G93" s="169">
        <v>3.31920433679988</v>
      </c>
      <c r="H93" s="169">
        <v>80.919674518014205</v>
      </c>
      <c r="I93" s="169">
        <v>48.4603833172782</v>
      </c>
      <c r="J93" s="169">
        <v>5.4156592029363401E-5</v>
      </c>
      <c r="K93" s="169">
        <v>1.0447680234459599E-5</v>
      </c>
      <c r="L93" s="169">
        <v>7.02727269529245E-5</v>
      </c>
      <c r="M93" s="169">
        <v>1.34876999216747E-4</v>
      </c>
      <c r="N93" s="169">
        <v>2.5105339014287299E-7</v>
      </c>
      <c r="O93" s="169">
        <v>2.4950042939926598E-9</v>
      </c>
      <c r="P93" s="169">
        <v>0</v>
      </c>
      <c r="Q93" s="169">
        <v>2.5354839443686602E-7</v>
      </c>
      <c r="R93" s="169">
        <v>2.6759601749258099E-7</v>
      </c>
      <c r="S93" s="169">
        <v>4.9826378457118604E-6</v>
      </c>
      <c r="T93" s="169">
        <v>5.5037822576412997E-6</v>
      </c>
      <c r="U93" s="169">
        <v>2.6240491041221397E-7</v>
      </c>
      <c r="V93" s="169">
        <v>2.6078173167494298E-9</v>
      </c>
      <c r="W93" s="169">
        <v>0</v>
      </c>
      <c r="X93" s="169">
        <v>2.6501272772896397E-7</v>
      </c>
      <c r="Y93" s="169">
        <v>1.0703840699703199E-6</v>
      </c>
      <c r="Z93" s="169">
        <v>1.1626154973327601E-5</v>
      </c>
      <c r="AA93" s="169">
        <v>1.2961551771026899E-5</v>
      </c>
      <c r="AB93" s="169">
        <v>6.7354100754348195E-2</v>
      </c>
      <c r="AC93" s="169">
        <v>1.82187595145809E-3</v>
      </c>
      <c r="AD93" s="169">
        <v>0</v>
      </c>
      <c r="AE93" s="169">
        <v>6.9175976705806302E-2</v>
      </c>
      <c r="AF93" s="169">
        <v>2.2237776638456499E-8</v>
      </c>
      <c r="AG93" s="169">
        <v>8.38355043855688E-9</v>
      </c>
      <c r="AH93" s="169">
        <v>0</v>
      </c>
      <c r="AI93" s="169">
        <v>3.0621327077013402E-8</v>
      </c>
      <c r="AJ93" s="169">
        <v>1.05871266775049E-5</v>
      </c>
      <c r="AK93" s="169">
        <v>2.8637352845277699E-7</v>
      </c>
      <c r="AL93" s="169">
        <v>0</v>
      </c>
      <c r="AM93" s="169">
        <v>1.0873500205957599E-5</v>
      </c>
      <c r="AN93" s="169">
        <v>4.78773232943019E-7</v>
      </c>
      <c r="AO93" s="169">
        <v>1.8049554198990801E-7</v>
      </c>
      <c r="AP93" s="169">
        <v>0</v>
      </c>
      <c r="AQ93" s="169">
        <v>6.5926877493292802E-7</v>
      </c>
      <c r="AR93" s="169">
        <v>0</v>
      </c>
      <c r="AS93" s="169">
        <v>0</v>
      </c>
      <c r="AT93" s="169">
        <v>0</v>
      </c>
      <c r="AU93" s="169">
        <v>0</v>
      </c>
      <c r="AV93" s="169">
        <v>6.5926877493292802E-7</v>
      </c>
      <c r="AW93" s="169">
        <v>5.4504688087014401E-7</v>
      </c>
      <c r="AX93" s="169">
        <v>2.0548043500225099E-7</v>
      </c>
      <c r="AY93" s="169">
        <v>0</v>
      </c>
      <c r="AZ93" s="169">
        <v>7.5052731587239601E-7</v>
      </c>
      <c r="BA93" s="169">
        <v>0</v>
      </c>
      <c r="BB93" s="169">
        <v>0</v>
      </c>
      <c r="BC93" s="169">
        <v>0</v>
      </c>
      <c r="BD93" s="169">
        <v>0</v>
      </c>
      <c r="BE93" s="169">
        <v>7.5052731587239601E-7</v>
      </c>
      <c r="BF93" s="169">
        <v>4.8032958737139099E-6</v>
      </c>
      <c r="BG93" s="169">
        <v>7.6430560206406303E-6</v>
      </c>
      <c r="BH93" s="169">
        <v>0</v>
      </c>
      <c r="BI93" s="169">
        <v>1.24463518943545E-5</v>
      </c>
      <c r="BJ93" s="169">
        <v>6.3632814669345198E-7</v>
      </c>
      <c r="BK93" s="169">
        <v>1.7212180620225301E-8</v>
      </c>
      <c r="BL93" s="169">
        <v>0</v>
      </c>
      <c r="BM93" s="169">
        <v>6.5354032731367698E-7</v>
      </c>
      <c r="BN93" s="169">
        <v>6.1651726777135702E-3</v>
      </c>
    </row>
    <row r="94" spans="1:66" x14ac:dyDescent="0.25">
      <c r="A94" s="169" t="s">
        <v>209</v>
      </c>
      <c r="B94" s="169">
        <v>2025</v>
      </c>
      <c r="C94" s="169" t="s">
        <v>60</v>
      </c>
      <c r="D94" s="169">
        <v>2021</v>
      </c>
      <c r="E94" s="169" t="s">
        <v>210</v>
      </c>
      <c r="F94" s="169" t="s">
        <v>211</v>
      </c>
      <c r="G94" s="169">
        <v>44.575612717605601</v>
      </c>
      <c r="H94" s="169">
        <v>9664.4065908583998</v>
      </c>
      <c r="I94" s="169">
        <v>650.80394567704195</v>
      </c>
      <c r="J94" s="169">
        <v>1.0124130019901799E-2</v>
      </c>
      <c r="K94" s="169">
        <v>1.4030824880689901E-4</v>
      </c>
      <c r="L94" s="169">
        <v>9.4373516765276105E-4</v>
      </c>
      <c r="M94" s="169">
        <v>1.1208173436361501E-2</v>
      </c>
      <c r="N94" s="169">
        <v>5.9651545588757097E-5</v>
      </c>
      <c r="O94" s="169">
        <v>3.3506929327829799E-8</v>
      </c>
      <c r="P94" s="169">
        <v>0</v>
      </c>
      <c r="Q94" s="169">
        <v>5.9685052518084901E-5</v>
      </c>
      <c r="R94" s="169">
        <v>3.1959554095426202E-5</v>
      </c>
      <c r="S94" s="169">
        <v>5.9508689725683696E-4</v>
      </c>
      <c r="T94" s="169">
        <v>6.86731503870348E-4</v>
      </c>
      <c r="U94" s="169">
        <v>6.2348723780467397E-5</v>
      </c>
      <c r="V94" s="169">
        <v>3.5021963987237499E-8</v>
      </c>
      <c r="W94" s="169">
        <v>0</v>
      </c>
      <c r="X94" s="169">
        <v>6.2383745744454703E-5</v>
      </c>
      <c r="Y94" s="169">
        <v>1.27838216381705E-4</v>
      </c>
      <c r="Z94" s="169">
        <v>1.3885360935992799E-3</v>
      </c>
      <c r="AA94" s="169">
        <v>1.5787580557254401E-3</v>
      </c>
      <c r="AB94" s="169">
        <v>8.0534422619389101</v>
      </c>
      <c r="AC94" s="169">
        <v>2.6470254668032201E-2</v>
      </c>
      <c r="AD94" s="169">
        <v>0</v>
      </c>
      <c r="AE94" s="169">
        <v>8.0799125166069405</v>
      </c>
      <c r="AF94" s="169">
        <v>3.2645469749302401E-6</v>
      </c>
      <c r="AG94" s="169">
        <v>1.1258779503401E-7</v>
      </c>
      <c r="AH94" s="169">
        <v>0</v>
      </c>
      <c r="AI94" s="169">
        <v>3.3771347699642501E-6</v>
      </c>
      <c r="AJ94" s="169">
        <v>1.2658889727900401E-3</v>
      </c>
      <c r="AK94" s="169">
        <v>4.1607554138146602E-6</v>
      </c>
      <c r="AL94" s="169">
        <v>0</v>
      </c>
      <c r="AM94" s="169">
        <v>1.27004972820385E-3</v>
      </c>
      <c r="AN94" s="169">
        <v>7.0284801160328203E-5</v>
      </c>
      <c r="AO94" s="169">
        <v>2.4239843530553899E-6</v>
      </c>
      <c r="AP94" s="169">
        <v>0</v>
      </c>
      <c r="AQ94" s="169">
        <v>7.2708785513383596E-5</v>
      </c>
      <c r="AR94" s="169">
        <v>0</v>
      </c>
      <c r="AS94" s="169">
        <v>0</v>
      </c>
      <c r="AT94" s="169">
        <v>0</v>
      </c>
      <c r="AU94" s="169">
        <v>0</v>
      </c>
      <c r="AV94" s="169">
        <v>7.2708785513383596E-5</v>
      </c>
      <c r="AW94" s="169">
        <v>8.0013895951393799E-5</v>
      </c>
      <c r="AX94" s="169">
        <v>2.75952166914083E-6</v>
      </c>
      <c r="AY94" s="169">
        <v>0</v>
      </c>
      <c r="AZ94" s="169">
        <v>8.2773417620534605E-5</v>
      </c>
      <c r="BA94" s="169">
        <v>0</v>
      </c>
      <c r="BB94" s="169">
        <v>0</v>
      </c>
      <c r="BC94" s="169">
        <v>0</v>
      </c>
      <c r="BD94" s="169">
        <v>0</v>
      </c>
      <c r="BE94" s="169">
        <v>8.2773417620534605E-5</v>
      </c>
      <c r="BF94" s="169">
        <v>7.0431643092479202E-4</v>
      </c>
      <c r="BG94" s="169">
        <v>1.0264324536389E-4</v>
      </c>
      <c r="BH94" s="169">
        <v>0</v>
      </c>
      <c r="BI94" s="169">
        <v>8.0695967628868304E-4</v>
      </c>
      <c r="BJ94" s="169">
        <v>7.6084929226992497E-5</v>
      </c>
      <c r="BK94" s="169">
        <v>2.5007784094460201E-7</v>
      </c>
      <c r="BL94" s="169">
        <v>0</v>
      </c>
      <c r="BM94" s="169">
        <v>7.6335007067937104E-5</v>
      </c>
      <c r="BN94" s="169">
        <v>0.720106289175384</v>
      </c>
    </row>
    <row r="95" spans="1:66" x14ac:dyDescent="0.25">
      <c r="A95" s="169" t="s">
        <v>209</v>
      </c>
      <c r="B95" s="169">
        <v>2025</v>
      </c>
      <c r="C95" s="169" t="s">
        <v>60</v>
      </c>
      <c r="D95" s="169">
        <v>2022</v>
      </c>
      <c r="E95" s="169" t="s">
        <v>210</v>
      </c>
      <c r="F95" s="169" t="s">
        <v>211</v>
      </c>
      <c r="G95" s="169">
        <v>49.340520229796802</v>
      </c>
      <c r="H95" s="169">
        <v>11433.674366482701</v>
      </c>
      <c r="I95" s="169">
        <v>720.37159535503497</v>
      </c>
      <c r="J95" s="169">
        <v>1.1142203000641599E-2</v>
      </c>
      <c r="K95" s="169">
        <v>1.5530649085009499E-4</v>
      </c>
      <c r="L95" s="169">
        <v>1.0446156831569601E-3</v>
      </c>
      <c r="M95" s="169">
        <v>1.23421251746486E-2</v>
      </c>
      <c r="N95" s="169">
        <v>6.3824935346241599E-5</v>
      </c>
      <c r="O95" s="169">
        <v>3.7088650576982303E-8</v>
      </c>
      <c r="P95" s="169">
        <v>0</v>
      </c>
      <c r="Q95" s="169">
        <v>6.3862023996818604E-5</v>
      </c>
      <c r="R95" s="169">
        <v>3.78104057388005E-5</v>
      </c>
      <c r="S95" s="169">
        <v>7.0402975485646597E-4</v>
      </c>
      <c r="T95" s="169">
        <v>8.0570218459208504E-4</v>
      </c>
      <c r="U95" s="169">
        <v>6.6710815703642696E-5</v>
      </c>
      <c r="V95" s="169">
        <v>3.8765634777623997E-8</v>
      </c>
      <c r="W95" s="169">
        <v>0</v>
      </c>
      <c r="X95" s="169">
        <v>6.6749581338420295E-5</v>
      </c>
      <c r="Y95" s="169">
        <v>1.51241622955202E-4</v>
      </c>
      <c r="Z95" s="169">
        <v>1.6427360946650799E-3</v>
      </c>
      <c r="AA95" s="169">
        <v>1.86072729895871E-3</v>
      </c>
      <c r="AB95" s="169">
        <v>9.5277899875796894</v>
      </c>
      <c r="AC95" s="169">
        <v>2.9299790991321E-2</v>
      </c>
      <c r="AD95" s="169">
        <v>0</v>
      </c>
      <c r="AE95" s="169">
        <v>9.5570897785710098</v>
      </c>
      <c r="AF95" s="169">
        <v>3.7232617640356099E-6</v>
      </c>
      <c r="AG95" s="169">
        <v>1.2462286079378399E-7</v>
      </c>
      <c r="AH95" s="169">
        <v>0</v>
      </c>
      <c r="AI95" s="169">
        <v>3.8478846248293903E-6</v>
      </c>
      <c r="AJ95" s="169">
        <v>1.49763590375983E-3</v>
      </c>
      <c r="AK95" s="169">
        <v>4.6055191202223403E-6</v>
      </c>
      <c r="AL95" s="169">
        <v>0</v>
      </c>
      <c r="AM95" s="169">
        <v>1.5022414228800501E-3</v>
      </c>
      <c r="AN95" s="169">
        <v>8.0160804780175394E-5</v>
      </c>
      <c r="AO95" s="169">
        <v>2.6830960185860298E-6</v>
      </c>
      <c r="AP95" s="169">
        <v>0</v>
      </c>
      <c r="AQ95" s="169">
        <v>8.2843900798761395E-5</v>
      </c>
      <c r="AR95" s="169">
        <v>0</v>
      </c>
      <c r="AS95" s="169">
        <v>0</v>
      </c>
      <c r="AT95" s="169">
        <v>0</v>
      </c>
      <c r="AU95" s="169">
        <v>0</v>
      </c>
      <c r="AV95" s="169">
        <v>8.2843900798761395E-5</v>
      </c>
      <c r="AW95" s="169">
        <v>9.1256974298467203E-5</v>
      </c>
      <c r="AX95" s="169">
        <v>3.05450057643357E-6</v>
      </c>
      <c r="AY95" s="169">
        <v>0</v>
      </c>
      <c r="AZ95" s="169">
        <v>9.4311474874900794E-5</v>
      </c>
      <c r="BA95" s="169">
        <v>0</v>
      </c>
      <c r="BB95" s="169">
        <v>0</v>
      </c>
      <c r="BC95" s="169">
        <v>0</v>
      </c>
      <c r="BD95" s="169">
        <v>0</v>
      </c>
      <c r="BE95" s="169">
        <v>9.4311474874900794E-5</v>
      </c>
      <c r="BF95" s="169">
        <v>8.0328279160640195E-4</v>
      </c>
      <c r="BG95" s="169">
        <v>1.13615289068787E-4</v>
      </c>
      <c r="BH95" s="169">
        <v>0</v>
      </c>
      <c r="BI95" s="169">
        <v>9.1689808067518905E-4</v>
      </c>
      <c r="BJ95" s="169">
        <v>9.0013835490033E-5</v>
      </c>
      <c r="BK95" s="169">
        <v>2.7680989711393599E-7</v>
      </c>
      <c r="BL95" s="169">
        <v>0</v>
      </c>
      <c r="BM95" s="169">
        <v>9.02906453871469E-5</v>
      </c>
      <c r="BN95" s="169">
        <v>0.85175680325964997</v>
      </c>
    </row>
    <row r="96" spans="1:66" x14ac:dyDescent="0.25">
      <c r="A96" s="169" t="s">
        <v>209</v>
      </c>
      <c r="B96" s="169">
        <v>2025</v>
      </c>
      <c r="C96" s="169" t="s">
        <v>60</v>
      </c>
      <c r="D96" s="169">
        <v>2023</v>
      </c>
      <c r="E96" s="169" t="s">
        <v>210</v>
      </c>
      <c r="F96" s="169" t="s">
        <v>211</v>
      </c>
      <c r="G96" s="169">
        <v>51.363915062144898</v>
      </c>
      <c r="H96" s="169">
        <v>12506.416727382901</v>
      </c>
      <c r="I96" s="169">
        <v>749.91315990731505</v>
      </c>
      <c r="J96" s="169">
        <v>1.12411410939986E-2</v>
      </c>
      <c r="K96" s="169">
        <v>1.6167542148869799E-4</v>
      </c>
      <c r="L96" s="169">
        <v>1.0874541040987199E-3</v>
      </c>
      <c r="M96" s="169">
        <v>1.2490270619586E-2</v>
      </c>
      <c r="N96" s="169">
        <v>6.2168792198236797E-5</v>
      </c>
      <c r="O96" s="169">
        <v>3.86096111093544E-8</v>
      </c>
      <c r="P96" s="169">
        <v>0</v>
      </c>
      <c r="Q96" s="169">
        <v>6.2207401809346194E-5</v>
      </c>
      <c r="R96" s="169">
        <v>4.1357893853184399E-5</v>
      </c>
      <c r="S96" s="169">
        <v>7.7008398354629396E-4</v>
      </c>
      <c r="T96" s="169">
        <v>8.73649279208825E-4</v>
      </c>
      <c r="U96" s="169">
        <v>6.4979789111511394E-5</v>
      </c>
      <c r="V96" s="169">
        <v>4.0355366396107497E-8</v>
      </c>
      <c r="W96" s="169">
        <v>0</v>
      </c>
      <c r="X96" s="169">
        <v>6.50201444779075E-5</v>
      </c>
      <c r="Y96" s="169">
        <v>1.65431575412737E-4</v>
      </c>
      <c r="Z96" s="169">
        <v>1.7968626282746801E-3</v>
      </c>
      <c r="AA96" s="169">
        <v>2.02731434816533E-3</v>
      </c>
      <c r="AB96" s="169">
        <v>10.421716436578301</v>
      </c>
      <c r="AC96" s="169">
        <v>3.0501339848216E-2</v>
      </c>
      <c r="AD96" s="169">
        <v>0</v>
      </c>
      <c r="AE96" s="169">
        <v>10.452217776426499</v>
      </c>
      <c r="AF96" s="169">
        <v>3.9151850175648198E-6</v>
      </c>
      <c r="AG96" s="169">
        <v>1.2973349301549901E-7</v>
      </c>
      <c r="AH96" s="169">
        <v>0</v>
      </c>
      <c r="AI96" s="169">
        <v>4.0449185105803197E-6</v>
      </c>
      <c r="AJ96" s="169">
        <v>1.63814869288366E-3</v>
      </c>
      <c r="AK96" s="169">
        <v>4.7943858679732102E-6</v>
      </c>
      <c r="AL96" s="169">
        <v>0</v>
      </c>
      <c r="AM96" s="169">
        <v>1.64294307875163E-3</v>
      </c>
      <c r="AN96" s="169">
        <v>8.4292859799120801E-5</v>
      </c>
      <c r="AO96" s="169">
        <v>2.7931265288728201E-6</v>
      </c>
      <c r="AP96" s="169">
        <v>0</v>
      </c>
      <c r="AQ96" s="169">
        <v>8.7085986327993696E-5</v>
      </c>
      <c r="AR96" s="169">
        <v>0</v>
      </c>
      <c r="AS96" s="169">
        <v>0</v>
      </c>
      <c r="AT96" s="169">
        <v>0</v>
      </c>
      <c r="AU96" s="169">
        <v>0</v>
      </c>
      <c r="AV96" s="169">
        <v>8.7085986327993696E-5</v>
      </c>
      <c r="AW96" s="169">
        <v>9.5961004400183598E-5</v>
      </c>
      <c r="AX96" s="169">
        <v>3.1797619367308501E-6</v>
      </c>
      <c r="AY96" s="169">
        <v>0</v>
      </c>
      <c r="AZ96" s="169">
        <v>9.9140766336914502E-5</v>
      </c>
      <c r="BA96" s="169">
        <v>0</v>
      </c>
      <c r="BB96" s="169">
        <v>0</v>
      </c>
      <c r="BC96" s="169">
        <v>0</v>
      </c>
      <c r="BD96" s="169">
        <v>0</v>
      </c>
      <c r="BE96" s="169">
        <v>9.9140766336914502E-5</v>
      </c>
      <c r="BF96" s="169">
        <v>8.4468965925092396E-4</v>
      </c>
      <c r="BG96" s="169">
        <v>1.18274514137895E-4</v>
      </c>
      <c r="BH96" s="169">
        <v>0</v>
      </c>
      <c r="BI96" s="169">
        <v>9.62964173388819E-4</v>
      </c>
      <c r="BJ96" s="169">
        <v>9.8459209330687604E-5</v>
      </c>
      <c r="BK96" s="169">
        <v>2.8816153493118103E-7</v>
      </c>
      <c r="BL96" s="169">
        <v>0</v>
      </c>
      <c r="BM96" s="169">
        <v>9.8747370865618795E-5</v>
      </c>
      <c r="BN96" s="169">
        <v>0.93153332306081404</v>
      </c>
    </row>
    <row r="97" spans="1:66" x14ac:dyDescent="0.25">
      <c r="A97" s="169" t="s">
        <v>209</v>
      </c>
      <c r="B97" s="169">
        <v>2025</v>
      </c>
      <c r="C97" s="169" t="s">
        <v>60</v>
      </c>
      <c r="D97" s="169">
        <v>2024</v>
      </c>
      <c r="E97" s="169" t="s">
        <v>210</v>
      </c>
      <c r="F97" s="169" t="s">
        <v>211</v>
      </c>
      <c r="G97" s="169">
        <v>49.341525339540901</v>
      </c>
      <c r="H97" s="169">
        <v>12356.2566499322</v>
      </c>
      <c r="I97" s="169">
        <v>720.38626995729805</v>
      </c>
      <c r="J97" s="169">
        <v>1.01535323444665E-2</v>
      </c>
      <c r="K97" s="169">
        <v>1.5530965457975399E-4</v>
      </c>
      <c r="L97" s="169">
        <v>1.04463696289615E-3</v>
      </c>
      <c r="M97" s="169">
        <v>1.1353478961942399E-2</v>
      </c>
      <c r="N97" s="169">
        <v>5.3728021612758801E-5</v>
      </c>
      <c r="O97" s="169">
        <v>3.7089406105377899E-8</v>
      </c>
      <c r="P97" s="169">
        <v>0</v>
      </c>
      <c r="Q97" s="169">
        <v>5.3765111018864198E-5</v>
      </c>
      <c r="R97" s="169">
        <v>4.0861324397715003E-5</v>
      </c>
      <c r="S97" s="169">
        <v>7.6083786028545398E-4</v>
      </c>
      <c r="T97" s="169">
        <v>8.5546429570203296E-4</v>
      </c>
      <c r="U97" s="169">
        <v>5.6157364335522903E-5</v>
      </c>
      <c r="V97" s="169">
        <v>3.8766424467660999E-8</v>
      </c>
      <c r="W97" s="169">
        <v>0</v>
      </c>
      <c r="X97" s="169">
        <v>5.6196130759990497E-5</v>
      </c>
      <c r="Y97" s="169">
        <v>1.6344529759086001E-4</v>
      </c>
      <c r="Z97" s="169">
        <v>1.7752883406660599E-3</v>
      </c>
      <c r="AA97" s="169">
        <v>1.9949297690169099E-3</v>
      </c>
      <c r="AB97" s="169">
        <v>9.3798240177584695</v>
      </c>
      <c r="AC97" s="169">
        <v>2.7083038373901001E-2</v>
      </c>
      <c r="AD97" s="169">
        <v>0</v>
      </c>
      <c r="AE97" s="169">
        <v>9.4069070561323702</v>
      </c>
      <c r="AF97" s="169">
        <v>3.7097439516111899E-6</v>
      </c>
      <c r="AG97" s="169">
        <v>1.24625399470943E-7</v>
      </c>
      <c r="AH97" s="169">
        <v>0</v>
      </c>
      <c r="AI97" s="169">
        <v>3.8343693510821304E-6</v>
      </c>
      <c r="AJ97" s="169">
        <v>1.4743777138513799E-3</v>
      </c>
      <c r="AK97" s="169">
        <v>4.2570764788616899E-6</v>
      </c>
      <c r="AL97" s="169">
        <v>0</v>
      </c>
      <c r="AM97" s="169">
        <v>1.47863479033024E-3</v>
      </c>
      <c r="AN97" s="169">
        <v>7.9869769985556398E-5</v>
      </c>
      <c r="AO97" s="169">
        <v>2.6831506756091E-6</v>
      </c>
      <c r="AP97" s="169">
        <v>0</v>
      </c>
      <c r="AQ97" s="169">
        <v>8.2552920661165596E-5</v>
      </c>
      <c r="AR97" s="169">
        <v>0</v>
      </c>
      <c r="AS97" s="169">
        <v>0</v>
      </c>
      <c r="AT97" s="169">
        <v>0</v>
      </c>
      <c r="AU97" s="169">
        <v>0</v>
      </c>
      <c r="AV97" s="169">
        <v>8.2552920661165596E-5</v>
      </c>
      <c r="AW97" s="169">
        <v>9.0925653338737102E-5</v>
      </c>
      <c r="AX97" s="169">
        <v>3.05456279929378E-6</v>
      </c>
      <c r="AY97" s="169">
        <v>0</v>
      </c>
      <c r="AZ97" s="169">
        <v>9.3980216138030899E-5</v>
      </c>
      <c r="BA97" s="169">
        <v>0</v>
      </c>
      <c r="BB97" s="169">
        <v>0</v>
      </c>
      <c r="BC97" s="169">
        <v>0</v>
      </c>
      <c r="BD97" s="169">
        <v>0</v>
      </c>
      <c r="BE97" s="169">
        <v>9.3980216138030899E-5</v>
      </c>
      <c r="BF97" s="169">
        <v>8.0036634195268497E-4</v>
      </c>
      <c r="BG97" s="169">
        <v>1.13617603512039E-4</v>
      </c>
      <c r="BH97" s="169">
        <v>0</v>
      </c>
      <c r="BI97" s="169">
        <v>9.1398394546472403E-4</v>
      </c>
      <c r="BJ97" s="169">
        <v>8.8615926375435296E-5</v>
      </c>
      <c r="BK97" s="169">
        <v>2.5586711755155403E-7</v>
      </c>
      <c r="BL97" s="169">
        <v>0</v>
      </c>
      <c r="BM97" s="169">
        <v>8.8871793492986903E-5</v>
      </c>
      <c r="BN97" s="169">
        <v>0.83837206391609098</v>
      </c>
    </row>
    <row r="98" spans="1:66" x14ac:dyDescent="0.25">
      <c r="A98" s="169" t="s">
        <v>209</v>
      </c>
      <c r="B98" s="169">
        <v>2025</v>
      </c>
      <c r="C98" s="169" t="s">
        <v>60</v>
      </c>
      <c r="D98" s="169">
        <v>2025</v>
      </c>
      <c r="E98" s="169" t="s">
        <v>210</v>
      </c>
      <c r="F98" s="169" t="s">
        <v>211</v>
      </c>
      <c r="G98" s="169">
        <v>31.253375927014002</v>
      </c>
      <c r="H98" s="169">
        <v>7833.4854634253697</v>
      </c>
      <c r="I98" s="169">
        <v>456.29928853440401</v>
      </c>
      <c r="J98" s="169">
        <v>5.8356836628092896E-3</v>
      </c>
      <c r="K98" s="169">
        <v>9.8374563540011805E-5</v>
      </c>
      <c r="L98" s="169">
        <v>6.61682659463388E-4</v>
      </c>
      <c r="M98" s="169">
        <v>6.5957408858126898E-3</v>
      </c>
      <c r="N98" s="169">
        <v>2.9204955170899799E-5</v>
      </c>
      <c r="O98" s="169">
        <v>2.34927709255907E-8</v>
      </c>
      <c r="P98" s="169">
        <v>0</v>
      </c>
      <c r="Q98" s="169">
        <v>2.9228447941825399E-5</v>
      </c>
      <c r="R98" s="169">
        <v>2.59048188908866E-5</v>
      </c>
      <c r="S98" s="169">
        <v>4.8234772774831001E-4</v>
      </c>
      <c r="T98" s="169">
        <v>5.3748099458102204E-4</v>
      </c>
      <c r="U98" s="169">
        <v>3.0525473648658702E-5</v>
      </c>
      <c r="V98" s="169">
        <v>2.4555009779218901E-8</v>
      </c>
      <c r="W98" s="169">
        <v>0</v>
      </c>
      <c r="X98" s="169">
        <v>3.0550028658437898E-5</v>
      </c>
      <c r="Y98" s="169">
        <v>1.0361927556354601E-4</v>
      </c>
      <c r="Z98" s="169">
        <v>1.1254780314127199E-3</v>
      </c>
      <c r="AA98" s="169">
        <v>1.2596473356347E-3</v>
      </c>
      <c r="AB98" s="169">
        <v>5.9465190125362097</v>
      </c>
      <c r="AC98" s="169">
        <v>1.7154645579368799E-2</v>
      </c>
      <c r="AD98" s="169">
        <v>0</v>
      </c>
      <c r="AE98" s="169">
        <v>5.9636736581155798</v>
      </c>
      <c r="AF98" s="169">
        <v>2.2518544155397899E-6</v>
      </c>
      <c r="AG98" s="169">
        <v>7.8938874161605597E-8</v>
      </c>
      <c r="AH98" s="169">
        <v>0</v>
      </c>
      <c r="AI98" s="169">
        <v>2.3307932897013902E-6</v>
      </c>
      <c r="AJ98" s="169">
        <v>9.3470997861771501E-4</v>
      </c>
      <c r="AK98" s="169">
        <v>2.6964713925714901E-6</v>
      </c>
      <c r="AL98" s="169">
        <v>0</v>
      </c>
      <c r="AM98" s="169">
        <v>9.3740645001028598E-4</v>
      </c>
      <c r="AN98" s="169">
        <v>4.8481808059019598E-5</v>
      </c>
      <c r="AO98" s="169">
        <v>1.6995323139398701E-6</v>
      </c>
      <c r="AP98" s="169">
        <v>0</v>
      </c>
      <c r="AQ98" s="169">
        <v>5.0181340372959499E-5</v>
      </c>
      <c r="AR98" s="169">
        <v>0</v>
      </c>
      <c r="AS98" s="169">
        <v>0</v>
      </c>
      <c r="AT98" s="169">
        <v>0</v>
      </c>
      <c r="AU98" s="169">
        <v>0</v>
      </c>
      <c r="AV98" s="169">
        <v>5.0181340372959499E-5</v>
      </c>
      <c r="AW98" s="169">
        <v>5.5192847977486199E-5</v>
      </c>
      <c r="AX98" s="169">
        <v>1.9347881688306301E-6</v>
      </c>
      <c r="AY98" s="169">
        <v>0</v>
      </c>
      <c r="AZ98" s="169">
        <v>5.7127636146316902E-5</v>
      </c>
      <c r="BA98" s="169">
        <v>0</v>
      </c>
      <c r="BB98" s="169">
        <v>0</v>
      </c>
      <c r="BC98" s="169">
        <v>0</v>
      </c>
      <c r="BD98" s="169">
        <v>0</v>
      </c>
      <c r="BE98" s="169">
        <v>5.7127636146316902E-5</v>
      </c>
      <c r="BF98" s="169">
        <v>4.8583095689532402E-4</v>
      </c>
      <c r="BG98" s="169">
        <v>7.1966434966342101E-5</v>
      </c>
      <c r="BH98" s="169">
        <v>0</v>
      </c>
      <c r="BI98" s="169">
        <v>5.5779739186166601E-4</v>
      </c>
      <c r="BJ98" s="169">
        <v>5.6179763075231297E-5</v>
      </c>
      <c r="BK98" s="169">
        <v>1.6206858537856801E-7</v>
      </c>
      <c r="BL98" s="169">
        <v>0</v>
      </c>
      <c r="BM98" s="169">
        <v>5.6341831660609901E-5</v>
      </c>
      <c r="BN98" s="169">
        <v>0.53150066897036297</v>
      </c>
    </row>
    <row r="99" spans="1:66" x14ac:dyDescent="0.25">
      <c r="A99" s="169" t="s">
        <v>209</v>
      </c>
      <c r="B99" s="169">
        <v>2025</v>
      </c>
      <c r="C99" s="169" t="s">
        <v>60</v>
      </c>
      <c r="D99" s="169">
        <v>2026</v>
      </c>
      <c r="E99" s="169" t="s">
        <v>210</v>
      </c>
      <c r="F99" s="169" t="s">
        <v>211</v>
      </c>
      <c r="G99" s="169">
        <v>12.968047813159901</v>
      </c>
      <c r="H99" s="169">
        <v>1354.3205469843399</v>
      </c>
      <c r="I99" s="169">
        <v>189.333498072135</v>
      </c>
      <c r="J99" s="169">
        <v>9.0495812722346297E-4</v>
      </c>
      <c r="K99" s="169">
        <v>4.0818823750906599E-5</v>
      </c>
      <c r="L99" s="169">
        <v>2.7455377572965599E-4</v>
      </c>
      <c r="M99" s="169">
        <v>1.22033072670402E-3</v>
      </c>
      <c r="N99" s="169">
        <v>4.20949335342904E-6</v>
      </c>
      <c r="O99" s="169">
        <v>9.7479189876362601E-9</v>
      </c>
      <c r="P99" s="169">
        <v>0</v>
      </c>
      <c r="Q99" s="169">
        <v>4.2192412724166801E-6</v>
      </c>
      <c r="R99" s="169">
        <v>4.4786485726744197E-6</v>
      </c>
      <c r="S99" s="169">
        <v>8.3392436423197796E-5</v>
      </c>
      <c r="T99" s="169">
        <v>9.2090326268288897E-5</v>
      </c>
      <c r="U99" s="169">
        <v>4.3998279635209902E-6</v>
      </c>
      <c r="V99" s="169">
        <v>1.01886766285073E-8</v>
      </c>
      <c r="W99" s="169">
        <v>0</v>
      </c>
      <c r="X99" s="169">
        <v>4.4100166401495E-6</v>
      </c>
      <c r="Y99" s="169">
        <v>1.7914594290697699E-5</v>
      </c>
      <c r="Z99" s="169">
        <v>1.9458235165412799E-4</v>
      </c>
      <c r="AA99" s="169">
        <v>2.16906962584975E-4</v>
      </c>
      <c r="AB99" s="169">
        <v>1.02808550795334</v>
      </c>
      <c r="AC99" s="169">
        <v>7.1180234932246801E-3</v>
      </c>
      <c r="AD99" s="169">
        <v>0</v>
      </c>
      <c r="AE99" s="169">
        <v>1.03520353144656</v>
      </c>
      <c r="AF99" s="169">
        <v>3.7202964989381302E-7</v>
      </c>
      <c r="AG99" s="169">
        <v>3.2754320583968998E-8</v>
      </c>
      <c r="AH99" s="169">
        <v>0</v>
      </c>
      <c r="AI99" s="169">
        <v>4.0478397047778201E-7</v>
      </c>
      <c r="AJ99" s="169">
        <v>1.61600724916609E-4</v>
      </c>
      <c r="AK99" s="169">
        <v>1.11885416882149E-6</v>
      </c>
      <c r="AL99" s="169">
        <v>0</v>
      </c>
      <c r="AM99" s="169">
        <v>1.62719579085431E-4</v>
      </c>
      <c r="AN99" s="169">
        <v>8.0096963435766902E-6</v>
      </c>
      <c r="AO99" s="169">
        <v>7.0519154022438099E-7</v>
      </c>
      <c r="AP99" s="169">
        <v>0</v>
      </c>
      <c r="AQ99" s="169">
        <v>8.7148878838010699E-6</v>
      </c>
      <c r="AR99" s="169">
        <v>0</v>
      </c>
      <c r="AS99" s="169">
        <v>0</v>
      </c>
      <c r="AT99" s="169">
        <v>0</v>
      </c>
      <c r="AU99" s="169">
        <v>0</v>
      </c>
      <c r="AV99" s="169">
        <v>8.7148878838010699E-6</v>
      </c>
      <c r="AW99" s="169">
        <v>9.1184295787543601E-6</v>
      </c>
      <c r="AX99" s="169">
        <v>8.0280688845664103E-7</v>
      </c>
      <c r="AY99" s="169">
        <v>0</v>
      </c>
      <c r="AZ99" s="169">
        <v>9.9212364672109995E-6</v>
      </c>
      <c r="BA99" s="169">
        <v>0</v>
      </c>
      <c r="BB99" s="169">
        <v>0</v>
      </c>
      <c r="BC99" s="169">
        <v>0</v>
      </c>
      <c r="BD99" s="169">
        <v>0</v>
      </c>
      <c r="BE99" s="169">
        <v>9.9212364672109995E-6</v>
      </c>
      <c r="BF99" s="169">
        <v>8.02642997516963E-5</v>
      </c>
      <c r="BG99" s="169">
        <v>2.9861227528368099E-5</v>
      </c>
      <c r="BH99" s="169">
        <v>0</v>
      </c>
      <c r="BI99" s="169">
        <v>1.1012552728006401E-4</v>
      </c>
      <c r="BJ99" s="169">
        <v>9.7128421074809402E-6</v>
      </c>
      <c r="BK99" s="169">
        <v>6.7247556523448996E-8</v>
      </c>
      <c r="BL99" s="169">
        <v>0</v>
      </c>
      <c r="BM99" s="169">
        <v>9.7800896640043906E-6</v>
      </c>
      <c r="BN99" s="169">
        <v>9.2260475845385395E-2</v>
      </c>
    </row>
    <row r="100" spans="1:66" x14ac:dyDescent="0.25">
      <c r="A100" s="169" t="s">
        <v>209</v>
      </c>
      <c r="B100" s="169">
        <v>2025</v>
      </c>
      <c r="C100" s="169" t="s">
        <v>61</v>
      </c>
      <c r="D100" s="169">
        <v>2021</v>
      </c>
      <c r="E100" s="169" t="s">
        <v>210</v>
      </c>
      <c r="F100" s="169" t="s">
        <v>211</v>
      </c>
      <c r="G100" s="169">
        <v>24.296365864916499</v>
      </c>
      <c r="H100" s="169">
        <v>1341.4445197310299</v>
      </c>
      <c r="I100" s="169">
        <v>354.72694162778203</v>
      </c>
      <c r="J100" s="169">
        <v>1.4081456464861001E-3</v>
      </c>
      <c r="K100" s="169">
        <v>7.6476358686860206E-5</v>
      </c>
      <c r="L100" s="169">
        <v>5.1439191779911601E-4</v>
      </c>
      <c r="M100" s="169">
        <v>1.9990139229720798E-3</v>
      </c>
      <c r="N100" s="169">
        <v>8.2639506717512008E-6</v>
      </c>
      <c r="O100" s="169">
        <v>1.8263273667516401E-8</v>
      </c>
      <c r="P100" s="169">
        <v>0</v>
      </c>
      <c r="Q100" s="169">
        <v>8.2822139454187199E-6</v>
      </c>
      <c r="R100" s="169">
        <v>4.43606840123115E-6</v>
      </c>
      <c r="S100" s="169">
        <v>8.2599593630923999E-5</v>
      </c>
      <c r="T100" s="169">
        <v>9.5317875977573798E-5</v>
      </c>
      <c r="U100" s="169">
        <v>8.6376098503897995E-6</v>
      </c>
      <c r="V100" s="169">
        <v>1.90890578606848E-8</v>
      </c>
      <c r="W100" s="169">
        <v>0</v>
      </c>
      <c r="X100" s="169">
        <v>8.6566989082504807E-6</v>
      </c>
      <c r="Y100" s="169">
        <v>1.77442736049246E-5</v>
      </c>
      <c r="Z100" s="169">
        <v>1.92732385138822E-4</v>
      </c>
      <c r="AA100" s="169">
        <v>2.1913335765199701E-4</v>
      </c>
      <c r="AB100" s="169">
        <v>1.2081309296905001</v>
      </c>
      <c r="AC100" s="169">
        <v>1.4427866556235E-2</v>
      </c>
      <c r="AD100" s="169">
        <v>0</v>
      </c>
      <c r="AE100" s="169">
        <v>1.2225587962467299</v>
      </c>
      <c r="AF100" s="169">
        <v>4.53440565310745E-7</v>
      </c>
      <c r="AG100" s="169">
        <v>6.1367059100236501E-8</v>
      </c>
      <c r="AH100" s="169">
        <v>0</v>
      </c>
      <c r="AI100" s="169">
        <v>5.1480762441098203E-7</v>
      </c>
      <c r="AJ100" s="169">
        <v>1.8990135793356801E-4</v>
      </c>
      <c r="AK100" s="169">
        <v>2.2678597027684999E-6</v>
      </c>
      <c r="AL100" s="169">
        <v>0</v>
      </c>
      <c r="AM100" s="169">
        <v>1.9216921763633699E-4</v>
      </c>
      <c r="AN100" s="169">
        <v>9.7624510278561704E-6</v>
      </c>
      <c r="AO100" s="169">
        <v>1.3212159542431999E-6</v>
      </c>
      <c r="AP100" s="169">
        <v>0</v>
      </c>
      <c r="AQ100" s="169">
        <v>1.10836669820993E-5</v>
      </c>
      <c r="AR100" s="169">
        <v>0</v>
      </c>
      <c r="AS100" s="169">
        <v>0</v>
      </c>
      <c r="AT100" s="169">
        <v>0</v>
      </c>
      <c r="AU100" s="169">
        <v>0</v>
      </c>
      <c r="AV100" s="169">
        <v>1.10836669820993E-5</v>
      </c>
      <c r="AW100" s="169">
        <v>1.11138073648612E-5</v>
      </c>
      <c r="AX100" s="169">
        <v>1.5041037912448099E-6</v>
      </c>
      <c r="AY100" s="169">
        <v>0</v>
      </c>
      <c r="AZ100" s="169">
        <v>1.2617911156106E-5</v>
      </c>
      <c r="BA100" s="169">
        <v>0</v>
      </c>
      <c r="BB100" s="169">
        <v>0</v>
      </c>
      <c r="BC100" s="169">
        <v>0</v>
      </c>
      <c r="BD100" s="169">
        <v>0</v>
      </c>
      <c r="BE100" s="169">
        <v>1.2617911156106E-5</v>
      </c>
      <c r="BF100" s="169">
        <v>9.7961712328796906E-5</v>
      </c>
      <c r="BG100" s="169">
        <v>5.5946686784150799E-5</v>
      </c>
      <c r="BH100" s="169">
        <v>0</v>
      </c>
      <c r="BI100" s="169">
        <v>1.53908399112947E-4</v>
      </c>
      <c r="BJ100" s="169">
        <v>1.14138219773257E-5</v>
      </c>
      <c r="BK100" s="169">
        <v>1.36307329229345E-7</v>
      </c>
      <c r="BL100" s="169">
        <v>0</v>
      </c>
      <c r="BM100" s="169">
        <v>1.15501293065551E-5</v>
      </c>
      <c r="BN100" s="169">
        <v>0.108958144813387</v>
      </c>
    </row>
    <row r="101" spans="1:66" x14ac:dyDescent="0.25">
      <c r="A101" s="169" t="s">
        <v>209</v>
      </c>
      <c r="B101" s="169">
        <v>2025</v>
      </c>
      <c r="C101" s="169" t="s">
        <v>61</v>
      </c>
      <c r="D101" s="169">
        <v>2022</v>
      </c>
      <c r="E101" s="169" t="s">
        <v>210</v>
      </c>
      <c r="F101" s="169" t="s">
        <v>211</v>
      </c>
      <c r="G101" s="169">
        <v>26.067313969977</v>
      </c>
      <c r="H101" s="169">
        <v>1490.77172660731</v>
      </c>
      <c r="I101" s="169">
        <v>380.58278396166401</v>
      </c>
      <c r="J101" s="169">
        <v>1.4557564902140099E-3</v>
      </c>
      <c r="K101" s="169">
        <v>8.2050676395583399E-5</v>
      </c>
      <c r="L101" s="169">
        <v>5.5188564822569795E-4</v>
      </c>
      <c r="M101" s="169">
        <v>2.0896928148352902E-3</v>
      </c>
      <c r="N101" s="169">
        <v>8.3058523087999893E-6</v>
      </c>
      <c r="O101" s="169">
        <v>1.9594473159387399E-8</v>
      </c>
      <c r="P101" s="169">
        <v>0</v>
      </c>
      <c r="Q101" s="169">
        <v>8.3254467819593793E-6</v>
      </c>
      <c r="R101" s="169">
        <v>4.9298836087365704E-6</v>
      </c>
      <c r="S101" s="169">
        <v>9.1794432794674999E-5</v>
      </c>
      <c r="T101" s="169">
        <v>1.05049763185371E-4</v>
      </c>
      <c r="U101" s="169">
        <v>8.6814060935301702E-6</v>
      </c>
      <c r="V101" s="169">
        <v>2.0480448286468001E-8</v>
      </c>
      <c r="W101" s="169">
        <v>0</v>
      </c>
      <c r="X101" s="169">
        <v>8.7018865418166396E-6</v>
      </c>
      <c r="Y101" s="169">
        <v>1.9719534434946298E-5</v>
      </c>
      <c r="Z101" s="169">
        <v>2.14187009854241E-4</v>
      </c>
      <c r="AA101" s="169">
        <v>2.4260843083100399E-4</v>
      </c>
      <c r="AB101" s="169">
        <v>1.3426179059448</v>
      </c>
      <c r="AC101" s="169">
        <v>1.5479505434241999E-2</v>
      </c>
      <c r="AD101" s="169">
        <v>0</v>
      </c>
      <c r="AE101" s="169">
        <v>1.3580974113790401</v>
      </c>
      <c r="AF101" s="169">
        <v>4.8579028309622705E-7</v>
      </c>
      <c r="AG101" s="169">
        <v>6.5840068670100901E-8</v>
      </c>
      <c r="AH101" s="169">
        <v>0</v>
      </c>
      <c r="AI101" s="169">
        <v>5.5163035176632799E-7</v>
      </c>
      <c r="AJ101" s="169">
        <v>2.1104083775932999E-4</v>
      </c>
      <c r="AK101" s="169">
        <v>2.4331626894575701E-6</v>
      </c>
      <c r="AL101" s="169">
        <v>0</v>
      </c>
      <c r="AM101" s="169">
        <v>2.1347400044878799E-4</v>
      </c>
      <c r="AN101" s="169">
        <v>1.0458931580779999E-5</v>
      </c>
      <c r="AO101" s="169">
        <v>1.41751862368568E-6</v>
      </c>
      <c r="AP101" s="169">
        <v>0</v>
      </c>
      <c r="AQ101" s="169">
        <v>1.18764502044657E-5</v>
      </c>
      <c r="AR101" s="169">
        <v>0</v>
      </c>
      <c r="AS101" s="169">
        <v>0</v>
      </c>
      <c r="AT101" s="169">
        <v>0</v>
      </c>
      <c r="AU101" s="169">
        <v>0</v>
      </c>
      <c r="AV101" s="169">
        <v>1.18764502044657E-5</v>
      </c>
      <c r="AW101" s="169">
        <v>1.1906697457367701E-5</v>
      </c>
      <c r="AX101" s="169">
        <v>1.61373704972177E-6</v>
      </c>
      <c r="AY101" s="169">
        <v>0</v>
      </c>
      <c r="AZ101" s="169">
        <v>1.3520434507089499E-5</v>
      </c>
      <c r="BA101" s="169">
        <v>0</v>
      </c>
      <c r="BB101" s="169">
        <v>0</v>
      </c>
      <c r="BC101" s="169">
        <v>0</v>
      </c>
      <c r="BD101" s="169">
        <v>0</v>
      </c>
      <c r="BE101" s="169">
        <v>1.3520434507089499E-5</v>
      </c>
      <c r="BF101" s="169">
        <v>1.0495057360682E-4</v>
      </c>
      <c r="BG101" s="169">
        <v>6.0024608539843103E-5</v>
      </c>
      <c r="BH101" s="169">
        <v>0</v>
      </c>
      <c r="BI101" s="169">
        <v>1.64975182146663E-4</v>
      </c>
      <c r="BJ101" s="169">
        <v>1.2684388244202699E-5</v>
      </c>
      <c r="BK101" s="169">
        <v>1.46242691898259E-7</v>
      </c>
      <c r="BL101" s="169">
        <v>0</v>
      </c>
      <c r="BM101" s="169">
        <v>1.2830630936101E-5</v>
      </c>
      <c r="BN101" s="169">
        <v>0.12103775693570799</v>
      </c>
    </row>
    <row r="102" spans="1:66" x14ac:dyDescent="0.25">
      <c r="A102" s="169" t="s">
        <v>209</v>
      </c>
      <c r="B102" s="169">
        <v>2025</v>
      </c>
      <c r="C102" s="169" t="s">
        <v>61</v>
      </c>
      <c r="D102" s="169">
        <v>2023</v>
      </c>
      <c r="E102" s="169" t="s">
        <v>210</v>
      </c>
      <c r="F102" s="169" t="s">
        <v>211</v>
      </c>
      <c r="G102" s="169">
        <v>27.337060822444801</v>
      </c>
      <c r="H102" s="169">
        <v>1592.68590127436</v>
      </c>
      <c r="I102" s="169">
        <v>399.12108800769403</v>
      </c>
      <c r="J102" s="169">
        <v>1.4344981051739E-3</v>
      </c>
      <c r="K102" s="169">
        <v>8.6047389989325296E-5</v>
      </c>
      <c r="L102" s="169">
        <v>5.7876816729014095E-4</v>
      </c>
      <c r="M102" s="169">
        <v>2.0993136624533702E-3</v>
      </c>
      <c r="N102" s="169">
        <v>7.9020206917000792E-6</v>
      </c>
      <c r="O102" s="169">
        <v>2.0548925952204998E-8</v>
      </c>
      <c r="P102" s="169">
        <v>0</v>
      </c>
      <c r="Q102" s="169">
        <v>7.9225696176522895E-6</v>
      </c>
      <c r="R102" s="169">
        <v>5.2669070511735899E-6</v>
      </c>
      <c r="S102" s="169">
        <v>9.8069809292852404E-5</v>
      </c>
      <c r="T102" s="169">
        <v>1.11259285961678E-4</v>
      </c>
      <c r="U102" s="169">
        <v>8.2593150026812693E-6</v>
      </c>
      <c r="V102" s="169">
        <v>2.14780571992552E-8</v>
      </c>
      <c r="W102" s="169">
        <v>0</v>
      </c>
      <c r="X102" s="169">
        <v>8.2807930598805194E-6</v>
      </c>
      <c r="Y102" s="169">
        <v>2.1067628204694298E-5</v>
      </c>
      <c r="Z102" s="169">
        <v>2.28829555016655E-4</v>
      </c>
      <c r="AA102" s="169">
        <v>2.5817797628123002E-4</v>
      </c>
      <c r="AB102" s="169">
        <v>1.4344037865966699</v>
      </c>
      <c r="AC102" s="169">
        <v>1.6233516888031398E-2</v>
      </c>
      <c r="AD102" s="169">
        <v>0</v>
      </c>
      <c r="AE102" s="169">
        <v>1.4506373034847</v>
      </c>
      <c r="AF102" s="169">
        <v>4.98941300854207E-7</v>
      </c>
      <c r="AG102" s="169">
        <v>6.9047158593382195E-8</v>
      </c>
      <c r="AH102" s="169">
        <v>0</v>
      </c>
      <c r="AI102" s="169">
        <v>5.6798845944758901E-7</v>
      </c>
      <c r="AJ102" s="169">
        <v>2.2546830000415801E-4</v>
      </c>
      <c r="AK102" s="169">
        <v>2.55168278976553E-6</v>
      </c>
      <c r="AL102" s="169">
        <v>0</v>
      </c>
      <c r="AM102" s="169">
        <v>2.28019982793924E-4</v>
      </c>
      <c r="AN102" s="169">
        <v>1.0742069386813599E-5</v>
      </c>
      <c r="AO102" s="169">
        <v>1.4865663902799799E-6</v>
      </c>
      <c r="AP102" s="169">
        <v>0</v>
      </c>
      <c r="AQ102" s="169">
        <v>1.22286357770936E-5</v>
      </c>
      <c r="AR102" s="169">
        <v>0</v>
      </c>
      <c r="AS102" s="169">
        <v>0</v>
      </c>
      <c r="AT102" s="169">
        <v>0</v>
      </c>
      <c r="AU102" s="169">
        <v>0</v>
      </c>
      <c r="AV102" s="169">
        <v>1.22286357770936E-5</v>
      </c>
      <c r="AW102" s="169">
        <v>1.22290282967224E-5</v>
      </c>
      <c r="AX102" s="169">
        <v>1.69234267598441E-6</v>
      </c>
      <c r="AY102" s="169">
        <v>0</v>
      </c>
      <c r="AZ102" s="169">
        <v>1.39213709727068E-5</v>
      </c>
      <c r="BA102" s="169">
        <v>0</v>
      </c>
      <c r="BB102" s="169">
        <v>0</v>
      </c>
      <c r="BC102" s="169">
        <v>0</v>
      </c>
      <c r="BD102" s="169">
        <v>0</v>
      </c>
      <c r="BE102" s="169">
        <v>1.39213709727068E-5</v>
      </c>
      <c r="BF102" s="169">
        <v>1.07791730053489E-4</v>
      </c>
      <c r="BG102" s="169">
        <v>6.2948425617884206E-5</v>
      </c>
      <c r="BH102" s="169">
        <v>0</v>
      </c>
      <c r="BI102" s="169">
        <v>1.7074015567137299E-4</v>
      </c>
      <c r="BJ102" s="169">
        <v>1.3551535732977701E-5</v>
      </c>
      <c r="BK102" s="169">
        <v>1.5336621824040899E-7</v>
      </c>
      <c r="BL102" s="169">
        <v>0</v>
      </c>
      <c r="BM102" s="169">
        <v>1.3704901951218101E-5</v>
      </c>
      <c r="BN102" s="169">
        <v>0.129285192556816</v>
      </c>
    </row>
    <row r="103" spans="1:66" x14ac:dyDescent="0.25">
      <c r="A103" s="169" t="s">
        <v>209</v>
      </c>
      <c r="B103" s="169">
        <v>2025</v>
      </c>
      <c r="C103" s="169" t="s">
        <v>61</v>
      </c>
      <c r="D103" s="169">
        <v>2024</v>
      </c>
      <c r="E103" s="169" t="s">
        <v>210</v>
      </c>
      <c r="F103" s="169" t="s">
        <v>211</v>
      </c>
      <c r="G103" s="169">
        <v>26.4708617981088</v>
      </c>
      <c r="H103" s="169">
        <v>1535.5856769570701</v>
      </c>
      <c r="I103" s="169">
        <v>386.47458225238898</v>
      </c>
      <c r="J103" s="169">
        <v>1.26443534998769E-3</v>
      </c>
      <c r="K103" s="169">
        <v>8.3320902100246399E-5</v>
      </c>
      <c r="L103" s="169">
        <v>5.6042938445318596E-4</v>
      </c>
      <c r="M103" s="169">
        <v>1.9081856365411199E-3</v>
      </c>
      <c r="N103" s="169">
        <v>6.6643296923980297E-6</v>
      </c>
      <c r="O103" s="169">
        <v>1.9897815003351998E-8</v>
      </c>
      <c r="P103" s="169">
        <v>0</v>
      </c>
      <c r="Q103" s="169">
        <v>6.6842275074013804E-6</v>
      </c>
      <c r="R103" s="169">
        <v>5.0780803818097902E-6</v>
      </c>
      <c r="S103" s="169">
        <v>9.4553856709298298E-5</v>
      </c>
      <c r="T103" s="169">
        <v>1.0631616459850901E-4</v>
      </c>
      <c r="U103" s="169">
        <v>6.9656611085632397E-6</v>
      </c>
      <c r="V103" s="169">
        <v>2.0797505902557201E-8</v>
      </c>
      <c r="W103" s="169">
        <v>0</v>
      </c>
      <c r="X103" s="169">
        <v>6.9864586144658003E-6</v>
      </c>
      <c r="Y103" s="169">
        <v>2.03123215272391E-5</v>
      </c>
      <c r="Z103" s="169">
        <v>2.2062566565502899E-4</v>
      </c>
      <c r="AA103" s="169">
        <v>2.4792444579673401E-4</v>
      </c>
      <c r="AB103" s="169">
        <v>1.2783193293148301</v>
      </c>
      <c r="AC103" s="169">
        <v>1.4529574449412001E-2</v>
      </c>
      <c r="AD103" s="169">
        <v>0</v>
      </c>
      <c r="AE103" s="169">
        <v>1.2928489037642401</v>
      </c>
      <c r="AF103" s="169">
        <v>4.61350496910926E-7</v>
      </c>
      <c r="AG103" s="169">
        <v>6.6859338117903306E-8</v>
      </c>
      <c r="AH103" s="169">
        <v>0</v>
      </c>
      <c r="AI103" s="169">
        <v>5.2820983502883001E-7</v>
      </c>
      <c r="AJ103" s="169">
        <v>2.00933996923499E-4</v>
      </c>
      <c r="AK103" s="169">
        <v>2.28384676721014E-6</v>
      </c>
      <c r="AL103" s="169">
        <v>0</v>
      </c>
      <c r="AM103" s="169">
        <v>2.0321784369070899E-4</v>
      </c>
      <c r="AN103" s="169">
        <v>9.9327496861324605E-6</v>
      </c>
      <c r="AO103" s="169">
        <v>1.4394632153909701E-6</v>
      </c>
      <c r="AP103" s="169">
        <v>0</v>
      </c>
      <c r="AQ103" s="169">
        <v>1.1372212901523401E-5</v>
      </c>
      <c r="AR103" s="169">
        <v>0</v>
      </c>
      <c r="AS103" s="169">
        <v>0</v>
      </c>
      <c r="AT103" s="169">
        <v>0</v>
      </c>
      <c r="AU103" s="169">
        <v>0</v>
      </c>
      <c r="AV103" s="169">
        <v>1.1372212901523401E-5</v>
      </c>
      <c r="AW103" s="169">
        <v>1.13076794239554E-5</v>
      </c>
      <c r="AX103" s="169">
        <v>1.63871929692764E-6</v>
      </c>
      <c r="AY103" s="169">
        <v>0</v>
      </c>
      <c r="AZ103" s="169">
        <v>1.2946398720883E-5</v>
      </c>
      <c r="BA103" s="169">
        <v>0</v>
      </c>
      <c r="BB103" s="169">
        <v>0</v>
      </c>
      <c r="BC103" s="169">
        <v>0</v>
      </c>
      <c r="BD103" s="169">
        <v>0</v>
      </c>
      <c r="BE103" s="169">
        <v>1.2946398720883E-5</v>
      </c>
      <c r="BF103" s="169">
        <v>9.9670577365578496E-5</v>
      </c>
      <c r="BG103" s="169">
        <v>6.09538489072479E-5</v>
      </c>
      <c r="BH103" s="169">
        <v>0</v>
      </c>
      <c r="BI103" s="169">
        <v>1.6062442627282601E-4</v>
      </c>
      <c r="BJ103" s="169">
        <v>1.20769271743682E-5</v>
      </c>
      <c r="BK103" s="169">
        <v>1.3726821497267201E-7</v>
      </c>
      <c r="BL103" s="169">
        <v>0</v>
      </c>
      <c r="BM103" s="169">
        <v>1.22141953893409E-5</v>
      </c>
      <c r="BN103" s="169">
        <v>0.11522261220534701</v>
      </c>
    </row>
    <row r="104" spans="1:66" x14ac:dyDescent="0.25">
      <c r="A104" s="169" t="s">
        <v>209</v>
      </c>
      <c r="B104" s="169">
        <v>2025</v>
      </c>
      <c r="C104" s="169" t="s">
        <v>61</v>
      </c>
      <c r="D104" s="169">
        <v>2025</v>
      </c>
      <c r="E104" s="169" t="s">
        <v>210</v>
      </c>
      <c r="F104" s="169" t="s">
        <v>211</v>
      </c>
      <c r="G104" s="169">
        <v>16.021362583746999</v>
      </c>
      <c r="H104" s="169">
        <v>929.40589152618895</v>
      </c>
      <c r="I104" s="169">
        <v>233.91189372270699</v>
      </c>
      <c r="J104" s="169">
        <v>6.9380026488764204E-4</v>
      </c>
      <c r="K104" s="169">
        <v>5.0429577757393103E-5</v>
      </c>
      <c r="L104" s="169">
        <v>3.3919720632412999E-4</v>
      </c>
      <c r="M104" s="169">
        <v>1.08342704896916E-3</v>
      </c>
      <c r="N104" s="169">
        <v>3.4584015395917499E-6</v>
      </c>
      <c r="O104" s="169">
        <v>1.2043057427612701E-8</v>
      </c>
      <c r="P104" s="169">
        <v>0</v>
      </c>
      <c r="Q104" s="169">
        <v>3.4704445970193701E-6</v>
      </c>
      <c r="R104" s="169">
        <v>3.07348388000725E-6</v>
      </c>
      <c r="S104" s="169">
        <v>5.7228269845734999E-5</v>
      </c>
      <c r="T104" s="169">
        <v>6.37721983227616E-5</v>
      </c>
      <c r="U104" s="169">
        <v>3.6147751107825498E-6</v>
      </c>
      <c r="V104" s="169">
        <v>1.2587591044213501E-8</v>
      </c>
      <c r="W104" s="169">
        <v>0</v>
      </c>
      <c r="X104" s="169">
        <v>3.62736270182676E-6</v>
      </c>
      <c r="Y104" s="169">
        <v>1.2293935520029E-5</v>
      </c>
      <c r="Z104" s="169">
        <v>1.3353262964004801E-4</v>
      </c>
      <c r="AA104" s="169">
        <v>1.49453927861904E-4</v>
      </c>
      <c r="AB104" s="169">
        <v>0.77369666424039596</v>
      </c>
      <c r="AC104" s="169">
        <v>8.7939554902669807E-3</v>
      </c>
      <c r="AD104" s="169">
        <v>0</v>
      </c>
      <c r="AE104" s="169">
        <v>0.78249061973066203</v>
      </c>
      <c r="AF104" s="169">
        <v>2.6735641796337801E-7</v>
      </c>
      <c r="AG104" s="169">
        <v>4.0466294836415E-8</v>
      </c>
      <c r="AH104" s="169">
        <v>0</v>
      </c>
      <c r="AI104" s="169">
        <v>3.0782271279979302E-7</v>
      </c>
      <c r="AJ104" s="169">
        <v>1.21614341258163E-4</v>
      </c>
      <c r="AK104" s="169">
        <v>1.3822873400293401E-6</v>
      </c>
      <c r="AL104" s="169">
        <v>0</v>
      </c>
      <c r="AM104" s="169">
        <v>1.22996628598193E-4</v>
      </c>
      <c r="AN104" s="169">
        <v>5.75611036379562E-6</v>
      </c>
      <c r="AO104" s="169">
        <v>8.7122823108814896E-7</v>
      </c>
      <c r="AP104" s="169">
        <v>0</v>
      </c>
      <c r="AQ104" s="169">
        <v>6.6273385948837697E-6</v>
      </c>
      <c r="AR104" s="169">
        <v>0</v>
      </c>
      <c r="AS104" s="169">
        <v>0</v>
      </c>
      <c r="AT104" s="169">
        <v>0</v>
      </c>
      <c r="AU104" s="169">
        <v>0</v>
      </c>
      <c r="AV104" s="169">
        <v>6.6273385948837697E-6</v>
      </c>
      <c r="AW104" s="169">
        <v>6.5528934866425599E-6</v>
      </c>
      <c r="AX104" s="169">
        <v>9.9182702207816203E-7</v>
      </c>
      <c r="AY104" s="169">
        <v>0</v>
      </c>
      <c r="AZ104" s="169">
        <v>7.5447205087207202E-6</v>
      </c>
      <c r="BA104" s="169">
        <v>0</v>
      </c>
      <c r="BB104" s="169">
        <v>0</v>
      </c>
      <c r="BC104" s="169">
        <v>0</v>
      </c>
      <c r="BD104" s="169">
        <v>0</v>
      </c>
      <c r="BE104" s="169">
        <v>7.5447205087207202E-6</v>
      </c>
      <c r="BF104" s="169">
        <v>5.7759920743948703E-5</v>
      </c>
      <c r="BG104" s="169">
        <v>3.6892025717414301E-5</v>
      </c>
      <c r="BH104" s="169">
        <v>0</v>
      </c>
      <c r="BI104" s="169">
        <v>9.4651946461363098E-5</v>
      </c>
      <c r="BJ104" s="169">
        <v>7.3095024496665598E-6</v>
      </c>
      <c r="BK104" s="169">
        <v>8.3080931028019694E-8</v>
      </c>
      <c r="BL104" s="169">
        <v>0</v>
      </c>
      <c r="BM104" s="169">
        <v>7.3925833806945802E-6</v>
      </c>
      <c r="BN104" s="169">
        <v>6.9737935321782296E-2</v>
      </c>
    </row>
    <row r="105" spans="1:66" x14ac:dyDescent="0.25">
      <c r="A105" s="169" t="s">
        <v>209</v>
      </c>
      <c r="B105" s="169">
        <v>2025</v>
      </c>
      <c r="C105" s="169" t="s">
        <v>61</v>
      </c>
      <c r="D105" s="169">
        <v>2026</v>
      </c>
      <c r="E105" s="169" t="s">
        <v>210</v>
      </c>
      <c r="F105" s="169" t="s">
        <v>211</v>
      </c>
      <c r="G105" s="169">
        <v>5.8414507821723998</v>
      </c>
      <c r="H105" s="169">
        <v>141.193743240011</v>
      </c>
      <c r="I105" s="169">
        <v>85.285181419717205</v>
      </c>
      <c r="J105" s="169">
        <v>9.4539828371340798E-5</v>
      </c>
      <c r="K105" s="169">
        <v>1.8386819154469899E-5</v>
      </c>
      <c r="L105" s="169">
        <v>1.2367261372655199E-4</v>
      </c>
      <c r="M105" s="169">
        <v>2.3659926125236299E-4</v>
      </c>
      <c r="N105" s="169">
        <v>4.3801835059979398E-7</v>
      </c>
      <c r="O105" s="169">
        <v>4.3909453308073503E-9</v>
      </c>
      <c r="P105" s="169">
        <v>0</v>
      </c>
      <c r="Q105" s="169">
        <v>4.4240929593060099E-7</v>
      </c>
      <c r="R105" s="169">
        <v>4.66918380615656E-7</v>
      </c>
      <c r="S105" s="169">
        <v>8.6940202470635101E-6</v>
      </c>
      <c r="T105" s="169">
        <v>9.6033479236097692E-6</v>
      </c>
      <c r="U105" s="169">
        <v>4.5782359673627299E-7</v>
      </c>
      <c r="V105" s="169">
        <v>4.5894843941351301E-9</v>
      </c>
      <c r="W105" s="169">
        <v>0</v>
      </c>
      <c r="X105" s="169">
        <v>4.62413081130408E-7</v>
      </c>
      <c r="Y105" s="169">
        <v>1.86767352246262E-6</v>
      </c>
      <c r="Z105" s="169">
        <v>2.0286047243148201E-5</v>
      </c>
      <c r="AA105" s="169">
        <v>2.2616133846741201E-5</v>
      </c>
      <c r="AB105" s="169">
        <v>0.11753866545544001</v>
      </c>
      <c r="AC105" s="169">
        <v>3.2063101941854398E-3</v>
      </c>
      <c r="AD105" s="169">
        <v>0</v>
      </c>
      <c r="AE105" s="169">
        <v>0.120744975649625</v>
      </c>
      <c r="AF105" s="169">
        <v>3.8812486218593402E-8</v>
      </c>
      <c r="AG105" s="169">
        <v>1.47541676551028E-8</v>
      </c>
      <c r="AH105" s="169">
        <v>0</v>
      </c>
      <c r="AI105" s="169">
        <v>5.3566653873696199E-8</v>
      </c>
      <c r="AJ105" s="169">
        <v>1.84754413873052E-5</v>
      </c>
      <c r="AK105" s="169">
        <v>5.0398731202754699E-7</v>
      </c>
      <c r="AL105" s="169">
        <v>0</v>
      </c>
      <c r="AM105" s="169">
        <v>1.89794286993328E-5</v>
      </c>
      <c r="AN105" s="169">
        <v>8.3562218505681103E-7</v>
      </c>
      <c r="AO105" s="169">
        <v>3.1765318370007701E-7</v>
      </c>
      <c r="AP105" s="169">
        <v>0</v>
      </c>
      <c r="AQ105" s="169">
        <v>1.1532753687568801E-6</v>
      </c>
      <c r="AR105" s="169">
        <v>0</v>
      </c>
      <c r="AS105" s="169">
        <v>0</v>
      </c>
      <c r="AT105" s="169">
        <v>0</v>
      </c>
      <c r="AU105" s="169">
        <v>0</v>
      </c>
      <c r="AV105" s="169">
        <v>1.1532753687568801E-6</v>
      </c>
      <c r="AW105" s="169">
        <v>9.5129224904959298E-7</v>
      </c>
      <c r="AX105" s="169">
        <v>3.6162396947283701E-7</v>
      </c>
      <c r="AY105" s="169">
        <v>0</v>
      </c>
      <c r="AZ105" s="169">
        <v>1.3129162185224299E-6</v>
      </c>
      <c r="BA105" s="169">
        <v>0</v>
      </c>
      <c r="BB105" s="169">
        <v>0</v>
      </c>
      <c r="BC105" s="169">
        <v>0</v>
      </c>
      <c r="BD105" s="169">
        <v>0</v>
      </c>
      <c r="BE105" s="169">
        <v>1.3129162185224299E-6</v>
      </c>
      <c r="BF105" s="169">
        <v>8.3850842548970895E-6</v>
      </c>
      <c r="BG105" s="169">
        <v>1.34509753060287E-5</v>
      </c>
      <c r="BH105" s="169">
        <v>0</v>
      </c>
      <c r="BI105" s="169">
        <v>2.1836059560925801E-5</v>
      </c>
      <c r="BJ105" s="169">
        <v>1.11044703019442E-6</v>
      </c>
      <c r="BK105" s="169">
        <v>3.0291628879903402E-8</v>
      </c>
      <c r="BL105" s="169">
        <v>0</v>
      </c>
      <c r="BM105" s="169">
        <v>1.14073865907432E-6</v>
      </c>
      <c r="BN105" s="169">
        <v>1.07611581403776E-2</v>
      </c>
    </row>
    <row r="106" spans="1:66" x14ac:dyDescent="0.25">
      <c r="A106" s="169" t="s">
        <v>209</v>
      </c>
      <c r="B106" s="169">
        <v>2025</v>
      </c>
      <c r="C106" s="169" t="s">
        <v>62</v>
      </c>
      <c r="D106" s="169">
        <v>2021</v>
      </c>
      <c r="E106" s="169" t="s">
        <v>210</v>
      </c>
      <c r="F106" s="169" t="s">
        <v>211</v>
      </c>
      <c r="G106" s="169">
        <v>1144.4541623635801</v>
      </c>
      <c r="H106" s="169">
        <v>184655.32735657101</v>
      </c>
      <c r="I106" s="169">
        <v>13206.8423611447</v>
      </c>
      <c r="J106" s="169">
        <v>0.19356881891487299</v>
      </c>
      <c r="K106" s="169">
        <v>3.6023365596403799E-3</v>
      </c>
      <c r="L106" s="169">
        <v>3.11925869234904E-2</v>
      </c>
      <c r="M106" s="169">
        <v>0.228363742398003</v>
      </c>
      <c r="N106" s="169">
        <v>1.13139162869163E-3</v>
      </c>
      <c r="O106" s="169">
        <v>8.6027184820079201E-7</v>
      </c>
      <c r="P106" s="169">
        <v>0</v>
      </c>
      <c r="Q106" s="169">
        <v>1.1322519005398299E-3</v>
      </c>
      <c r="R106" s="169">
        <v>6.1064296790278299E-4</v>
      </c>
      <c r="S106" s="169">
        <v>1.13701720623498E-2</v>
      </c>
      <c r="T106" s="169">
        <v>1.3113066930792399E-2</v>
      </c>
      <c r="U106" s="169">
        <v>1.1825481376650699E-3</v>
      </c>
      <c r="V106" s="169">
        <v>8.9916952377664196E-7</v>
      </c>
      <c r="W106" s="169">
        <v>0</v>
      </c>
      <c r="X106" s="169">
        <v>1.1834473071888499E-3</v>
      </c>
      <c r="Y106" s="169">
        <v>2.4425718716111302E-3</v>
      </c>
      <c r="Z106" s="169">
        <v>2.6530401478816201E-2</v>
      </c>
      <c r="AA106" s="169">
        <v>3.0156420657616201E-2</v>
      </c>
      <c r="AB106" s="169">
        <v>153.81159515150699</v>
      </c>
      <c r="AC106" s="169">
        <v>0.67960912451324695</v>
      </c>
      <c r="AD106" s="169">
        <v>0</v>
      </c>
      <c r="AE106" s="169">
        <v>154.49120427602099</v>
      </c>
      <c r="AF106" s="169">
        <v>6.2287533019209697E-5</v>
      </c>
      <c r="AG106" s="169">
        <v>2.8906292656998098E-6</v>
      </c>
      <c r="AH106" s="169">
        <v>0</v>
      </c>
      <c r="AI106" s="169">
        <v>6.5178162284909501E-5</v>
      </c>
      <c r="AJ106" s="169">
        <v>2.4177040805239799E-2</v>
      </c>
      <c r="AK106" s="169">
        <v>1.06825090259191E-4</v>
      </c>
      <c r="AL106" s="169">
        <v>0</v>
      </c>
      <c r="AM106" s="169">
        <v>2.4283865895499E-2</v>
      </c>
      <c r="AN106" s="169">
        <v>1.34103350530469E-3</v>
      </c>
      <c r="AO106" s="169">
        <v>6.2234455416980997E-5</v>
      </c>
      <c r="AP106" s="169">
        <v>0</v>
      </c>
      <c r="AQ106" s="169">
        <v>1.4032679607216699E-3</v>
      </c>
      <c r="AR106" s="169">
        <v>0</v>
      </c>
      <c r="AS106" s="169">
        <v>0</v>
      </c>
      <c r="AT106" s="169">
        <v>0</v>
      </c>
      <c r="AU106" s="169">
        <v>0</v>
      </c>
      <c r="AV106" s="169">
        <v>1.4032679607216699E-3</v>
      </c>
      <c r="AW106" s="169">
        <v>1.52666456459078E-3</v>
      </c>
      <c r="AX106" s="169">
        <v>7.0849190125285401E-5</v>
      </c>
      <c r="AY106" s="169">
        <v>0</v>
      </c>
      <c r="AZ106" s="169">
        <v>1.5975137547160701E-3</v>
      </c>
      <c r="BA106" s="169">
        <v>0</v>
      </c>
      <c r="BB106" s="169">
        <v>0</v>
      </c>
      <c r="BC106" s="169">
        <v>0</v>
      </c>
      <c r="BD106" s="169">
        <v>0</v>
      </c>
      <c r="BE106" s="169">
        <v>1.5975137547160701E-3</v>
      </c>
      <c r="BF106" s="169">
        <v>1.3475603557098099E-2</v>
      </c>
      <c r="BG106" s="169">
        <v>2.6353084620374702E-3</v>
      </c>
      <c r="BH106" s="169">
        <v>0</v>
      </c>
      <c r="BI106" s="169">
        <v>1.6110912019135601E-2</v>
      </c>
      <c r="BJ106" s="169">
        <v>1.45313568419075E-3</v>
      </c>
      <c r="BK106" s="169">
        <v>6.42061002721583E-6</v>
      </c>
      <c r="BL106" s="169">
        <v>0</v>
      </c>
      <c r="BM106" s="169">
        <v>1.45955629421796E-3</v>
      </c>
      <c r="BN106" s="169">
        <v>13.768724301505101</v>
      </c>
    </row>
    <row r="107" spans="1:66" x14ac:dyDescent="0.25">
      <c r="A107" s="169" t="s">
        <v>209</v>
      </c>
      <c r="B107" s="169">
        <v>2025</v>
      </c>
      <c r="C107" s="169" t="s">
        <v>62</v>
      </c>
      <c r="D107" s="169">
        <v>2022</v>
      </c>
      <c r="E107" s="169" t="s">
        <v>210</v>
      </c>
      <c r="F107" s="169" t="s">
        <v>211</v>
      </c>
      <c r="G107" s="169">
        <v>1233.99978660017</v>
      </c>
      <c r="H107" s="169">
        <v>208552.81527429499</v>
      </c>
      <c r="I107" s="169">
        <v>14240.186449806601</v>
      </c>
      <c r="J107" s="169">
        <v>0.20337255348568001</v>
      </c>
      <c r="K107" s="169">
        <v>3.88419448506142E-3</v>
      </c>
      <c r="L107" s="169">
        <v>3.36331911516662E-2</v>
      </c>
      <c r="M107" s="169">
        <v>0.240889939122408</v>
      </c>
      <c r="N107" s="169">
        <v>1.1556470963289701E-3</v>
      </c>
      <c r="O107" s="169">
        <v>9.2758217149168498E-7</v>
      </c>
      <c r="P107" s="169">
        <v>0</v>
      </c>
      <c r="Q107" s="169">
        <v>1.1565746785004601E-3</v>
      </c>
      <c r="R107" s="169">
        <v>6.8967038160594105E-4</v>
      </c>
      <c r="S107" s="169">
        <v>1.28416625055026E-2</v>
      </c>
      <c r="T107" s="169">
        <v>1.4687907565609001E-2</v>
      </c>
      <c r="U107" s="169">
        <v>1.20790032991693E-3</v>
      </c>
      <c r="V107" s="169">
        <v>9.6952332120161395E-7</v>
      </c>
      <c r="W107" s="169">
        <v>0</v>
      </c>
      <c r="X107" s="169">
        <v>1.2088698532381299E-3</v>
      </c>
      <c r="Y107" s="169">
        <v>2.7586815264237599E-3</v>
      </c>
      <c r="Z107" s="169">
        <v>2.99638791795061E-2</v>
      </c>
      <c r="AA107" s="169">
        <v>3.3931430559168002E-2</v>
      </c>
      <c r="AB107" s="169">
        <v>173.717388227497</v>
      </c>
      <c r="AC107" s="169">
        <v>0.73278383896903199</v>
      </c>
      <c r="AD107" s="169">
        <v>0</v>
      </c>
      <c r="AE107" s="169">
        <v>174.450172066466</v>
      </c>
      <c r="AF107" s="169">
        <v>6.7818060789074004E-5</v>
      </c>
      <c r="AG107" s="169">
        <v>3.1168010168681201E-6</v>
      </c>
      <c r="AH107" s="169">
        <v>0</v>
      </c>
      <c r="AI107" s="169">
        <v>7.0934861805942102E-5</v>
      </c>
      <c r="AJ107" s="169">
        <v>2.7305954272295398E-2</v>
      </c>
      <c r="AK107" s="169">
        <v>1.15183414870142E-4</v>
      </c>
      <c r="AL107" s="169">
        <v>0</v>
      </c>
      <c r="AM107" s="169">
        <v>2.74211376871656E-2</v>
      </c>
      <c r="AN107" s="169">
        <v>1.46010425159863E-3</v>
      </c>
      <c r="AO107" s="169">
        <v>6.7103871198411898E-5</v>
      </c>
      <c r="AP107" s="169">
        <v>0</v>
      </c>
      <c r="AQ107" s="169">
        <v>1.5272081227970401E-3</v>
      </c>
      <c r="AR107" s="169">
        <v>0</v>
      </c>
      <c r="AS107" s="169">
        <v>0</v>
      </c>
      <c r="AT107" s="169">
        <v>0</v>
      </c>
      <c r="AU107" s="169">
        <v>0</v>
      </c>
      <c r="AV107" s="169">
        <v>1.5272081227970401E-3</v>
      </c>
      <c r="AW107" s="169">
        <v>1.6622175454277901E-3</v>
      </c>
      <c r="AX107" s="169">
        <v>7.6392649326240098E-5</v>
      </c>
      <c r="AY107" s="169">
        <v>0</v>
      </c>
      <c r="AZ107" s="169">
        <v>1.73861019475403E-3</v>
      </c>
      <c r="BA107" s="169">
        <v>0</v>
      </c>
      <c r="BB107" s="169">
        <v>0</v>
      </c>
      <c r="BC107" s="169">
        <v>0</v>
      </c>
      <c r="BD107" s="169">
        <v>0</v>
      </c>
      <c r="BE107" s="169">
        <v>1.73861019475403E-3</v>
      </c>
      <c r="BF107" s="169">
        <v>1.46721060629454E-2</v>
      </c>
      <c r="BG107" s="169">
        <v>2.8415031258777002E-3</v>
      </c>
      <c r="BH107" s="169">
        <v>0</v>
      </c>
      <c r="BI107" s="169">
        <v>1.7513609188823099E-2</v>
      </c>
      <c r="BJ107" s="169">
        <v>1.6411957469730401E-3</v>
      </c>
      <c r="BK107" s="169">
        <v>6.9229783629465903E-6</v>
      </c>
      <c r="BL107" s="169">
        <v>0</v>
      </c>
      <c r="BM107" s="169">
        <v>1.6481187253359899E-3</v>
      </c>
      <c r="BN107" s="169">
        <v>15.547527995456999</v>
      </c>
    </row>
    <row r="108" spans="1:66" x14ac:dyDescent="0.25">
      <c r="A108" s="169" t="s">
        <v>209</v>
      </c>
      <c r="B108" s="169">
        <v>2025</v>
      </c>
      <c r="C108" s="169" t="s">
        <v>62</v>
      </c>
      <c r="D108" s="169">
        <v>2023</v>
      </c>
      <c r="E108" s="169" t="s">
        <v>210</v>
      </c>
      <c r="F108" s="169" t="s">
        <v>211</v>
      </c>
      <c r="G108" s="169">
        <v>1356.59721160868</v>
      </c>
      <c r="H108" s="169">
        <v>236556.480550776</v>
      </c>
      <c r="I108" s="169">
        <v>15654.9437369187</v>
      </c>
      <c r="J108" s="169">
        <v>0.21276656918189099</v>
      </c>
      <c r="K108" s="169">
        <v>4.2700877787813299E-3</v>
      </c>
      <c r="L108" s="169">
        <v>3.6974636324338103E-2</v>
      </c>
      <c r="M108" s="169">
        <v>0.25401129328501099</v>
      </c>
      <c r="N108" s="169">
        <v>1.1672906204920901E-3</v>
      </c>
      <c r="O108" s="169">
        <v>1.0197371191209599E-6</v>
      </c>
      <c r="P108" s="169">
        <v>0</v>
      </c>
      <c r="Q108" s="169">
        <v>1.1683103576112101E-3</v>
      </c>
      <c r="R108" s="169">
        <v>7.8227665255075599E-4</v>
      </c>
      <c r="S108" s="169">
        <v>1.4565991270495E-2</v>
      </c>
      <c r="T108" s="169">
        <v>1.6516578280657002E-2</v>
      </c>
      <c r="U108" s="169">
        <v>1.2200703225753299E-3</v>
      </c>
      <c r="V108" s="169">
        <v>1.0658451066311699E-6</v>
      </c>
      <c r="W108" s="169">
        <v>0</v>
      </c>
      <c r="X108" s="169">
        <v>1.22113616768196E-3</v>
      </c>
      <c r="Y108" s="169">
        <v>3.12910661020302E-3</v>
      </c>
      <c r="Z108" s="169">
        <v>3.3987312964488502E-2</v>
      </c>
      <c r="AA108" s="169">
        <v>3.8337555742373498E-2</v>
      </c>
      <c r="AB108" s="169">
        <v>197.04348711630399</v>
      </c>
      <c r="AC108" s="169">
        <v>0.80558564389719201</v>
      </c>
      <c r="AD108" s="169">
        <v>0</v>
      </c>
      <c r="AE108" s="169">
        <v>197.84907276020101</v>
      </c>
      <c r="AF108" s="169">
        <v>7.3951298457833396E-5</v>
      </c>
      <c r="AG108" s="169">
        <v>3.4264540517237499E-6</v>
      </c>
      <c r="AH108" s="169">
        <v>0</v>
      </c>
      <c r="AI108" s="169">
        <v>7.7377752509557205E-5</v>
      </c>
      <c r="AJ108" s="169">
        <v>3.0972492182563E-2</v>
      </c>
      <c r="AK108" s="169">
        <v>1.26626844780023E-4</v>
      </c>
      <c r="AL108" s="169">
        <v>0</v>
      </c>
      <c r="AM108" s="169">
        <v>3.1099119027343101E-2</v>
      </c>
      <c r="AN108" s="169">
        <v>1.5921511767395999E-3</v>
      </c>
      <c r="AO108" s="169">
        <v>7.37706161252437E-5</v>
      </c>
      <c r="AP108" s="169">
        <v>0</v>
      </c>
      <c r="AQ108" s="169">
        <v>1.6659217928648401E-3</v>
      </c>
      <c r="AR108" s="169">
        <v>0</v>
      </c>
      <c r="AS108" s="169">
        <v>0</v>
      </c>
      <c r="AT108" s="169">
        <v>0</v>
      </c>
      <c r="AU108" s="169">
        <v>0</v>
      </c>
      <c r="AV108" s="169">
        <v>1.6659217928648401E-3</v>
      </c>
      <c r="AW108" s="169">
        <v>1.81254291811867E-3</v>
      </c>
      <c r="AX108" s="169">
        <v>8.3982230944222903E-5</v>
      </c>
      <c r="AY108" s="169">
        <v>0</v>
      </c>
      <c r="AZ108" s="169">
        <v>1.8965251490628901E-3</v>
      </c>
      <c r="BA108" s="169">
        <v>0</v>
      </c>
      <c r="BB108" s="169">
        <v>0</v>
      </c>
      <c r="BC108" s="169">
        <v>0</v>
      </c>
      <c r="BD108" s="169">
        <v>0</v>
      </c>
      <c r="BE108" s="169">
        <v>1.8965251490628901E-3</v>
      </c>
      <c r="BF108" s="169">
        <v>1.59990018604276E-2</v>
      </c>
      <c r="BG108" s="169">
        <v>3.12380541650128E-3</v>
      </c>
      <c r="BH108" s="169">
        <v>0</v>
      </c>
      <c r="BI108" s="169">
        <v>1.9122807276928899E-2</v>
      </c>
      <c r="BJ108" s="169">
        <v>1.8615691631312899E-3</v>
      </c>
      <c r="BK108" s="169">
        <v>7.6107737174541302E-6</v>
      </c>
      <c r="BL108" s="169">
        <v>0</v>
      </c>
      <c r="BM108" s="169">
        <v>1.86917993684874E-3</v>
      </c>
      <c r="BN108" s="169">
        <v>17.632908934262598</v>
      </c>
    </row>
    <row r="109" spans="1:66" x14ac:dyDescent="0.25">
      <c r="A109" s="169" t="s">
        <v>209</v>
      </c>
      <c r="B109" s="169">
        <v>2025</v>
      </c>
      <c r="C109" s="169" t="s">
        <v>62</v>
      </c>
      <c r="D109" s="169">
        <v>2024</v>
      </c>
      <c r="E109" s="169" t="s">
        <v>210</v>
      </c>
      <c r="F109" s="169" t="s">
        <v>211</v>
      </c>
      <c r="G109" s="169">
        <v>1439.9169598563101</v>
      </c>
      <c r="H109" s="169">
        <v>254078.25202826</v>
      </c>
      <c r="I109" s="169">
        <v>16616.442079852899</v>
      </c>
      <c r="J109" s="169">
        <v>0.20892420897999101</v>
      </c>
      <c r="K109" s="169">
        <v>4.5323488505857202E-3</v>
      </c>
      <c r="L109" s="169">
        <v>3.9245551643733799E-2</v>
      </c>
      <c r="M109" s="169">
        <v>0.25270210947430999</v>
      </c>
      <c r="N109" s="169">
        <v>1.09669542829155E-3</v>
      </c>
      <c r="O109" s="169">
        <v>1.0823675294718499E-6</v>
      </c>
      <c r="P109" s="169">
        <v>0</v>
      </c>
      <c r="Q109" s="169">
        <v>1.0977777958210201E-3</v>
      </c>
      <c r="R109" s="169">
        <v>8.4021999321194499E-4</v>
      </c>
      <c r="S109" s="169">
        <v>1.56448962736064E-2</v>
      </c>
      <c r="T109" s="169">
        <v>1.7582894062639399E-2</v>
      </c>
      <c r="U109" s="169">
        <v>1.14628312904501E-3</v>
      </c>
      <c r="V109" s="169">
        <v>1.13130738621979E-6</v>
      </c>
      <c r="W109" s="169">
        <v>0</v>
      </c>
      <c r="X109" s="169">
        <v>1.1474144364312299E-3</v>
      </c>
      <c r="Y109" s="169">
        <v>3.36087997284778E-3</v>
      </c>
      <c r="Z109" s="169">
        <v>3.6504757971748299E-2</v>
      </c>
      <c r="AA109" s="169">
        <v>4.1013052381027301E-2</v>
      </c>
      <c r="AB109" s="169">
        <v>192.79516612251601</v>
      </c>
      <c r="AC109" s="169">
        <v>0.79035510172540202</v>
      </c>
      <c r="AD109" s="169">
        <v>0</v>
      </c>
      <c r="AE109" s="169">
        <v>193.585521224242</v>
      </c>
      <c r="AF109" s="169">
        <v>7.61756322194279E-5</v>
      </c>
      <c r="AG109" s="169">
        <v>3.6369006651538001E-6</v>
      </c>
      <c r="AH109" s="169">
        <v>0</v>
      </c>
      <c r="AI109" s="169">
        <v>7.9812532884581704E-5</v>
      </c>
      <c r="AJ109" s="169">
        <v>3.0304715283692801E-2</v>
      </c>
      <c r="AK109" s="169">
        <v>1.2423281564840599E-4</v>
      </c>
      <c r="AL109" s="169">
        <v>0</v>
      </c>
      <c r="AM109" s="169">
        <v>3.0428948099341199E-2</v>
      </c>
      <c r="AN109" s="169">
        <v>1.64004047266594E-3</v>
      </c>
      <c r="AO109" s="169">
        <v>7.8301474003345399E-5</v>
      </c>
      <c r="AP109" s="169">
        <v>0</v>
      </c>
      <c r="AQ109" s="169">
        <v>1.71834194666929E-3</v>
      </c>
      <c r="AR109" s="169">
        <v>0</v>
      </c>
      <c r="AS109" s="169">
        <v>0</v>
      </c>
      <c r="AT109" s="169">
        <v>0</v>
      </c>
      <c r="AU109" s="169">
        <v>0</v>
      </c>
      <c r="AV109" s="169">
        <v>1.71834194666929E-3</v>
      </c>
      <c r="AW109" s="169">
        <v>1.8670612361358901E-3</v>
      </c>
      <c r="AX109" s="169">
        <v>8.9140267743701102E-5</v>
      </c>
      <c r="AY109" s="169">
        <v>0</v>
      </c>
      <c r="AZ109" s="169">
        <v>1.9562015038795898E-3</v>
      </c>
      <c r="BA109" s="169">
        <v>0</v>
      </c>
      <c r="BB109" s="169">
        <v>0</v>
      </c>
      <c r="BC109" s="169">
        <v>0</v>
      </c>
      <c r="BD109" s="169">
        <v>0</v>
      </c>
      <c r="BE109" s="169">
        <v>1.9562015038795898E-3</v>
      </c>
      <c r="BF109" s="169">
        <v>1.6480225364138401E-2</v>
      </c>
      <c r="BG109" s="169">
        <v>3.3156638978915202E-3</v>
      </c>
      <c r="BH109" s="169">
        <v>0</v>
      </c>
      <c r="BI109" s="169">
        <v>1.9795889262029898E-2</v>
      </c>
      <c r="BJ109" s="169">
        <v>1.8214331328932E-3</v>
      </c>
      <c r="BK109" s="169">
        <v>7.4668831070121899E-6</v>
      </c>
      <c r="BL109" s="169">
        <v>0</v>
      </c>
      <c r="BM109" s="169">
        <v>1.8289000160002099E-3</v>
      </c>
      <c r="BN109" s="169">
        <v>17.252928300937999</v>
      </c>
    </row>
    <row r="110" spans="1:66" x14ac:dyDescent="0.25">
      <c r="A110" s="169" t="s">
        <v>209</v>
      </c>
      <c r="B110" s="169">
        <v>2025</v>
      </c>
      <c r="C110" s="169" t="s">
        <v>62</v>
      </c>
      <c r="D110" s="169">
        <v>2025</v>
      </c>
      <c r="E110" s="169" t="s">
        <v>210</v>
      </c>
      <c r="F110" s="169" t="s">
        <v>211</v>
      </c>
      <c r="G110" s="169">
        <v>1127.4141331021499</v>
      </c>
      <c r="H110" s="169">
        <v>198936.063840191</v>
      </c>
      <c r="I110" s="169">
        <v>13010.202785977899</v>
      </c>
      <c r="J110" s="169">
        <v>0.14830003656471699</v>
      </c>
      <c r="K110" s="169">
        <v>3.5487005797956001E-3</v>
      </c>
      <c r="L110" s="169">
        <v>3.07281536491875E-2</v>
      </c>
      <c r="M110" s="169">
        <v>0.18257689079369999</v>
      </c>
      <c r="N110" s="169">
        <v>7.36240381653577E-4</v>
      </c>
      <c r="O110" s="169">
        <v>8.4746307180047304E-7</v>
      </c>
      <c r="P110" s="169">
        <v>0</v>
      </c>
      <c r="Q110" s="169">
        <v>7.3708784472537796E-4</v>
      </c>
      <c r="R110" s="169">
        <v>6.5786841996545796E-4</v>
      </c>
      <c r="S110" s="169">
        <v>1.22495099797568E-2</v>
      </c>
      <c r="T110" s="169">
        <v>1.36444662444476E-2</v>
      </c>
      <c r="U110" s="169">
        <v>7.6952990469364403E-4</v>
      </c>
      <c r="V110" s="169">
        <v>8.8578159134560499E-7</v>
      </c>
      <c r="W110" s="169">
        <v>0</v>
      </c>
      <c r="X110" s="169">
        <v>7.7041568628498998E-4</v>
      </c>
      <c r="Y110" s="169">
        <v>2.6314736798618301E-3</v>
      </c>
      <c r="Z110" s="169">
        <v>2.8582189952765898E-2</v>
      </c>
      <c r="AA110" s="169">
        <v>3.19840793189127E-2</v>
      </c>
      <c r="AB110" s="169">
        <v>150.95314600780301</v>
      </c>
      <c r="AC110" s="169">
        <v>0.61882562446067901</v>
      </c>
      <c r="AD110" s="169">
        <v>0</v>
      </c>
      <c r="AE110" s="169">
        <v>151.571971632263</v>
      </c>
      <c r="AF110" s="169">
        <v>5.7107131726856203E-5</v>
      </c>
      <c r="AG110" s="169">
        <v>2.8475900519931102E-6</v>
      </c>
      <c r="AH110" s="169">
        <v>0</v>
      </c>
      <c r="AI110" s="169">
        <v>5.9954721778849297E-5</v>
      </c>
      <c r="AJ110" s="169">
        <v>2.37277324060974E-2</v>
      </c>
      <c r="AK110" s="169">
        <v>9.7270770511004604E-5</v>
      </c>
      <c r="AL110" s="169">
        <v>0</v>
      </c>
      <c r="AM110" s="169">
        <v>2.38250031766085E-2</v>
      </c>
      <c r="AN110" s="169">
        <v>1.22950088605924E-3</v>
      </c>
      <c r="AO110" s="169">
        <v>6.1307832948166198E-5</v>
      </c>
      <c r="AP110" s="169">
        <v>0</v>
      </c>
      <c r="AQ110" s="169">
        <v>1.2908087190073999E-3</v>
      </c>
      <c r="AR110" s="169">
        <v>0</v>
      </c>
      <c r="AS110" s="169">
        <v>0</v>
      </c>
      <c r="AT110" s="169">
        <v>0</v>
      </c>
      <c r="AU110" s="169">
        <v>0</v>
      </c>
      <c r="AV110" s="169">
        <v>1.2908087190073999E-3</v>
      </c>
      <c r="AW110" s="169">
        <v>1.3996931675865499E-3</v>
      </c>
      <c r="AX110" s="169">
        <v>6.9794300980236193E-5</v>
      </c>
      <c r="AY110" s="169">
        <v>0</v>
      </c>
      <c r="AZ110" s="169">
        <v>1.46948746856678E-3</v>
      </c>
      <c r="BA110" s="169">
        <v>0</v>
      </c>
      <c r="BB110" s="169">
        <v>0</v>
      </c>
      <c r="BC110" s="169">
        <v>0</v>
      </c>
      <c r="BD110" s="169">
        <v>0</v>
      </c>
      <c r="BE110" s="169">
        <v>1.46948746856678E-3</v>
      </c>
      <c r="BF110" s="169">
        <v>1.23548483821838E-2</v>
      </c>
      <c r="BG110" s="169">
        <v>2.59607077582619E-3</v>
      </c>
      <c r="BH110" s="169">
        <v>0</v>
      </c>
      <c r="BI110" s="169">
        <v>1.4950919158009999E-2</v>
      </c>
      <c r="BJ110" s="169">
        <v>1.42613047403042E-3</v>
      </c>
      <c r="BK110" s="169">
        <v>5.8463576579494397E-6</v>
      </c>
      <c r="BL110" s="169">
        <v>0</v>
      </c>
      <c r="BM110" s="169">
        <v>1.43197683168837E-3</v>
      </c>
      <c r="BN110" s="169">
        <v>13.5085534417322</v>
      </c>
    </row>
    <row r="111" spans="1:66" x14ac:dyDescent="0.25">
      <c r="A111" s="169" t="s">
        <v>209</v>
      </c>
      <c r="B111" s="169">
        <v>2025</v>
      </c>
      <c r="C111" s="169" t="s">
        <v>62</v>
      </c>
      <c r="D111" s="169">
        <v>2026</v>
      </c>
      <c r="E111" s="169" t="s">
        <v>210</v>
      </c>
      <c r="F111" s="169" t="s">
        <v>211</v>
      </c>
      <c r="G111" s="169">
        <v>249.14469064942099</v>
      </c>
      <c r="H111" s="169">
        <v>18317.678862491299</v>
      </c>
      <c r="I111" s="169">
        <v>2875.0951874975499</v>
      </c>
      <c r="J111" s="169">
        <v>1.2248093570567E-2</v>
      </c>
      <c r="K111" s="169">
        <v>7.8421928748385796E-4</v>
      </c>
      <c r="L111" s="169">
        <v>6.7905449385217802E-3</v>
      </c>
      <c r="M111" s="169">
        <v>1.9822857796572699E-2</v>
      </c>
      <c r="N111" s="169">
        <v>5.6517561162072798E-5</v>
      </c>
      <c r="O111" s="169">
        <v>1.8727894095097899E-7</v>
      </c>
      <c r="P111" s="169">
        <v>0</v>
      </c>
      <c r="Q111" s="169">
        <v>5.67048401030238E-5</v>
      </c>
      <c r="R111" s="169">
        <v>6.0575353800014197E-5</v>
      </c>
      <c r="S111" s="169">
        <v>1.1279130877562601E-3</v>
      </c>
      <c r="T111" s="169">
        <v>1.2451932816593E-3</v>
      </c>
      <c r="U111" s="169">
        <v>5.9073034484858499E-5</v>
      </c>
      <c r="V111" s="169">
        <v>1.9574686362278999E-7</v>
      </c>
      <c r="W111" s="169">
        <v>0</v>
      </c>
      <c r="X111" s="169">
        <v>5.92687813484813E-5</v>
      </c>
      <c r="Y111" s="169">
        <v>2.42301415200057E-4</v>
      </c>
      <c r="Z111" s="169">
        <v>2.6317972047646201E-3</v>
      </c>
      <c r="AA111" s="169">
        <v>2.9333674013131499E-3</v>
      </c>
      <c r="AB111" s="169">
        <v>13.8994971473596</v>
      </c>
      <c r="AC111" s="169">
        <v>0.13675287034761799</v>
      </c>
      <c r="AD111" s="169">
        <v>0</v>
      </c>
      <c r="AE111" s="169">
        <v>14.0362500177072</v>
      </c>
      <c r="AF111" s="169">
        <v>5.0247919699658697E-6</v>
      </c>
      <c r="AG111" s="169">
        <v>6.2928246308928804E-7</v>
      </c>
      <c r="AH111" s="169">
        <v>0</v>
      </c>
      <c r="AI111" s="169">
        <v>5.6540744330551602E-6</v>
      </c>
      <c r="AJ111" s="169">
        <v>2.1848073896705402E-3</v>
      </c>
      <c r="AK111" s="169">
        <v>2.14956468227982E-5</v>
      </c>
      <c r="AL111" s="169">
        <v>0</v>
      </c>
      <c r="AM111" s="169">
        <v>2.2063030364933402E-3</v>
      </c>
      <c r="AN111" s="169">
        <v>1.08182393205909E-4</v>
      </c>
      <c r="AO111" s="169">
        <v>1.3548278867347899E-5</v>
      </c>
      <c r="AP111" s="169">
        <v>0</v>
      </c>
      <c r="AQ111" s="169">
        <v>1.2173067207325701E-4</v>
      </c>
      <c r="AR111" s="169">
        <v>0</v>
      </c>
      <c r="AS111" s="169">
        <v>0</v>
      </c>
      <c r="AT111" s="169">
        <v>0</v>
      </c>
      <c r="AU111" s="169">
        <v>0</v>
      </c>
      <c r="AV111" s="169">
        <v>1.2173067207325701E-4</v>
      </c>
      <c r="AW111" s="169">
        <v>1.2315741968174201E-4</v>
      </c>
      <c r="AX111" s="169">
        <v>1.5423684178028699E-5</v>
      </c>
      <c r="AY111" s="169">
        <v>0</v>
      </c>
      <c r="AZ111" s="169">
        <v>1.38581103859771E-4</v>
      </c>
      <c r="BA111" s="169">
        <v>0</v>
      </c>
      <c r="BB111" s="169">
        <v>0</v>
      </c>
      <c r="BC111" s="169">
        <v>0</v>
      </c>
      <c r="BD111" s="169">
        <v>0</v>
      </c>
      <c r="BE111" s="169">
        <v>1.38581103859771E-4</v>
      </c>
      <c r="BF111" s="169">
        <v>1.08708912590948E-3</v>
      </c>
      <c r="BG111" s="169">
        <v>5.7369978906288599E-4</v>
      </c>
      <c r="BH111" s="169">
        <v>0</v>
      </c>
      <c r="BI111" s="169">
        <v>1.6607889149723701E-3</v>
      </c>
      <c r="BJ111" s="169">
        <v>1.3131555704393001E-4</v>
      </c>
      <c r="BK111" s="169">
        <v>1.29197331073701E-6</v>
      </c>
      <c r="BL111" s="169">
        <v>0</v>
      </c>
      <c r="BM111" s="169">
        <v>1.32607530354667E-4</v>
      </c>
      <c r="BN111" s="169">
        <v>1.2509531376007501</v>
      </c>
    </row>
    <row r="112" spans="1:66" x14ac:dyDescent="0.25">
      <c r="A112" s="169" t="s">
        <v>209</v>
      </c>
      <c r="B112" s="169">
        <v>2025</v>
      </c>
      <c r="C112" s="169" t="s">
        <v>63</v>
      </c>
      <c r="D112" s="169">
        <v>2021</v>
      </c>
      <c r="E112" s="169" t="s">
        <v>210</v>
      </c>
      <c r="F112" s="169" t="s">
        <v>211</v>
      </c>
      <c r="G112" s="169">
        <v>4281.9907300940704</v>
      </c>
      <c r="H112" s="169">
        <v>259528.91058506901</v>
      </c>
      <c r="I112" s="169">
        <v>49413.579349864398</v>
      </c>
      <c r="J112" s="169">
        <v>0.27187173794118402</v>
      </c>
      <c r="K112" s="169">
        <v>1.3478190968524499E-2</v>
      </c>
      <c r="L112" s="169">
        <v>0.11670748593215099</v>
      </c>
      <c r="M112" s="169">
        <v>0.40205741484185897</v>
      </c>
      <c r="N112" s="169">
        <v>1.59163658864436E-3</v>
      </c>
      <c r="O112" s="169">
        <v>3.2187187573759801E-6</v>
      </c>
      <c r="P112" s="169">
        <v>0</v>
      </c>
      <c r="Q112" s="169">
        <v>1.59485530740174E-3</v>
      </c>
      <c r="R112" s="169">
        <v>8.5824496094941995E-4</v>
      </c>
      <c r="S112" s="169">
        <v>1.5980521172878199E-2</v>
      </c>
      <c r="T112" s="169">
        <v>1.84336214412293E-2</v>
      </c>
      <c r="U112" s="169">
        <v>1.6636033324000999E-3</v>
      </c>
      <c r="V112" s="169">
        <v>3.3642549367315702E-6</v>
      </c>
      <c r="W112" s="169">
        <v>0</v>
      </c>
      <c r="X112" s="169">
        <v>1.6669675873368301E-3</v>
      </c>
      <c r="Y112" s="169">
        <v>3.4329798437976798E-3</v>
      </c>
      <c r="Z112" s="169">
        <v>3.7287882736715801E-2</v>
      </c>
      <c r="AA112" s="169">
        <v>4.2387830167850298E-2</v>
      </c>
      <c r="AB112" s="169">
        <v>233.50414967705501</v>
      </c>
      <c r="AC112" s="169">
        <v>2.5427667327829302</v>
      </c>
      <c r="AD112" s="169">
        <v>0</v>
      </c>
      <c r="AE112" s="169">
        <v>236.04691640983799</v>
      </c>
      <c r="AF112" s="169">
        <v>8.7532352454009596E-5</v>
      </c>
      <c r="AG112" s="169">
        <v>1.0815328500621E-5</v>
      </c>
      <c r="AH112" s="169">
        <v>0</v>
      </c>
      <c r="AI112" s="169">
        <v>9.8347680954630694E-5</v>
      </c>
      <c r="AJ112" s="169">
        <v>3.6703600592491899E-2</v>
      </c>
      <c r="AK112" s="169">
        <v>3.9968752028183202E-4</v>
      </c>
      <c r="AL112" s="169">
        <v>0</v>
      </c>
      <c r="AM112" s="169">
        <v>3.7103288112773698E-2</v>
      </c>
      <c r="AN112" s="169">
        <v>1.88454754505632E-3</v>
      </c>
      <c r="AO112" s="169">
        <v>2.3285105681961299E-4</v>
      </c>
      <c r="AP112" s="169">
        <v>0</v>
      </c>
      <c r="AQ112" s="169">
        <v>2.1173986018759301E-3</v>
      </c>
      <c r="AR112" s="169">
        <v>0</v>
      </c>
      <c r="AS112" s="169">
        <v>0</v>
      </c>
      <c r="AT112" s="169">
        <v>0</v>
      </c>
      <c r="AU112" s="169">
        <v>0</v>
      </c>
      <c r="AV112" s="169">
        <v>2.1173986018759301E-3</v>
      </c>
      <c r="AW112" s="169">
        <v>2.1454139258588801E-3</v>
      </c>
      <c r="AX112" s="169">
        <v>2.65083203266611E-4</v>
      </c>
      <c r="AY112" s="169">
        <v>0</v>
      </c>
      <c r="AZ112" s="169">
        <v>2.4104971291254999E-3</v>
      </c>
      <c r="BA112" s="169">
        <v>0</v>
      </c>
      <c r="BB112" s="169">
        <v>0</v>
      </c>
      <c r="BC112" s="169">
        <v>0</v>
      </c>
      <c r="BD112" s="169">
        <v>0</v>
      </c>
      <c r="BE112" s="169">
        <v>2.4104971291254999E-3</v>
      </c>
      <c r="BF112" s="169">
        <v>1.8926988297746399E-2</v>
      </c>
      <c r="BG112" s="169">
        <v>9.8600422598646605E-3</v>
      </c>
      <c r="BH112" s="169">
        <v>0</v>
      </c>
      <c r="BI112" s="169">
        <v>2.8787030557611101E-2</v>
      </c>
      <c r="BJ112" s="169">
        <v>2.2060314241466399E-3</v>
      </c>
      <c r="BK112" s="169">
        <v>2.4022799271669701E-5</v>
      </c>
      <c r="BL112" s="169">
        <v>0</v>
      </c>
      <c r="BM112" s="169">
        <v>2.2300542234183099E-3</v>
      </c>
      <c r="BN112" s="169">
        <v>21.037216516616599</v>
      </c>
    </row>
    <row r="113" spans="1:66" x14ac:dyDescent="0.25">
      <c r="A113" s="169" t="s">
        <v>209</v>
      </c>
      <c r="B113" s="169">
        <v>2025</v>
      </c>
      <c r="C113" s="169" t="s">
        <v>63</v>
      </c>
      <c r="D113" s="169">
        <v>2022</v>
      </c>
      <c r="E113" s="169" t="s">
        <v>210</v>
      </c>
      <c r="F113" s="169" t="s">
        <v>211</v>
      </c>
      <c r="G113" s="169">
        <v>4449.10303713345</v>
      </c>
      <c r="H113" s="169">
        <v>279316.08905635402</v>
      </c>
      <c r="I113" s="169">
        <v>51342.032203859097</v>
      </c>
      <c r="J113" s="169">
        <v>0.27219302896445002</v>
      </c>
      <c r="K113" s="169">
        <v>1.40042013523484E-2</v>
      </c>
      <c r="L113" s="169">
        <v>0.12126220322423099</v>
      </c>
      <c r="M113" s="169">
        <v>0.40745943354102998</v>
      </c>
      <c r="N113" s="169">
        <v>1.5492167333627301E-3</v>
      </c>
      <c r="O113" s="169">
        <v>3.34433498383712E-6</v>
      </c>
      <c r="P113" s="169">
        <v>0</v>
      </c>
      <c r="Q113" s="169">
        <v>1.55256106834656E-3</v>
      </c>
      <c r="R113" s="169">
        <v>9.2367985286994801E-4</v>
      </c>
      <c r="S113" s="169">
        <v>1.7198918860438402E-2</v>
      </c>
      <c r="T113" s="169">
        <v>1.9675159781654902E-2</v>
      </c>
      <c r="U113" s="169">
        <v>1.6192654394979499E-3</v>
      </c>
      <c r="V113" s="169">
        <v>3.4955509715395398E-6</v>
      </c>
      <c r="W113" s="169">
        <v>0</v>
      </c>
      <c r="X113" s="169">
        <v>1.6227609904694901E-3</v>
      </c>
      <c r="Y113" s="169">
        <v>3.6947194114797899E-3</v>
      </c>
      <c r="Z113" s="169">
        <v>4.0130810674356303E-2</v>
      </c>
      <c r="AA113" s="169">
        <v>4.5448291076305602E-2</v>
      </c>
      <c r="AB113" s="169">
        <v>251.30713075160801</v>
      </c>
      <c r="AC113" s="169">
        <v>2.6420027287863501</v>
      </c>
      <c r="AD113" s="169">
        <v>0</v>
      </c>
      <c r="AE113" s="169">
        <v>253.94913348039501</v>
      </c>
      <c r="AF113" s="169">
        <v>9.0817351176584795E-5</v>
      </c>
      <c r="AG113" s="169">
        <v>1.1237415938696299E-5</v>
      </c>
      <c r="AH113" s="169">
        <v>0</v>
      </c>
      <c r="AI113" s="169">
        <v>1.02054767115281E-4</v>
      </c>
      <c r="AJ113" s="169">
        <v>3.9501981296303001E-2</v>
      </c>
      <c r="AK113" s="169">
        <v>4.1528603691095997E-4</v>
      </c>
      <c r="AL113" s="169">
        <v>0</v>
      </c>
      <c r="AM113" s="169">
        <v>3.99172673332139E-2</v>
      </c>
      <c r="AN113" s="169">
        <v>1.9552726667351299E-3</v>
      </c>
      <c r="AO113" s="169">
        <v>2.4193848361579999E-4</v>
      </c>
      <c r="AP113" s="169">
        <v>0</v>
      </c>
      <c r="AQ113" s="169">
        <v>2.1972111503509302E-3</v>
      </c>
      <c r="AR113" s="169">
        <v>0</v>
      </c>
      <c r="AS113" s="169">
        <v>0</v>
      </c>
      <c r="AT113" s="169">
        <v>0</v>
      </c>
      <c r="AU113" s="169">
        <v>0</v>
      </c>
      <c r="AV113" s="169">
        <v>2.1972111503509302E-3</v>
      </c>
      <c r="AW113" s="169">
        <v>2.2259290932027998E-3</v>
      </c>
      <c r="AX113" s="169">
        <v>2.75428546927431E-4</v>
      </c>
      <c r="AY113" s="169">
        <v>0</v>
      </c>
      <c r="AZ113" s="169">
        <v>2.5013576401302401E-3</v>
      </c>
      <c r="BA113" s="169">
        <v>0</v>
      </c>
      <c r="BB113" s="169">
        <v>0</v>
      </c>
      <c r="BC113" s="169">
        <v>0</v>
      </c>
      <c r="BD113" s="169">
        <v>0</v>
      </c>
      <c r="BE113" s="169">
        <v>2.5013576401302401E-3</v>
      </c>
      <c r="BF113" s="169">
        <v>1.9637298385098499E-2</v>
      </c>
      <c r="BG113" s="169">
        <v>1.02448479526867E-2</v>
      </c>
      <c r="BH113" s="169">
        <v>0</v>
      </c>
      <c r="BI113" s="169">
        <v>2.9882146337785201E-2</v>
      </c>
      <c r="BJ113" s="169">
        <v>2.3742251618094098E-3</v>
      </c>
      <c r="BK113" s="169">
        <v>2.4960331756179401E-5</v>
      </c>
      <c r="BL113" s="169">
        <v>0</v>
      </c>
      <c r="BM113" s="169">
        <v>2.3991854935655902E-3</v>
      </c>
      <c r="BN113" s="169">
        <v>22.632716353551</v>
      </c>
    </row>
    <row r="114" spans="1:66" x14ac:dyDescent="0.25">
      <c r="A114" s="169" t="s">
        <v>209</v>
      </c>
      <c r="B114" s="169">
        <v>2025</v>
      </c>
      <c r="C114" s="169" t="s">
        <v>63</v>
      </c>
      <c r="D114" s="169">
        <v>2023</v>
      </c>
      <c r="E114" s="169" t="s">
        <v>210</v>
      </c>
      <c r="F114" s="169" t="s">
        <v>211</v>
      </c>
      <c r="G114" s="169">
        <v>4736.7430759671497</v>
      </c>
      <c r="H114" s="169">
        <v>302947.07918208902</v>
      </c>
      <c r="I114" s="169">
        <v>54661.358372226401</v>
      </c>
      <c r="J114" s="169">
        <v>0.27229525375429903</v>
      </c>
      <c r="K114" s="169">
        <v>1.49095903683375E-2</v>
      </c>
      <c r="L114" s="169">
        <v>0.129101955316588</v>
      </c>
      <c r="M114" s="169">
        <v>0.41630679943922499</v>
      </c>
      <c r="N114" s="169">
        <v>1.4962975555669301E-3</v>
      </c>
      <c r="O114" s="169">
        <v>3.5605503954818999E-6</v>
      </c>
      <c r="P114" s="169">
        <v>0</v>
      </c>
      <c r="Q114" s="169">
        <v>1.49985810596241E-3</v>
      </c>
      <c r="R114" s="169">
        <v>1.0018259759817601E-3</v>
      </c>
      <c r="S114" s="169">
        <v>1.8653999672780499E-2</v>
      </c>
      <c r="T114" s="169">
        <v>2.1155683754724701E-2</v>
      </c>
      <c r="U114" s="169">
        <v>1.5639534913075999E-3</v>
      </c>
      <c r="V114" s="169">
        <v>3.72154268465721E-6</v>
      </c>
      <c r="W114" s="169">
        <v>0</v>
      </c>
      <c r="X114" s="169">
        <v>1.5676750339922499E-3</v>
      </c>
      <c r="Y114" s="169">
        <v>4.0073039039270697E-3</v>
      </c>
      <c r="Z114" s="169">
        <v>4.3525999236487901E-2</v>
      </c>
      <c r="AA114" s="169">
        <v>4.91009781744072E-2</v>
      </c>
      <c r="AB114" s="169">
        <v>272.56847787049901</v>
      </c>
      <c r="AC114" s="169">
        <v>2.8128114875775401</v>
      </c>
      <c r="AD114" s="169">
        <v>0</v>
      </c>
      <c r="AE114" s="169">
        <v>275.381289358076</v>
      </c>
      <c r="AF114" s="169">
        <v>9.4693744712698893E-5</v>
      </c>
      <c r="AG114" s="169">
        <v>1.19639288402899E-5</v>
      </c>
      <c r="AH114" s="169">
        <v>0</v>
      </c>
      <c r="AI114" s="169">
        <v>1.0665767355298799E-4</v>
      </c>
      <c r="AJ114" s="169">
        <v>4.2843968981701099E-2</v>
      </c>
      <c r="AK114" s="169">
        <v>4.4213479514091698E-4</v>
      </c>
      <c r="AL114" s="169">
        <v>0</v>
      </c>
      <c r="AM114" s="169">
        <v>4.3286103776842E-2</v>
      </c>
      <c r="AN114" s="169">
        <v>2.0387303565760802E-3</v>
      </c>
      <c r="AO114" s="169">
        <v>2.5758010716144301E-4</v>
      </c>
      <c r="AP114" s="169">
        <v>0</v>
      </c>
      <c r="AQ114" s="169">
        <v>2.2963104637375199E-3</v>
      </c>
      <c r="AR114" s="169">
        <v>0</v>
      </c>
      <c r="AS114" s="169">
        <v>0</v>
      </c>
      <c r="AT114" s="169">
        <v>0</v>
      </c>
      <c r="AU114" s="169">
        <v>0</v>
      </c>
      <c r="AV114" s="169">
        <v>2.2963104637375199E-3</v>
      </c>
      <c r="AW114" s="169">
        <v>2.3209393201798299E-3</v>
      </c>
      <c r="AX114" s="169">
        <v>2.9323534467360398E-4</v>
      </c>
      <c r="AY114" s="169">
        <v>0</v>
      </c>
      <c r="AZ114" s="169">
        <v>2.61417466485343E-3</v>
      </c>
      <c r="BA114" s="169">
        <v>0</v>
      </c>
      <c r="BB114" s="169">
        <v>0</v>
      </c>
      <c r="BC114" s="169">
        <v>0</v>
      </c>
      <c r="BD114" s="169">
        <v>0</v>
      </c>
      <c r="BE114" s="169">
        <v>2.61417466485343E-3</v>
      </c>
      <c r="BF114" s="169">
        <v>2.0475484833043799E-2</v>
      </c>
      <c r="BG114" s="169">
        <v>1.09071901008369E-2</v>
      </c>
      <c r="BH114" s="169">
        <v>0</v>
      </c>
      <c r="BI114" s="169">
        <v>3.1382674933880701E-2</v>
      </c>
      <c r="BJ114" s="169">
        <v>2.5750918270435498E-3</v>
      </c>
      <c r="BK114" s="169">
        <v>2.6574048214469201E-5</v>
      </c>
      <c r="BL114" s="169">
        <v>0</v>
      </c>
      <c r="BM114" s="169">
        <v>2.6016658752580201E-3</v>
      </c>
      <c r="BN114" s="169">
        <v>24.542815034246502</v>
      </c>
    </row>
    <row r="115" spans="1:66" x14ac:dyDescent="0.25">
      <c r="A115" s="169" t="s">
        <v>209</v>
      </c>
      <c r="B115" s="169">
        <v>2025</v>
      </c>
      <c r="C115" s="169" t="s">
        <v>63</v>
      </c>
      <c r="D115" s="169">
        <v>2024</v>
      </c>
      <c r="E115" s="169" t="s">
        <v>210</v>
      </c>
      <c r="F115" s="169" t="s">
        <v>211</v>
      </c>
      <c r="G115" s="169">
        <v>4596.1572680196296</v>
      </c>
      <c r="H115" s="169">
        <v>292691.072996456</v>
      </c>
      <c r="I115" s="169">
        <v>53039.017639992497</v>
      </c>
      <c r="J115" s="169">
        <v>0.24051131430297901</v>
      </c>
      <c r="K115" s="169">
        <v>1.4467076013118601E-2</v>
      </c>
      <c r="L115" s="169">
        <v>0.12527022908514501</v>
      </c>
      <c r="M115" s="169">
        <v>0.38024861940124299</v>
      </c>
      <c r="N115" s="169">
        <v>1.2645472690159701E-3</v>
      </c>
      <c r="O115" s="169">
        <v>3.4548738058804102E-6</v>
      </c>
      <c r="P115" s="169">
        <v>0</v>
      </c>
      <c r="Q115" s="169">
        <v>1.2680021428218499E-3</v>
      </c>
      <c r="R115" s="169">
        <v>9.6791004111176796E-4</v>
      </c>
      <c r="S115" s="169">
        <v>1.8022484965501101E-2</v>
      </c>
      <c r="T115" s="169">
        <v>2.0258397149434702E-2</v>
      </c>
      <c r="U115" s="169">
        <v>1.3217244851754699E-3</v>
      </c>
      <c r="V115" s="169">
        <v>3.6110878686068598E-6</v>
      </c>
      <c r="W115" s="169">
        <v>0</v>
      </c>
      <c r="X115" s="169">
        <v>1.32533557304408E-3</v>
      </c>
      <c r="Y115" s="169">
        <v>3.8716401644470701E-3</v>
      </c>
      <c r="Z115" s="169">
        <v>4.2052464919502597E-2</v>
      </c>
      <c r="AA115" s="169">
        <v>4.7249440656993803E-2</v>
      </c>
      <c r="AB115" s="169">
        <v>243.41220575727101</v>
      </c>
      <c r="AC115" s="169">
        <v>2.5227818314426198</v>
      </c>
      <c r="AD115" s="169">
        <v>0</v>
      </c>
      <c r="AE115" s="169">
        <v>245.934987588713</v>
      </c>
      <c r="AF115" s="169">
        <v>8.7740805902593896E-5</v>
      </c>
      <c r="AG115" s="169">
        <v>1.1608841267402E-5</v>
      </c>
      <c r="AH115" s="169">
        <v>0</v>
      </c>
      <c r="AI115" s="169">
        <v>9.9349647169996006E-5</v>
      </c>
      <c r="AJ115" s="169">
        <v>3.8261009030496902E-2</v>
      </c>
      <c r="AK115" s="169">
        <v>3.9654617209727302E-4</v>
      </c>
      <c r="AL115" s="169">
        <v>0</v>
      </c>
      <c r="AM115" s="169">
        <v>3.8657555202594202E-2</v>
      </c>
      <c r="AN115" s="169">
        <v>1.8890354906418601E-3</v>
      </c>
      <c r="AO115" s="169">
        <v>2.4993516908991602E-4</v>
      </c>
      <c r="AP115" s="169">
        <v>0</v>
      </c>
      <c r="AQ115" s="169">
        <v>2.1389706597317701E-3</v>
      </c>
      <c r="AR115" s="169">
        <v>0</v>
      </c>
      <c r="AS115" s="169">
        <v>0</v>
      </c>
      <c r="AT115" s="169">
        <v>0</v>
      </c>
      <c r="AU115" s="169">
        <v>0</v>
      </c>
      <c r="AV115" s="169">
        <v>2.1389706597317701E-3</v>
      </c>
      <c r="AW115" s="169">
        <v>2.1505231102798201E-3</v>
      </c>
      <c r="AX115" s="169">
        <v>2.84532164621709E-4</v>
      </c>
      <c r="AY115" s="169">
        <v>0</v>
      </c>
      <c r="AZ115" s="169">
        <v>2.4350552749015301E-3</v>
      </c>
      <c r="BA115" s="169">
        <v>0</v>
      </c>
      <c r="BB115" s="169">
        <v>0</v>
      </c>
      <c r="BC115" s="169">
        <v>0</v>
      </c>
      <c r="BD115" s="169">
        <v>0</v>
      </c>
      <c r="BE115" s="169">
        <v>2.4350552749015301E-3</v>
      </c>
      <c r="BF115" s="169">
        <v>1.8972061151732E-2</v>
      </c>
      <c r="BG115" s="169">
        <v>1.05834663716476E-2</v>
      </c>
      <c r="BH115" s="169">
        <v>0</v>
      </c>
      <c r="BI115" s="169">
        <v>2.9555527523379602E-2</v>
      </c>
      <c r="BJ115" s="169">
        <v>2.29963782512663E-3</v>
      </c>
      <c r="BK115" s="169">
        <v>2.38339918332316E-5</v>
      </c>
      <c r="BL115" s="169">
        <v>0</v>
      </c>
      <c r="BM115" s="169">
        <v>2.3234718169598601E-3</v>
      </c>
      <c r="BN115" s="169">
        <v>21.9184713852909</v>
      </c>
    </row>
    <row r="116" spans="1:66" x14ac:dyDescent="0.25">
      <c r="A116" s="169" t="s">
        <v>209</v>
      </c>
      <c r="B116" s="169">
        <v>2025</v>
      </c>
      <c r="C116" s="169" t="s">
        <v>63</v>
      </c>
      <c r="D116" s="169">
        <v>2025</v>
      </c>
      <c r="E116" s="169" t="s">
        <v>210</v>
      </c>
      <c r="F116" s="169" t="s">
        <v>211</v>
      </c>
      <c r="G116" s="169">
        <v>3208.4808231434899</v>
      </c>
      <c r="H116" s="169">
        <v>204321.48859411199</v>
      </c>
      <c r="I116" s="169">
        <v>37025.423860139002</v>
      </c>
      <c r="J116" s="169">
        <v>0.152211176440709</v>
      </c>
      <c r="K116" s="169">
        <v>1.0099161810242001E-2</v>
      </c>
      <c r="L116" s="169">
        <v>8.7448514986011805E-2</v>
      </c>
      <c r="M116" s="169">
        <v>0.24975885323696301</v>
      </c>
      <c r="N116" s="169">
        <v>7.56880312108419E-4</v>
      </c>
      <c r="O116" s="169">
        <v>2.4117748166881699E-6</v>
      </c>
      <c r="P116" s="169">
        <v>0</v>
      </c>
      <c r="Q116" s="169">
        <v>7.5929208692510704E-4</v>
      </c>
      <c r="R116" s="169">
        <v>6.7567766382659598E-4</v>
      </c>
      <c r="S116" s="169">
        <v>1.25811181004512E-2</v>
      </c>
      <c r="T116" s="169">
        <v>1.40160878512029E-2</v>
      </c>
      <c r="U116" s="169">
        <v>7.9110308121531901E-4</v>
      </c>
      <c r="V116" s="169">
        <v>2.52082457180656E-6</v>
      </c>
      <c r="W116" s="169">
        <v>0</v>
      </c>
      <c r="X116" s="169">
        <v>7.9362390578712502E-4</v>
      </c>
      <c r="Y116" s="169">
        <v>2.70271065530638E-3</v>
      </c>
      <c r="Z116" s="169">
        <v>2.9355942234386201E-2</v>
      </c>
      <c r="AA116" s="169">
        <v>3.2852276795479703E-2</v>
      </c>
      <c r="AB116" s="169">
        <v>169.92094672769201</v>
      </c>
      <c r="AC116" s="169">
        <v>1.7611009926660099</v>
      </c>
      <c r="AD116" s="169">
        <v>0</v>
      </c>
      <c r="AE116" s="169">
        <v>171.68204772035801</v>
      </c>
      <c r="AF116" s="169">
        <v>5.8645465654808697E-5</v>
      </c>
      <c r="AG116" s="169">
        <v>8.10388818601609E-6</v>
      </c>
      <c r="AH116" s="169">
        <v>0</v>
      </c>
      <c r="AI116" s="169">
        <v>6.6749353840824799E-5</v>
      </c>
      <c r="AJ116" s="169">
        <v>2.6709206537086898E-2</v>
      </c>
      <c r="AK116" s="169">
        <v>2.76820551271794E-4</v>
      </c>
      <c r="AL116" s="169">
        <v>0</v>
      </c>
      <c r="AM116" s="169">
        <v>2.6986027088358601E-2</v>
      </c>
      <c r="AN116" s="169">
        <v>1.26262079368337E-3</v>
      </c>
      <c r="AO116" s="169">
        <v>1.7447449038218899E-4</v>
      </c>
      <c r="AP116" s="169">
        <v>0</v>
      </c>
      <c r="AQ116" s="169">
        <v>1.4370952840655599E-3</v>
      </c>
      <c r="AR116" s="169">
        <v>0</v>
      </c>
      <c r="AS116" s="169">
        <v>0</v>
      </c>
      <c r="AT116" s="169">
        <v>0</v>
      </c>
      <c r="AU116" s="169">
        <v>0</v>
      </c>
      <c r="AV116" s="169">
        <v>1.4370952840655599E-3</v>
      </c>
      <c r="AW116" s="169">
        <v>1.43739766128657E-3</v>
      </c>
      <c r="AX116" s="169">
        <v>1.98625926077071E-4</v>
      </c>
      <c r="AY116" s="169">
        <v>0</v>
      </c>
      <c r="AZ116" s="169">
        <v>1.6360235873636401E-3</v>
      </c>
      <c r="BA116" s="169">
        <v>0</v>
      </c>
      <c r="BB116" s="169">
        <v>0</v>
      </c>
      <c r="BC116" s="169">
        <v>0</v>
      </c>
      <c r="BD116" s="169">
        <v>0</v>
      </c>
      <c r="BE116" s="169">
        <v>1.6360235873636401E-3</v>
      </c>
      <c r="BF116" s="169">
        <v>1.26808197435493E-2</v>
      </c>
      <c r="BG116" s="169">
        <v>7.38809551450504E-3</v>
      </c>
      <c r="BH116" s="169">
        <v>0</v>
      </c>
      <c r="BI116" s="169">
        <v>2.00689152580543E-2</v>
      </c>
      <c r="BJ116" s="169">
        <v>1.60532885013165E-3</v>
      </c>
      <c r="BK116" s="169">
        <v>1.66380089445528E-5</v>
      </c>
      <c r="BL116" s="169">
        <v>0</v>
      </c>
      <c r="BM116" s="169">
        <v>1.62196685907621E-3</v>
      </c>
      <c r="BN116" s="169">
        <v>15.3008243650954</v>
      </c>
    </row>
    <row r="117" spans="1:66" x14ac:dyDescent="0.25">
      <c r="A117" s="169" t="s">
        <v>209</v>
      </c>
      <c r="B117" s="169">
        <v>2025</v>
      </c>
      <c r="C117" s="169" t="s">
        <v>63</v>
      </c>
      <c r="D117" s="169">
        <v>2026</v>
      </c>
      <c r="E117" s="169" t="s">
        <v>210</v>
      </c>
      <c r="F117" s="169" t="s">
        <v>211</v>
      </c>
      <c r="G117" s="169">
        <v>574.08445476255997</v>
      </c>
      <c r="H117" s="169">
        <v>15232.7790057902</v>
      </c>
      <c r="I117" s="169">
        <v>6624.8550141793903</v>
      </c>
      <c r="J117" s="169">
        <v>1.0178457260267001E-2</v>
      </c>
      <c r="K117" s="169">
        <v>1.8070146343313199E-3</v>
      </c>
      <c r="L117" s="169">
        <v>1.5646916971862799E-2</v>
      </c>
      <c r="M117" s="169">
        <v>2.7632388866461199E-2</v>
      </c>
      <c r="N117" s="169">
        <v>4.7043450088472802E-5</v>
      </c>
      <c r="O117" s="169">
        <v>4.3153208853902001E-7</v>
      </c>
      <c r="P117" s="169">
        <v>0</v>
      </c>
      <c r="Q117" s="169">
        <v>4.74749821770118E-5</v>
      </c>
      <c r="R117" s="169">
        <v>5.0373793784682503E-5</v>
      </c>
      <c r="S117" s="169">
        <v>9.3796004027078795E-4</v>
      </c>
      <c r="T117" s="169">
        <v>1.0358088162324801E-3</v>
      </c>
      <c r="U117" s="169">
        <v>4.9170546149255498E-5</v>
      </c>
      <c r="V117" s="169">
        <v>4.5104405468747199E-7</v>
      </c>
      <c r="W117" s="169">
        <v>0</v>
      </c>
      <c r="X117" s="169">
        <v>4.9621590203943001E-5</v>
      </c>
      <c r="Y117" s="169">
        <v>2.0149517513873001E-4</v>
      </c>
      <c r="Z117" s="169">
        <v>2.1885734272985E-3</v>
      </c>
      <c r="AA117" s="169">
        <v>2.4396901926411699E-3</v>
      </c>
      <c r="AB117" s="169">
        <v>12.668115565169099</v>
      </c>
      <c r="AC117" s="169">
        <v>0.315108850227107</v>
      </c>
      <c r="AD117" s="169">
        <v>0</v>
      </c>
      <c r="AE117" s="169">
        <v>12.983224415396201</v>
      </c>
      <c r="AF117" s="169">
        <v>4.17801846364115E-6</v>
      </c>
      <c r="AG117" s="169">
        <v>1.4500059333899099E-6</v>
      </c>
      <c r="AH117" s="169">
        <v>0</v>
      </c>
      <c r="AI117" s="169">
        <v>5.6280243970310603E-6</v>
      </c>
      <c r="AJ117" s="169">
        <v>1.9912513529483701E-3</v>
      </c>
      <c r="AK117" s="169">
        <v>4.95307231065948E-5</v>
      </c>
      <c r="AL117" s="169">
        <v>0</v>
      </c>
      <c r="AM117" s="169">
        <v>2.0407820760549701E-3</v>
      </c>
      <c r="AN117" s="169">
        <v>8.9951591818485799E-5</v>
      </c>
      <c r="AO117" s="169">
        <v>3.1218230122659899E-5</v>
      </c>
      <c r="AP117" s="169">
        <v>0</v>
      </c>
      <c r="AQ117" s="169">
        <v>1.2116982194114501E-4</v>
      </c>
      <c r="AR117" s="169">
        <v>0</v>
      </c>
      <c r="AS117" s="169">
        <v>0</v>
      </c>
      <c r="AT117" s="169">
        <v>0</v>
      </c>
      <c r="AU117" s="169">
        <v>0</v>
      </c>
      <c r="AV117" s="169">
        <v>1.2116982194114501E-4</v>
      </c>
      <c r="AW117" s="169">
        <v>1.02403040054256E-4</v>
      </c>
      <c r="AX117" s="169">
        <v>3.5539578622740697E-5</v>
      </c>
      <c r="AY117" s="169">
        <v>0</v>
      </c>
      <c r="AZ117" s="169">
        <v>1.37942618676997E-4</v>
      </c>
      <c r="BA117" s="169">
        <v>0</v>
      </c>
      <c r="BB117" s="169">
        <v>0</v>
      </c>
      <c r="BC117" s="169">
        <v>0</v>
      </c>
      <c r="BD117" s="169">
        <v>0</v>
      </c>
      <c r="BE117" s="169">
        <v>1.37942618676997E-4</v>
      </c>
      <c r="BF117" s="169">
        <v>9.0340655587096204E-4</v>
      </c>
      <c r="BG117" s="169">
        <v>1.32193116274351E-3</v>
      </c>
      <c r="BH117" s="169">
        <v>0</v>
      </c>
      <c r="BI117" s="169">
        <v>2.22533771861447E-3</v>
      </c>
      <c r="BJ117" s="169">
        <v>1.1968207443051801E-4</v>
      </c>
      <c r="BK117" s="169">
        <v>2.9769921716128801E-6</v>
      </c>
      <c r="BL117" s="169">
        <v>0</v>
      </c>
      <c r="BM117" s="169">
        <v>1.2265906660213099E-4</v>
      </c>
      <c r="BN117" s="169">
        <v>1.1571043047912</v>
      </c>
    </row>
    <row r="118" spans="1:66" x14ac:dyDescent="0.25">
      <c r="A118" s="169" t="s">
        <v>209</v>
      </c>
      <c r="B118" s="169">
        <v>2025</v>
      </c>
      <c r="C118" s="169" t="s">
        <v>64</v>
      </c>
      <c r="D118" s="169">
        <v>2021</v>
      </c>
      <c r="E118" s="169" t="s">
        <v>210</v>
      </c>
      <c r="F118" s="169" t="s">
        <v>211</v>
      </c>
      <c r="G118" s="169">
        <v>25.591585412992298</v>
      </c>
      <c r="H118" s="169">
        <v>5545.3804193727501</v>
      </c>
      <c r="I118" s="169">
        <v>373.63714702968798</v>
      </c>
      <c r="J118" s="169">
        <v>5.8172705460087203E-3</v>
      </c>
      <c r="K118" s="169">
        <v>8.0553251308892695E-5</v>
      </c>
      <c r="L118" s="169">
        <v>5.4181373351467905E-4</v>
      </c>
      <c r="M118" s="169">
        <v>6.4396375308322902E-3</v>
      </c>
      <c r="N118" s="169">
        <v>3.4179230319522297E-5</v>
      </c>
      <c r="O118" s="169">
        <v>1.9236873966324099E-8</v>
      </c>
      <c r="P118" s="169">
        <v>0</v>
      </c>
      <c r="Q118" s="169">
        <v>3.4198467193488703E-5</v>
      </c>
      <c r="R118" s="169">
        <v>1.8338206678959601E-5</v>
      </c>
      <c r="S118" s="169">
        <v>3.4145740836222802E-4</v>
      </c>
      <c r="T118" s="169">
        <v>3.9399408223467702E-4</v>
      </c>
      <c r="U118" s="169">
        <v>3.5724663446482897E-5</v>
      </c>
      <c r="V118" s="169">
        <v>2.0106680044717301E-8</v>
      </c>
      <c r="W118" s="169">
        <v>0</v>
      </c>
      <c r="X118" s="169">
        <v>3.5744770126527601E-5</v>
      </c>
      <c r="Y118" s="169">
        <v>7.3352826715838594E-5</v>
      </c>
      <c r="Z118" s="169">
        <v>7.9673395284519998E-4</v>
      </c>
      <c r="AA118" s="169">
        <v>9.0583154968756604E-4</v>
      </c>
      <c r="AB118" s="169">
        <v>4.6224137049588201</v>
      </c>
      <c r="AC118" s="169">
        <v>1.5197004414323E-2</v>
      </c>
      <c r="AD118" s="169">
        <v>0</v>
      </c>
      <c r="AE118" s="169">
        <v>4.6376107093731402</v>
      </c>
      <c r="AF118" s="169">
        <v>1.87395365584316E-6</v>
      </c>
      <c r="AG118" s="169">
        <v>6.4638487222304795E-8</v>
      </c>
      <c r="AH118" s="169">
        <v>0</v>
      </c>
      <c r="AI118" s="169">
        <v>1.9385921430654599E-6</v>
      </c>
      <c r="AJ118" s="169">
        <v>7.2657906351863001E-4</v>
      </c>
      <c r="AK118" s="169">
        <v>2.3887574631846302E-6</v>
      </c>
      <c r="AL118" s="169">
        <v>0</v>
      </c>
      <c r="AM118" s="169">
        <v>7.2896782098181504E-4</v>
      </c>
      <c r="AN118" s="169">
        <v>4.0345708331374499E-5</v>
      </c>
      <c r="AO118" s="169">
        <v>1.3916489046144501E-6</v>
      </c>
      <c r="AP118" s="169">
        <v>0</v>
      </c>
      <c r="AQ118" s="169">
        <v>4.1737357235988997E-5</v>
      </c>
      <c r="AR118" s="169">
        <v>0</v>
      </c>
      <c r="AS118" s="169">
        <v>0</v>
      </c>
      <c r="AT118" s="169">
        <v>0</v>
      </c>
      <c r="AU118" s="169">
        <v>0</v>
      </c>
      <c r="AV118" s="169">
        <v>4.1737357235988997E-5</v>
      </c>
      <c r="AW118" s="169">
        <v>4.5930517767958502E-5</v>
      </c>
      <c r="AX118" s="169">
        <v>1.5842863437955301E-6</v>
      </c>
      <c r="AY118" s="169">
        <v>0</v>
      </c>
      <c r="AZ118" s="169">
        <v>4.7514804111754002E-5</v>
      </c>
      <c r="BA118" s="169">
        <v>0</v>
      </c>
      <c r="BB118" s="169">
        <v>0</v>
      </c>
      <c r="BC118" s="169">
        <v>0</v>
      </c>
      <c r="BD118" s="169">
        <v>0</v>
      </c>
      <c r="BE118" s="169">
        <v>4.7514804111754002E-5</v>
      </c>
      <c r="BF118" s="169">
        <v>4.0468477581166501E-4</v>
      </c>
      <c r="BG118" s="169">
        <v>5.8929159256609803E-5</v>
      </c>
      <c r="BH118" s="169">
        <v>0</v>
      </c>
      <c r="BI118" s="169">
        <v>4.6361393506827399E-4</v>
      </c>
      <c r="BJ118" s="169">
        <v>4.3670272681013701E-5</v>
      </c>
      <c r="BK118" s="169">
        <v>1.4357376233894801E-7</v>
      </c>
      <c r="BL118" s="169">
        <v>0</v>
      </c>
      <c r="BM118" s="169">
        <v>4.3813846443352599E-5</v>
      </c>
      <c r="BN118" s="169">
        <v>0.41331792042336701</v>
      </c>
    </row>
    <row r="119" spans="1:66" x14ac:dyDescent="0.25">
      <c r="A119" s="169" t="s">
        <v>209</v>
      </c>
      <c r="B119" s="169">
        <v>2025</v>
      </c>
      <c r="C119" s="169" t="s">
        <v>64</v>
      </c>
      <c r="D119" s="169">
        <v>2022</v>
      </c>
      <c r="E119" s="169" t="s">
        <v>210</v>
      </c>
      <c r="F119" s="169" t="s">
        <v>211</v>
      </c>
      <c r="G119" s="169">
        <v>28.3159998647164</v>
      </c>
      <c r="H119" s="169">
        <v>6557.9828767436302</v>
      </c>
      <c r="I119" s="169">
        <v>413.41359802485999</v>
      </c>
      <c r="J119" s="169">
        <v>6.3997192484802198E-3</v>
      </c>
      <c r="K119" s="169">
        <v>8.9128743544238703E-5</v>
      </c>
      <c r="L119" s="169">
        <v>5.9949383194971299E-4</v>
      </c>
      <c r="M119" s="169">
        <v>7.0883418239741699E-3</v>
      </c>
      <c r="N119" s="169">
        <v>3.6556050507311902E-5</v>
      </c>
      <c r="O119" s="169">
        <v>2.1284782159352399E-8</v>
      </c>
      <c r="P119" s="169">
        <v>0</v>
      </c>
      <c r="Q119" s="169">
        <v>3.6577335289471201E-5</v>
      </c>
      <c r="R119" s="169">
        <v>2.1686816105648801E-5</v>
      </c>
      <c r="S119" s="169">
        <v>4.0380851588718201E-4</v>
      </c>
      <c r="T119" s="169">
        <v>4.6207266728230201E-4</v>
      </c>
      <c r="U119" s="169">
        <v>3.8208952896180897E-5</v>
      </c>
      <c r="V119" s="169">
        <v>2.22471855587763E-8</v>
      </c>
      <c r="W119" s="169">
        <v>0</v>
      </c>
      <c r="X119" s="169">
        <v>3.8231200081739602E-5</v>
      </c>
      <c r="Y119" s="169">
        <v>8.6747264422595502E-5</v>
      </c>
      <c r="Z119" s="169">
        <v>9.4221987040342501E-4</v>
      </c>
      <c r="AA119" s="169">
        <v>1.06719833490776E-3</v>
      </c>
      <c r="AB119" s="169">
        <v>5.46647977845564</v>
      </c>
      <c r="AC119" s="169">
        <v>1.68148384711484E-2</v>
      </c>
      <c r="AD119" s="169">
        <v>0</v>
      </c>
      <c r="AE119" s="169">
        <v>5.4832946169267798</v>
      </c>
      <c r="AF119" s="169">
        <v>2.13642574008065E-6</v>
      </c>
      <c r="AG119" s="169">
        <v>7.1519734549663802E-8</v>
      </c>
      <c r="AH119" s="169">
        <v>0</v>
      </c>
      <c r="AI119" s="169">
        <v>2.2079454746303099E-6</v>
      </c>
      <c r="AJ119" s="169">
        <v>8.5925449596018096E-4</v>
      </c>
      <c r="AK119" s="169">
        <v>2.6430584472518401E-6</v>
      </c>
      <c r="AL119" s="169">
        <v>0</v>
      </c>
      <c r="AM119" s="169">
        <v>8.6189755440743297E-4</v>
      </c>
      <c r="AN119" s="169">
        <v>4.5996660329442498E-5</v>
      </c>
      <c r="AO119" s="169">
        <v>1.5398002725845201E-6</v>
      </c>
      <c r="AP119" s="169">
        <v>0</v>
      </c>
      <c r="AQ119" s="169">
        <v>4.7536460602026999E-5</v>
      </c>
      <c r="AR119" s="169">
        <v>0</v>
      </c>
      <c r="AS119" s="169">
        <v>0</v>
      </c>
      <c r="AT119" s="169">
        <v>0</v>
      </c>
      <c r="AU119" s="169">
        <v>0</v>
      </c>
      <c r="AV119" s="169">
        <v>4.7536460602026999E-5</v>
      </c>
      <c r="AW119" s="169">
        <v>5.2363696460010397E-5</v>
      </c>
      <c r="AX119" s="169">
        <v>1.7529453987563999E-6</v>
      </c>
      <c r="AY119" s="169">
        <v>0</v>
      </c>
      <c r="AZ119" s="169">
        <v>5.4116641858766802E-5</v>
      </c>
      <c r="BA119" s="169">
        <v>0</v>
      </c>
      <c r="BB119" s="169">
        <v>0</v>
      </c>
      <c r="BC119" s="169">
        <v>0</v>
      </c>
      <c r="BD119" s="169">
        <v>0</v>
      </c>
      <c r="BE119" s="169">
        <v>5.4116641858766802E-5</v>
      </c>
      <c r="BF119" s="169">
        <v>4.6136624519908001E-4</v>
      </c>
      <c r="BG119" s="169">
        <v>6.5202606193006006E-5</v>
      </c>
      <c r="BH119" s="169">
        <v>0</v>
      </c>
      <c r="BI119" s="169">
        <v>5.26568851392086E-4</v>
      </c>
      <c r="BJ119" s="169">
        <v>5.1644590416973899E-5</v>
      </c>
      <c r="BK119" s="169">
        <v>1.58858256311957E-7</v>
      </c>
      <c r="BL119" s="169">
        <v>0</v>
      </c>
      <c r="BM119" s="169">
        <v>5.1803448673285799E-5</v>
      </c>
      <c r="BN119" s="169">
        <v>0.48868783305944202</v>
      </c>
    </row>
    <row r="120" spans="1:66" x14ac:dyDescent="0.25">
      <c r="A120" s="169" t="s">
        <v>209</v>
      </c>
      <c r="B120" s="169">
        <v>2025</v>
      </c>
      <c r="C120" s="169" t="s">
        <v>64</v>
      </c>
      <c r="D120" s="169">
        <v>2023</v>
      </c>
      <c r="E120" s="169" t="s">
        <v>210</v>
      </c>
      <c r="F120" s="169" t="s">
        <v>211</v>
      </c>
      <c r="G120" s="169">
        <v>29.4953052384983</v>
      </c>
      <c r="H120" s="169">
        <v>7177.6777005804597</v>
      </c>
      <c r="I120" s="169">
        <v>430.63145648207501</v>
      </c>
      <c r="J120" s="169">
        <v>6.4605107417223398E-3</v>
      </c>
      <c r="K120" s="169">
        <v>9.2840779379890702E-5</v>
      </c>
      <c r="L120" s="169">
        <v>6.24461564007387E-4</v>
      </c>
      <c r="M120" s="169">
        <v>7.1778130851096102E-3</v>
      </c>
      <c r="N120" s="169">
        <v>3.5629351168116302E-5</v>
      </c>
      <c r="O120" s="169">
        <v>2.21712512263189E-8</v>
      </c>
      <c r="P120" s="169">
        <v>0</v>
      </c>
      <c r="Q120" s="169">
        <v>3.5651522419342698E-5</v>
      </c>
      <c r="R120" s="169">
        <v>2.37361059465587E-5</v>
      </c>
      <c r="S120" s="169">
        <v>4.4196629272492402E-4</v>
      </c>
      <c r="T120" s="169">
        <v>5.0135392109082596E-4</v>
      </c>
      <c r="U120" s="169">
        <v>3.7240352325034303E-5</v>
      </c>
      <c r="V120" s="169">
        <v>2.31737368233029E-8</v>
      </c>
      <c r="W120" s="169">
        <v>0</v>
      </c>
      <c r="X120" s="169">
        <v>3.7263526061857601E-5</v>
      </c>
      <c r="Y120" s="169">
        <v>9.4944423786235099E-5</v>
      </c>
      <c r="Z120" s="169">
        <v>1.03125468302482E-3</v>
      </c>
      <c r="AA120" s="169">
        <v>1.16346263287291E-3</v>
      </c>
      <c r="AB120" s="169">
        <v>5.9830333113004404</v>
      </c>
      <c r="AC120" s="169">
        <v>1.7515143226871002E-2</v>
      </c>
      <c r="AD120" s="169">
        <v>0</v>
      </c>
      <c r="AE120" s="169">
        <v>6.0005484545273102</v>
      </c>
      <c r="AF120" s="169">
        <v>2.2479317424919498E-6</v>
      </c>
      <c r="AG120" s="169">
        <v>7.4498389998485394E-8</v>
      </c>
      <c r="AH120" s="169">
        <v>0</v>
      </c>
      <c r="AI120" s="169">
        <v>2.3224301324904402E-6</v>
      </c>
      <c r="AJ120" s="169">
        <v>9.4044951789190199E-4</v>
      </c>
      <c r="AK120" s="169">
        <v>2.7531366025334901E-6</v>
      </c>
      <c r="AL120" s="169">
        <v>0</v>
      </c>
      <c r="AM120" s="169">
        <v>9.4320265449443605E-4</v>
      </c>
      <c r="AN120" s="169">
        <v>4.8397353983982098E-5</v>
      </c>
      <c r="AO120" s="169">
        <v>1.6039299075854101E-6</v>
      </c>
      <c r="AP120" s="169">
        <v>0</v>
      </c>
      <c r="AQ120" s="169">
        <v>5.0001283891567499E-5</v>
      </c>
      <c r="AR120" s="169">
        <v>0</v>
      </c>
      <c r="AS120" s="169">
        <v>0</v>
      </c>
      <c r="AT120" s="169">
        <v>0</v>
      </c>
      <c r="AU120" s="169">
        <v>0</v>
      </c>
      <c r="AV120" s="169">
        <v>5.0001283891567499E-5</v>
      </c>
      <c r="AW120" s="169">
        <v>5.5096703441809098E-5</v>
      </c>
      <c r="AX120" s="169">
        <v>1.8259521065744599E-6</v>
      </c>
      <c r="AY120" s="169">
        <v>0</v>
      </c>
      <c r="AZ120" s="169">
        <v>5.6922655548383597E-5</v>
      </c>
      <c r="BA120" s="169">
        <v>0</v>
      </c>
      <c r="BB120" s="169">
        <v>0</v>
      </c>
      <c r="BC120" s="169">
        <v>0</v>
      </c>
      <c r="BD120" s="169">
        <v>0</v>
      </c>
      <c r="BE120" s="169">
        <v>5.6922655548383597E-5</v>
      </c>
      <c r="BF120" s="169">
        <v>4.8544622680566399E-4</v>
      </c>
      <c r="BG120" s="169">
        <v>6.7918165743626298E-5</v>
      </c>
      <c r="BH120" s="169">
        <v>0</v>
      </c>
      <c r="BI120" s="169">
        <v>5.5336439254929102E-4</v>
      </c>
      <c r="BJ120" s="169">
        <v>5.6524732064501801E-5</v>
      </c>
      <c r="BK120" s="169">
        <v>1.6547438840100101E-7</v>
      </c>
      <c r="BL120" s="169">
        <v>0</v>
      </c>
      <c r="BM120" s="169">
        <v>5.6690206452902802E-5</v>
      </c>
      <c r="BN120" s="169">
        <v>0.53478706257345898</v>
      </c>
    </row>
    <row r="121" spans="1:66" x14ac:dyDescent="0.25">
      <c r="A121" s="169" t="s">
        <v>209</v>
      </c>
      <c r="B121" s="169">
        <v>2025</v>
      </c>
      <c r="C121" s="169" t="s">
        <v>64</v>
      </c>
      <c r="D121" s="169">
        <v>2024</v>
      </c>
      <c r="E121" s="169" t="s">
        <v>210</v>
      </c>
      <c r="F121" s="169" t="s">
        <v>211</v>
      </c>
      <c r="G121" s="169">
        <v>28.333443689904101</v>
      </c>
      <c r="H121" s="169">
        <v>7091.3675153822196</v>
      </c>
      <c r="I121" s="169">
        <v>413.66827787260002</v>
      </c>
      <c r="J121" s="169">
        <v>5.8353327534236702E-3</v>
      </c>
      <c r="K121" s="169">
        <v>8.9183650530713095E-5</v>
      </c>
      <c r="L121" s="169">
        <v>5.9986314490548199E-4</v>
      </c>
      <c r="M121" s="169">
        <v>6.5243795488598598E-3</v>
      </c>
      <c r="N121" s="169">
        <v>3.0791322923146499E-5</v>
      </c>
      <c r="O121" s="169">
        <v>2.1297894464088901E-8</v>
      </c>
      <c r="P121" s="169">
        <v>0</v>
      </c>
      <c r="Q121" s="169">
        <v>3.0812620817610599E-5</v>
      </c>
      <c r="R121" s="169">
        <v>2.3450683866382699E-5</v>
      </c>
      <c r="S121" s="169">
        <v>4.36651733592047E-4</v>
      </c>
      <c r="T121" s="169">
        <v>4.9091503827604105E-4</v>
      </c>
      <c r="U121" s="169">
        <v>3.21835699112594E-5</v>
      </c>
      <c r="V121" s="169">
        <v>2.2260890743748001E-8</v>
      </c>
      <c r="W121" s="169">
        <v>0</v>
      </c>
      <c r="X121" s="169">
        <v>3.2205830802003102E-5</v>
      </c>
      <c r="Y121" s="169">
        <v>9.3802735465531095E-5</v>
      </c>
      <c r="Z121" s="169">
        <v>1.01885404504811E-3</v>
      </c>
      <c r="AA121" s="169">
        <v>1.14486261131564E-3</v>
      </c>
      <c r="AB121" s="169">
        <v>5.3847912828093998</v>
      </c>
      <c r="AC121" s="169">
        <v>1.55519258360563E-2</v>
      </c>
      <c r="AD121" s="169">
        <v>0</v>
      </c>
      <c r="AE121" s="169">
        <v>5.4003432086454604</v>
      </c>
      <c r="AF121" s="169">
        <v>2.1299371128610599E-6</v>
      </c>
      <c r="AG121" s="169">
        <v>7.1563793659457205E-8</v>
      </c>
      <c r="AH121" s="169">
        <v>0</v>
      </c>
      <c r="AI121" s="169">
        <v>2.2015009065205099E-6</v>
      </c>
      <c r="AJ121" s="169">
        <v>8.4641420202387395E-4</v>
      </c>
      <c r="AK121" s="169">
        <v>2.4445461681093001E-6</v>
      </c>
      <c r="AL121" s="169">
        <v>0</v>
      </c>
      <c r="AM121" s="169">
        <v>8.4885874819198403E-4</v>
      </c>
      <c r="AN121" s="169">
        <v>4.5856961964727699E-5</v>
      </c>
      <c r="AO121" s="169">
        <v>1.5407488531364E-6</v>
      </c>
      <c r="AP121" s="169">
        <v>0</v>
      </c>
      <c r="AQ121" s="169">
        <v>4.7397710817864103E-5</v>
      </c>
      <c r="AR121" s="169">
        <v>0</v>
      </c>
      <c r="AS121" s="169">
        <v>0</v>
      </c>
      <c r="AT121" s="169">
        <v>0</v>
      </c>
      <c r="AU121" s="169">
        <v>0</v>
      </c>
      <c r="AV121" s="169">
        <v>4.7397710817864103E-5</v>
      </c>
      <c r="AW121" s="169">
        <v>5.2204660505802203E-5</v>
      </c>
      <c r="AX121" s="169">
        <v>1.75402528550754E-6</v>
      </c>
      <c r="AY121" s="169">
        <v>0</v>
      </c>
      <c r="AZ121" s="169">
        <v>5.39586857913097E-5</v>
      </c>
      <c r="BA121" s="169">
        <v>0</v>
      </c>
      <c r="BB121" s="169">
        <v>0</v>
      </c>
      <c r="BC121" s="169">
        <v>0</v>
      </c>
      <c r="BD121" s="169">
        <v>0</v>
      </c>
      <c r="BE121" s="169">
        <v>5.39586857913097E-5</v>
      </c>
      <c r="BF121" s="169">
        <v>4.5996499838872401E-4</v>
      </c>
      <c r="BG121" s="169">
        <v>6.5242773690874506E-5</v>
      </c>
      <c r="BH121" s="169">
        <v>0</v>
      </c>
      <c r="BI121" s="169">
        <v>5.2520777207959901E-4</v>
      </c>
      <c r="BJ121" s="169">
        <v>5.08728380149884E-5</v>
      </c>
      <c r="BK121" s="169">
        <v>1.46926883945264E-7</v>
      </c>
      <c r="BL121" s="169">
        <v>0</v>
      </c>
      <c r="BM121" s="169">
        <v>5.1019764898933601E-5</v>
      </c>
      <c r="BN121" s="169">
        <v>0.48129495217409002</v>
      </c>
    </row>
    <row r="122" spans="1:66" x14ac:dyDescent="0.25">
      <c r="A122" s="169" t="s">
        <v>209</v>
      </c>
      <c r="B122" s="169">
        <v>2025</v>
      </c>
      <c r="C122" s="169" t="s">
        <v>64</v>
      </c>
      <c r="D122" s="169">
        <v>2025</v>
      </c>
      <c r="E122" s="169" t="s">
        <v>210</v>
      </c>
      <c r="F122" s="169" t="s">
        <v>211</v>
      </c>
      <c r="G122" s="169">
        <v>17.932016649569199</v>
      </c>
      <c r="H122" s="169">
        <v>4492.0390314665201</v>
      </c>
      <c r="I122" s="169">
        <v>261.80744308371101</v>
      </c>
      <c r="J122" s="169">
        <v>3.3510863415379898E-3</v>
      </c>
      <c r="K122" s="169">
        <v>5.6443640373865298E-5</v>
      </c>
      <c r="L122" s="169">
        <v>3.79648729594453E-4</v>
      </c>
      <c r="M122" s="169">
        <v>3.78717871150631E-3</v>
      </c>
      <c r="N122" s="169">
        <v>1.6723587597514701E-5</v>
      </c>
      <c r="O122" s="169">
        <v>1.34792721389845E-8</v>
      </c>
      <c r="P122" s="169">
        <v>0</v>
      </c>
      <c r="Q122" s="169">
        <v>1.67370668696537E-5</v>
      </c>
      <c r="R122" s="169">
        <v>1.4854876300498099E-5</v>
      </c>
      <c r="S122" s="169">
        <v>2.7659779671527498E-4</v>
      </c>
      <c r="T122" s="169">
        <v>3.0818973988542701E-4</v>
      </c>
      <c r="U122" s="169">
        <v>1.7479754018853401E-5</v>
      </c>
      <c r="V122" s="169">
        <v>1.4088745011725099E-8</v>
      </c>
      <c r="W122" s="169">
        <v>0</v>
      </c>
      <c r="X122" s="169">
        <v>1.7493842763865201E-5</v>
      </c>
      <c r="Y122" s="169">
        <v>5.94195052019926E-5</v>
      </c>
      <c r="Z122" s="169">
        <v>6.4539485900231002E-4</v>
      </c>
      <c r="AA122" s="169">
        <v>7.2230820696816695E-4</v>
      </c>
      <c r="AB122" s="169">
        <v>3.41100536197168</v>
      </c>
      <c r="AC122" s="169">
        <v>9.8426931818527703E-3</v>
      </c>
      <c r="AD122" s="169">
        <v>0</v>
      </c>
      <c r="AE122" s="169">
        <v>3.4208480551535301</v>
      </c>
      <c r="AF122" s="169">
        <v>1.2918395046758099E-6</v>
      </c>
      <c r="AG122" s="169">
        <v>4.52921696865598E-8</v>
      </c>
      <c r="AH122" s="169">
        <v>0</v>
      </c>
      <c r="AI122" s="169">
        <v>1.33713167436237E-6</v>
      </c>
      <c r="AJ122" s="169">
        <v>5.3616254185549805E-4</v>
      </c>
      <c r="AK122" s="169">
        <v>1.54713430061438E-6</v>
      </c>
      <c r="AL122" s="169">
        <v>0</v>
      </c>
      <c r="AM122" s="169">
        <v>5.3770967615611204E-4</v>
      </c>
      <c r="AN122" s="169">
        <v>2.7812950285126899E-5</v>
      </c>
      <c r="AO122" s="169">
        <v>9.7512799325171892E-7</v>
      </c>
      <c r="AP122" s="169">
        <v>0</v>
      </c>
      <c r="AQ122" s="169">
        <v>2.8788078278378699E-5</v>
      </c>
      <c r="AR122" s="169">
        <v>0</v>
      </c>
      <c r="AS122" s="169">
        <v>0</v>
      </c>
      <c r="AT122" s="169">
        <v>0</v>
      </c>
      <c r="AU122" s="169">
        <v>0</v>
      </c>
      <c r="AV122" s="169">
        <v>2.8788078278378699E-5</v>
      </c>
      <c r="AW122" s="169">
        <v>3.1662926741999001E-5</v>
      </c>
      <c r="AX122" s="169">
        <v>1.1101089923175899E-6</v>
      </c>
      <c r="AY122" s="169">
        <v>0</v>
      </c>
      <c r="AZ122" s="169">
        <v>3.2773035734316601E-5</v>
      </c>
      <c r="BA122" s="169">
        <v>0</v>
      </c>
      <c r="BB122" s="169">
        <v>0</v>
      </c>
      <c r="BC122" s="169">
        <v>0</v>
      </c>
      <c r="BD122" s="169">
        <v>0</v>
      </c>
      <c r="BE122" s="169">
        <v>3.2773035734316601E-5</v>
      </c>
      <c r="BF122" s="169">
        <v>2.7897581721504698E-4</v>
      </c>
      <c r="BG122" s="169">
        <v>4.1291645198275599E-5</v>
      </c>
      <c r="BH122" s="169">
        <v>0</v>
      </c>
      <c r="BI122" s="169">
        <v>3.2026746241332199E-4</v>
      </c>
      <c r="BJ122" s="169">
        <v>3.22254873279522E-5</v>
      </c>
      <c r="BK122" s="169">
        <v>9.2988884726165901E-8</v>
      </c>
      <c r="BL122" s="169">
        <v>0</v>
      </c>
      <c r="BM122" s="169">
        <v>3.2318476212678399E-5</v>
      </c>
      <c r="BN122" s="169">
        <v>0.30487634535230101</v>
      </c>
    </row>
    <row r="123" spans="1:66" x14ac:dyDescent="0.25">
      <c r="A123" s="169" t="s">
        <v>209</v>
      </c>
      <c r="B123" s="169">
        <v>2025</v>
      </c>
      <c r="C123" s="169" t="s">
        <v>64</v>
      </c>
      <c r="D123" s="169">
        <v>2026</v>
      </c>
      <c r="E123" s="169" t="s">
        <v>210</v>
      </c>
      <c r="F123" s="169" t="s">
        <v>211</v>
      </c>
      <c r="G123" s="169">
        <v>7.4255813420483801</v>
      </c>
      <c r="H123" s="169">
        <v>775.05693381797005</v>
      </c>
      <c r="I123" s="169">
        <v>108.413487593906</v>
      </c>
      <c r="J123" s="169">
        <v>5.1861612948779804E-4</v>
      </c>
      <c r="K123" s="169">
        <v>2.3373101365458001E-5</v>
      </c>
      <c r="L123" s="169">
        <v>1.57211125669831E-4</v>
      </c>
      <c r="M123" s="169">
        <v>6.9920035652308804E-4</v>
      </c>
      <c r="N123" s="169">
        <v>2.4056164932405899E-6</v>
      </c>
      <c r="O123" s="169">
        <v>5.5817164157072199E-9</v>
      </c>
      <c r="P123" s="169">
        <v>0</v>
      </c>
      <c r="Q123" s="169">
        <v>2.4111982096562998E-6</v>
      </c>
      <c r="R123" s="169">
        <v>2.5630620742737699E-6</v>
      </c>
      <c r="S123" s="169">
        <v>4.7724215822977598E-5</v>
      </c>
      <c r="T123" s="169">
        <v>5.2698476106907597E-5</v>
      </c>
      <c r="U123" s="169">
        <v>2.5143877962998401E-6</v>
      </c>
      <c r="V123" s="169">
        <v>5.8340968635257403E-9</v>
      </c>
      <c r="W123" s="169">
        <v>0</v>
      </c>
      <c r="X123" s="169">
        <v>2.5202218931633602E-6</v>
      </c>
      <c r="Y123" s="169">
        <v>1.0252248297095E-5</v>
      </c>
      <c r="Z123" s="169">
        <v>1.11356503586947E-4</v>
      </c>
      <c r="AA123" s="169">
        <v>1.2412897377720599E-4</v>
      </c>
      <c r="AB123" s="169">
        <v>0.58853525950403895</v>
      </c>
      <c r="AC123" s="169">
        <v>4.0758226068470897E-3</v>
      </c>
      <c r="AD123" s="169">
        <v>0</v>
      </c>
      <c r="AE123" s="169">
        <v>0.59261108211088598</v>
      </c>
      <c r="AF123" s="169">
        <v>2.1299502733030701E-7</v>
      </c>
      <c r="AG123" s="169">
        <v>1.8755318865571399E-8</v>
      </c>
      <c r="AH123" s="169">
        <v>0</v>
      </c>
      <c r="AI123" s="169">
        <v>2.3175034619587899E-7</v>
      </c>
      <c r="AJ123" s="169">
        <v>9.2509546957988793E-5</v>
      </c>
      <c r="AK123" s="169">
        <v>6.40662554624673E-7</v>
      </c>
      <c r="AL123" s="169">
        <v>0</v>
      </c>
      <c r="AM123" s="169">
        <v>9.3150209512613504E-5</v>
      </c>
      <c r="AN123" s="169">
        <v>4.58572453054354E-6</v>
      </c>
      <c r="AO123" s="169">
        <v>4.0379687205861302E-7</v>
      </c>
      <c r="AP123" s="169">
        <v>0</v>
      </c>
      <c r="AQ123" s="169">
        <v>4.9895214026021504E-6</v>
      </c>
      <c r="AR123" s="169">
        <v>0</v>
      </c>
      <c r="AS123" s="169">
        <v>0</v>
      </c>
      <c r="AT123" s="169">
        <v>0</v>
      </c>
      <c r="AU123" s="169">
        <v>0</v>
      </c>
      <c r="AV123" s="169">
        <v>4.9895214026021504E-6</v>
      </c>
      <c r="AW123" s="169">
        <v>5.2204983067629597E-6</v>
      </c>
      <c r="AX123" s="169">
        <v>4.5969200130046002E-7</v>
      </c>
      <c r="AY123" s="169">
        <v>0</v>
      </c>
      <c r="AZ123" s="169">
        <v>5.6801903080634202E-6</v>
      </c>
      <c r="BA123" s="169">
        <v>0</v>
      </c>
      <c r="BB123" s="169">
        <v>0</v>
      </c>
      <c r="BC123" s="169">
        <v>0</v>
      </c>
      <c r="BD123" s="169">
        <v>0</v>
      </c>
      <c r="BE123" s="169">
        <v>5.6801903080634202E-6</v>
      </c>
      <c r="BF123" s="169">
        <v>4.5996782582067703E-5</v>
      </c>
      <c r="BG123" s="169">
        <v>1.7098716567060599E-5</v>
      </c>
      <c r="BH123" s="169">
        <v>0</v>
      </c>
      <c r="BI123" s="169">
        <v>6.3095499149128299E-5</v>
      </c>
      <c r="BJ123" s="169">
        <v>5.5601893091828996E-6</v>
      </c>
      <c r="BK123" s="169">
        <v>3.8506351010838002E-8</v>
      </c>
      <c r="BL123" s="169">
        <v>0</v>
      </c>
      <c r="BM123" s="169">
        <v>5.5986956601937404E-6</v>
      </c>
      <c r="BN123" s="169">
        <v>5.2815295510437697E-2</v>
      </c>
    </row>
    <row r="124" spans="1:66" x14ac:dyDescent="0.25">
      <c r="A124" s="169" t="s">
        <v>209</v>
      </c>
      <c r="B124" s="169">
        <v>2025</v>
      </c>
      <c r="C124" s="169" t="s">
        <v>65</v>
      </c>
      <c r="D124" s="169">
        <v>2021</v>
      </c>
      <c r="E124" s="169" t="s">
        <v>210</v>
      </c>
      <c r="F124" s="169" t="s">
        <v>211</v>
      </c>
      <c r="G124" s="169">
        <v>13.8901742711972</v>
      </c>
      <c r="H124" s="169">
        <v>764.36673592238196</v>
      </c>
      <c r="I124" s="169">
        <v>202.79654435948001</v>
      </c>
      <c r="J124" s="169">
        <v>8.0199999803703904E-4</v>
      </c>
      <c r="K124" s="169">
        <v>4.37213514026382E-5</v>
      </c>
      <c r="L124" s="169">
        <v>2.9407662947001999E-4</v>
      </c>
      <c r="M124" s="169">
        <v>1.13979797890969E-3</v>
      </c>
      <c r="N124" s="169">
        <v>4.7092541344876502E-6</v>
      </c>
      <c r="O124" s="169">
        <v>1.04410698873562E-8</v>
      </c>
      <c r="P124" s="169">
        <v>0</v>
      </c>
      <c r="Q124" s="169">
        <v>4.7196952043750101E-6</v>
      </c>
      <c r="R124" s="169">
        <v>2.5277102961047899E-6</v>
      </c>
      <c r="S124" s="169">
        <v>4.7065965713471197E-5</v>
      </c>
      <c r="T124" s="169">
        <v>5.4313371213951003E-5</v>
      </c>
      <c r="U124" s="169">
        <v>4.9221857094434597E-6</v>
      </c>
      <c r="V124" s="169">
        <v>1.0913168736101E-8</v>
      </c>
      <c r="W124" s="169">
        <v>0</v>
      </c>
      <c r="X124" s="169">
        <v>4.9330988781795598E-6</v>
      </c>
      <c r="Y124" s="169">
        <v>1.01108411844191E-5</v>
      </c>
      <c r="Z124" s="169">
        <v>1.09820586664766E-4</v>
      </c>
      <c r="AA124" s="169">
        <v>1.2486452672736401E-4</v>
      </c>
      <c r="AB124" s="169">
        <v>0.688315679346725</v>
      </c>
      <c r="AC124" s="169">
        <v>8.2483768124789504E-3</v>
      </c>
      <c r="AD124" s="169">
        <v>0</v>
      </c>
      <c r="AE124" s="169">
        <v>0.69656405615920403</v>
      </c>
      <c r="AF124" s="169">
        <v>2.5830371770847002E-7</v>
      </c>
      <c r="AG124" s="169">
        <v>3.5083400956024997E-8</v>
      </c>
      <c r="AH124" s="169">
        <v>0</v>
      </c>
      <c r="AI124" s="169">
        <v>2.9338711866449601E-7</v>
      </c>
      <c r="AJ124" s="169">
        <v>1.08193639433099E-4</v>
      </c>
      <c r="AK124" s="169">
        <v>1.29652996951148E-6</v>
      </c>
      <c r="AL124" s="169">
        <v>0</v>
      </c>
      <c r="AM124" s="169">
        <v>1.09490169402611E-4</v>
      </c>
      <c r="AN124" s="169">
        <v>5.56120820975515E-6</v>
      </c>
      <c r="AO124" s="169">
        <v>7.5533600195015501E-7</v>
      </c>
      <c r="AP124" s="169">
        <v>0</v>
      </c>
      <c r="AQ124" s="169">
        <v>6.3165442117052997E-6</v>
      </c>
      <c r="AR124" s="169">
        <v>0</v>
      </c>
      <c r="AS124" s="169">
        <v>0</v>
      </c>
      <c r="AT124" s="169">
        <v>0</v>
      </c>
      <c r="AU124" s="169">
        <v>0</v>
      </c>
      <c r="AV124" s="169">
        <v>6.3165442117052997E-6</v>
      </c>
      <c r="AW124" s="169">
        <v>6.3310122204706199E-6</v>
      </c>
      <c r="AX124" s="169">
        <v>8.5989254107038797E-7</v>
      </c>
      <c r="AY124" s="169">
        <v>0</v>
      </c>
      <c r="AZ124" s="169">
        <v>7.19090476154101E-6</v>
      </c>
      <c r="BA124" s="169">
        <v>0</v>
      </c>
      <c r="BB124" s="169">
        <v>0</v>
      </c>
      <c r="BC124" s="169">
        <v>0</v>
      </c>
      <c r="BD124" s="169">
        <v>0</v>
      </c>
      <c r="BE124" s="169">
        <v>7.19090476154101E-6</v>
      </c>
      <c r="BF124" s="169">
        <v>5.5792849651140599E-5</v>
      </c>
      <c r="BG124" s="169">
        <v>3.1984587063288902E-5</v>
      </c>
      <c r="BH124" s="169">
        <v>0</v>
      </c>
      <c r="BI124" s="169">
        <v>8.7777436714429495E-5</v>
      </c>
      <c r="BJ124" s="169">
        <v>6.50286524017574E-6</v>
      </c>
      <c r="BK124" s="169">
        <v>7.7926574203058199E-8</v>
      </c>
      <c r="BL124" s="169">
        <v>0</v>
      </c>
      <c r="BM124" s="169">
        <v>6.5807918143787998E-6</v>
      </c>
      <c r="BN124" s="169">
        <v>6.2079899580942399E-2</v>
      </c>
    </row>
    <row r="125" spans="1:66" x14ac:dyDescent="0.25">
      <c r="A125" s="169" t="s">
        <v>209</v>
      </c>
      <c r="B125" s="169">
        <v>2025</v>
      </c>
      <c r="C125" s="169" t="s">
        <v>65</v>
      </c>
      <c r="D125" s="169">
        <v>2022</v>
      </c>
      <c r="E125" s="169" t="s">
        <v>210</v>
      </c>
      <c r="F125" s="169" t="s">
        <v>211</v>
      </c>
      <c r="G125" s="169">
        <v>14.903618644958399</v>
      </c>
      <c r="H125" s="169">
        <v>849.51153731424597</v>
      </c>
      <c r="I125" s="169">
        <v>217.592832216392</v>
      </c>
      <c r="J125" s="169">
        <v>8.2917193856270495E-4</v>
      </c>
      <c r="K125" s="169">
        <v>4.6911315525990899E-5</v>
      </c>
      <c r="L125" s="169">
        <v>3.1553282575468602E-4</v>
      </c>
      <c r="M125" s="169">
        <v>1.1916160798433799E-3</v>
      </c>
      <c r="N125" s="169">
        <v>4.7334488288157096E-6</v>
      </c>
      <c r="O125" s="169">
        <v>1.1202863319662501E-8</v>
      </c>
      <c r="P125" s="169">
        <v>0</v>
      </c>
      <c r="Q125" s="169">
        <v>4.7446516921353696E-6</v>
      </c>
      <c r="R125" s="169">
        <v>2.8092785290267699E-6</v>
      </c>
      <c r="S125" s="169">
        <v>5.2308766210478502E-5</v>
      </c>
      <c r="T125" s="169">
        <v>5.98626964316407E-5</v>
      </c>
      <c r="U125" s="169">
        <v>4.9474743804866597E-6</v>
      </c>
      <c r="V125" s="169">
        <v>1.1709407087007899E-8</v>
      </c>
      <c r="W125" s="169">
        <v>0</v>
      </c>
      <c r="X125" s="169">
        <v>4.9591837875736696E-6</v>
      </c>
      <c r="Y125" s="169">
        <v>1.12371141161071E-5</v>
      </c>
      <c r="Z125" s="169">
        <v>1.2205378782445E-4</v>
      </c>
      <c r="AA125" s="169">
        <v>1.3825008572813E-4</v>
      </c>
      <c r="AB125" s="169">
        <v>0.76498895548316004</v>
      </c>
      <c r="AC125" s="169">
        <v>8.8501886335590092E-3</v>
      </c>
      <c r="AD125" s="169">
        <v>0</v>
      </c>
      <c r="AE125" s="169">
        <v>0.77383914411671895</v>
      </c>
      <c r="AF125" s="169">
        <v>2.7675035150460002E-7</v>
      </c>
      <c r="AG125" s="169">
        <v>3.7643129481895003E-8</v>
      </c>
      <c r="AH125" s="169">
        <v>0</v>
      </c>
      <c r="AI125" s="169">
        <v>3.1439348098649499E-7</v>
      </c>
      <c r="AJ125" s="169">
        <v>1.2024561070351E-4</v>
      </c>
      <c r="AK125" s="169">
        <v>1.3911264070622199E-6</v>
      </c>
      <c r="AL125" s="169">
        <v>0</v>
      </c>
      <c r="AM125" s="169">
        <v>1.21636737110572E-4</v>
      </c>
      <c r="AN125" s="169">
        <v>5.95835917691684E-6</v>
      </c>
      <c r="AO125" s="169">
        <v>8.1044625517879402E-7</v>
      </c>
      <c r="AP125" s="169">
        <v>0</v>
      </c>
      <c r="AQ125" s="169">
        <v>6.7688054320956399E-6</v>
      </c>
      <c r="AR125" s="169">
        <v>0</v>
      </c>
      <c r="AS125" s="169">
        <v>0</v>
      </c>
      <c r="AT125" s="169">
        <v>0</v>
      </c>
      <c r="AU125" s="169">
        <v>0</v>
      </c>
      <c r="AV125" s="169">
        <v>6.7688054320956399E-6</v>
      </c>
      <c r="AW125" s="169">
        <v>6.7831383649407903E-6</v>
      </c>
      <c r="AX125" s="169">
        <v>9.2263136930769704E-7</v>
      </c>
      <c r="AY125" s="169">
        <v>0</v>
      </c>
      <c r="AZ125" s="169">
        <v>7.7057697342484793E-6</v>
      </c>
      <c r="BA125" s="169">
        <v>0</v>
      </c>
      <c r="BB125" s="169">
        <v>0</v>
      </c>
      <c r="BC125" s="169">
        <v>0</v>
      </c>
      <c r="BD125" s="169">
        <v>0</v>
      </c>
      <c r="BE125" s="169">
        <v>7.7057697342484793E-6</v>
      </c>
      <c r="BF125" s="169">
        <v>5.9777268072436903E-5</v>
      </c>
      <c r="BG125" s="169">
        <v>3.43182222771809E-5</v>
      </c>
      <c r="BH125" s="169">
        <v>0</v>
      </c>
      <c r="BI125" s="169">
        <v>9.4095490349617802E-5</v>
      </c>
      <c r="BJ125" s="169">
        <v>7.2272363350071602E-6</v>
      </c>
      <c r="BK125" s="169">
        <v>8.36121938828868E-8</v>
      </c>
      <c r="BL125" s="169">
        <v>0</v>
      </c>
      <c r="BM125" s="169">
        <v>7.3108485288900497E-6</v>
      </c>
      <c r="BN125" s="169">
        <v>6.8966889597284295E-2</v>
      </c>
    </row>
    <row r="126" spans="1:66" x14ac:dyDescent="0.25">
      <c r="A126" s="169" t="s">
        <v>209</v>
      </c>
      <c r="B126" s="169">
        <v>2025</v>
      </c>
      <c r="C126" s="169" t="s">
        <v>65</v>
      </c>
      <c r="D126" s="169">
        <v>2023</v>
      </c>
      <c r="E126" s="169" t="s">
        <v>210</v>
      </c>
      <c r="F126" s="169" t="s">
        <v>211</v>
      </c>
      <c r="G126" s="169">
        <v>15.647169631976</v>
      </c>
      <c r="H126" s="169">
        <v>908.60849924477895</v>
      </c>
      <c r="I126" s="169">
        <v>228.44867662684999</v>
      </c>
      <c r="J126" s="169">
        <v>8.1798316452717302E-4</v>
      </c>
      <c r="K126" s="169">
        <v>4.9251750811715697E-5</v>
      </c>
      <c r="L126" s="169">
        <v>3.3127495856252802E-4</v>
      </c>
      <c r="M126" s="169">
        <v>1.19850987390141E-3</v>
      </c>
      <c r="N126" s="169">
        <v>4.5083764242080998E-6</v>
      </c>
      <c r="O126" s="169">
        <v>1.17617812762473E-8</v>
      </c>
      <c r="P126" s="169">
        <v>0</v>
      </c>
      <c r="Q126" s="169">
        <v>4.5201382054843501E-6</v>
      </c>
      <c r="R126" s="169">
        <v>3.0047082777586599E-6</v>
      </c>
      <c r="S126" s="169">
        <v>5.5947668131866203E-5</v>
      </c>
      <c r="T126" s="169">
        <v>6.3472514615109198E-5</v>
      </c>
      <c r="U126" s="169">
        <v>4.7122252004867004E-6</v>
      </c>
      <c r="V126" s="169">
        <v>1.2293596833427799E-8</v>
      </c>
      <c r="W126" s="169">
        <v>0</v>
      </c>
      <c r="X126" s="169">
        <v>4.7245187973201299E-6</v>
      </c>
      <c r="Y126" s="169">
        <v>1.2018833111034601E-5</v>
      </c>
      <c r="Z126" s="169">
        <v>1.3054455897435399E-4</v>
      </c>
      <c r="AA126" s="169">
        <v>1.4728791088270901E-4</v>
      </c>
      <c r="AB126" s="169">
        <v>0.81820603517391399</v>
      </c>
      <c r="AC126" s="169">
        <v>9.2917301578384903E-3</v>
      </c>
      <c r="AD126" s="169">
        <v>0</v>
      </c>
      <c r="AE126" s="169">
        <v>0.82749776533175201</v>
      </c>
      <c r="AF126" s="169">
        <v>2.84562283905146E-7</v>
      </c>
      <c r="AG126" s="169">
        <v>3.95211690874081E-8</v>
      </c>
      <c r="AH126" s="169">
        <v>0</v>
      </c>
      <c r="AI126" s="169">
        <v>3.24083452992554E-7</v>
      </c>
      <c r="AJ126" s="169">
        <v>1.28610594539428E-4</v>
      </c>
      <c r="AK126" s="169">
        <v>1.4605305858511901E-6</v>
      </c>
      <c r="AL126" s="169">
        <v>0</v>
      </c>
      <c r="AM126" s="169">
        <v>1.30071125125279E-4</v>
      </c>
      <c r="AN126" s="169">
        <v>6.1265479392985004E-6</v>
      </c>
      <c r="AO126" s="169">
        <v>8.5087993288610703E-7</v>
      </c>
      <c r="AP126" s="169">
        <v>0</v>
      </c>
      <c r="AQ126" s="169">
        <v>6.9774278721846098E-6</v>
      </c>
      <c r="AR126" s="169">
        <v>0</v>
      </c>
      <c r="AS126" s="169">
        <v>0</v>
      </c>
      <c r="AT126" s="169">
        <v>0</v>
      </c>
      <c r="AU126" s="169">
        <v>0</v>
      </c>
      <c r="AV126" s="169">
        <v>6.9774278721846098E-6</v>
      </c>
      <c r="AW126" s="169">
        <v>6.9746084681669696E-6</v>
      </c>
      <c r="AX126" s="169">
        <v>9.6866203351381904E-7</v>
      </c>
      <c r="AY126" s="169">
        <v>0</v>
      </c>
      <c r="AZ126" s="169">
        <v>7.9432705016807895E-6</v>
      </c>
      <c r="BA126" s="169">
        <v>0</v>
      </c>
      <c r="BB126" s="169">
        <v>0</v>
      </c>
      <c r="BC126" s="169">
        <v>0</v>
      </c>
      <c r="BD126" s="169">
        <v>0</v>
      </c>
      <c r="BE126" s="169">
        <v>7.9432705016807895E-6</v>
      </c>
      <c r="BF126" s="169">
        <v>6.14646218895771E-5</v>
      </c>
      <c r="BG126" s="169">
        <v>3.6030380153383699E-5</v>
      </c>
      <c r="BH126" s="169">
        <v>0</v>
      </c>
      <c r="BI126" s="169">
        <v>9.7495002042960894E-5</v>
      </c>
      <c r="BJ126" s="169">
        <v>7.73000491647128E-6</v>
      </c>
      <c r="BK126" s="169">
        <v>8.77836592678631E-8</v>
      </c>
      <c r="BL126" s="169">
        <v>0</v>
      </c>
      <c r="BM126" s="169">
        <v>7.8177885757391503E-6</v>
      </c>
      <c r="BN126" s="169">
        <v>7.3749108529235205E-2</v>
      </c>
    </row>
    <row r="127" spans="1:66" x14ac:dyDescent="0.25">
      <c r="A127" s="169" t="s">
        <v>209</v>
      </c>
      <c r="B127" s="169">
        <v>2025</v>
      </c>
      <c r="C127" s="169" t="s">
        <v>65</v>
      </c>
      <c r="D127" s="169">
        <v>2024</v>
      </c>
      <c r="E127" s="169" t="s">
        <v>210</v>
      </c>
      <c r="F127" s="169" t="s">
        <v>211</v>
      </c>
      <c r="G127" s="169">
        <v>15.164391358336101</v>
      </c>
      <c r="H127" s="169">
        <v>876.78607459811099</v>
      </c>
      <c r="I127" s="169">
        <v>221.40011383170699</v>
      </c>
      <c r="J127" s="169">
        <v>7.2162894870818101E-4</v>
      </c>
      <c r="K127" s="169">
        <v>4.7732135712635299E-5</v>
      </c>
      <c r="L127" s="169">
        <v>3.2105379036683602E-4</v>
      </c>
      <c r="M127" s="169">
        <v>1.0904148747876499E-3</v>
      </c>
      <c r="N127" s="169">
        <v>3.8054972561251699E-6</v>
      </c>
      <c r="O127" s="169">
        <v>1.1398882899542001E-8</v>
      </c>
      <c r="P127" s="169">
        <v>0</v>
      </c>
      <c r="Q127" s="169">
        <v>3.81689613902471E-6</v>
      </c>
      <c r="R127" s="169">
        <v>2.8994736218714701E-6</v>
      </c>
      <c r="S127" s="169">
        <v>5.3988198839246797E-5</v>
      </c>
      <c r="T127" s="169">
        <v>6.0704568600143003E-5</v>
      </c>
      <c r="U127" s="169">
        <v>3.9775649554031698E-6</v>
      </c>
      <c r="V127" s="169">
        <v>1.1914289802465499E-8</v>
      </c>
      <c r="W127" s="169">
        <v>0</v>
      </c>
      <c r="X127" s="169">
        <v>3.9894792452056398E-6</v>
      </c>
      <c r="Y127" s="169">
        <v>1.1597894487485901E-5</v>
      </c>
      <c r="Z127" s="169">
        <v>1.2597246395824199E-4</v>
      </c>
      <c r="AA127" s="169">
        <v>1.4155983769093401E-4</v>
      </c>
      <c r="AB127" s="169">
        <v>0.72979946908801496</v>
      </c>
      <c r="AC127" s="169">
        <v>8.32357310092211E-3</v>
      </c>
      <c r="AD127" s="169">
        <v>0</v>
      </c>
      <c r="AE127" s="169">
        <v>0.73812304218893698</v>
      </c>
      <c r="AF127" s="169">
        <v>2.6334908103279297E-7</v>
      </c>
      <c r="AG127" s="169">
        <v>3.8301781668915597E-8</v>
      </c>
      <c r="AH127" s="169">
        <v>0</v>
      </c>
      <c r="AI127" s="169">
        <v>3.0165086270170899E-7</v>
      </c>
      <c r="AJ127" s="169">
        <v>1.14714313484644E-4</v>
      </c>
      <c r="AK127" s="169">
        <v>1.3083497788847801E-6</v>
      </c>
      <c r="AL127" s="169">
        <v>0</v>
      </c>
      <c r="AM127" s="169">
        <v>1.16022663263529E-4</v>
      </c>
      <c r="AN127" s="169">
        <v>5.6698334985792398E-6</v>
      </c>
      <c r="AO127" s="169">
        <v>8.2462685614856505E-7</v>
      </c>
      <c r="AP127" s="169">
        <v>0</v>
      </c>
      <c r="AQ127" s="169">
        <v>6.4944603547278099E-6</v>
      </c>
      <c r="AR127" s="169">
        <v>0</v>
      </c>
      <c r="AS127" s="169">
        <v>0</v>
      </c>
      <c r="AT127" s="169">
        <v>0</v>
      </c>
      <c r="AU127" s="169">
        <v>0</v>
      </c>
      <c r="AV127" s="169">
        <v>6.4944603547278099E-6</v>
      </c>
      <c r="AW127" s="169">
        <v>6.4546738430998799E-6</v>
      </c>
      <c r="AX127" s="169">
        <v>9.3877490406616104E-7</v>
      </c>
      <c r="AY127" s="169">
        <v>0</v>
      </c>
      <c r="AZ127" s="169">
        <v>7.3934487471660398E-6</v>
      </c>
      <c r="BA127" s="169">
        <v>0</v>
      </c>
      <c r="BB127" s="169">
        <v>0</v>
      </c>
      <c r="BC127" s="169">
        <v>0</v>
      </c>
      <c r="BD127" s="169">
        <v>0</v>
      </c>
      <c r="BE127" s="169">
        <v>7.3934487471660398E-6</v>
      </c>
      <c r="BF127" s="169">
        <v>5.6882631254458097E-5</v>
      </c>
      <c r="BG127" s="169">
        <v>3.4918697648613399E-5</v>
      </c>
      <c r="BH127" s="169">
        <v>0</v>
      </c>
      <c r="BI127" s="169">
        <v>9.1801328903071605E-5</v>
      </c>
      <c r="BJ127" s="169">
        <v>6.8947835160973702E-6</v>
      </c>
      <c r="BK127" s="169">
        <v>7.8636991450521404E-8</v>
      </c>
      <c r="BL127" s="169">
        <v>0</v>
      </c>
      <c r="BM127" s="169">
        <v>6.9734205075478897E-6</v>
      </c>
      <c r="BN127" s="169">
        <v>6.5783762357952996E-2</v>
      </c>
    </row>
    <row r="128" spans="1:66" x14ac:dyDescent="0.25">
      <c r="A128" s="169" t="s">
        <v>209</v>
      </c>
      <c r="B128" s="169">
        <v>2025</v>
      </c>
      <c r="C128" s="169" t="s">
        <v>65</v>
      </c>
      <c r="D128" s="169">
        <v>2025</v>
      </c>
      <c r="E128" s="169" t="s">
        <v>210</v>
      </c>
      <c r="F128" s="169" t="s">
        <v>211</v>
      </c>
      <c r="G128" s="169">
        <v>9.1503226705400103</v>
      </c>
      <c r="H128" s="169">
        <v>529.06017168955202</v>
      </c>
      <c r="I128" s="169">
        <v>133.59471098988399</v>
      </c>
      <c r="J128" s="169">
        <v>3.94758814163937E-4</v>
      </c>
      <c r="K128" s="169">
        <v>2.8801976499012101E-5</v>
      </c>
      <c r="L128" s="169">
        <v>1.9372658664876301E-4</v>
      </c>
      <c r="M128" s="169">
        <v>6.1728737731171204E-4</v>
      </c>
      <c r="N128" s="169">
        <v>1.9688399422764101E-6</v>
      </c>
      <c r="O128" s="169">
        <v>6.8781828528299503E-9</v>
      </c>
      <c r="P128" s="169">
        <v>0</v>
      </c>
      <c r="Q128" s="169">
        <v>1.9757181251292399E-6</v>
      </c>
      <c r="R128" s="169">
        <v>1.74956703423897E-6</v>
      </c>
      <c r="S128" s="169">
        <v>3.2576938177529697E-5</v>
      </c>
      <c r="T128" s="169">
        <v>3.6302223336897898E-5</v>
      </c>
      <c r="U128" s="169">
        <v>2.0578621478683001E-6</v>
      </c>
      <c r="V128" s="169">
        <v>7.18918375995054E-9</v>
      </c>
      <c r="W128" s="169">
        <v>0</v>
      </c>
      <c r="X128" s="169">
        <v>2.0650513316282499E-6</v>
      </c>
      <c r="Y128" s="169">
        <v>6.9982681369559097E-6</v>
      </c>
      <c r="Z128" s="169">
        <v>7.6012855747569394E-5</v>
      </c>
      <c r="AA128" s="169">
        <v>8.5076175216153594E-5</v>
      </c>
      <c r="AB128" s="169">
        <v>0.440367204271154</v>
      </c>
      <c r="AC128" s="169">
        <v>5.0225147746135101E-3</v>
      </c>
      <c r="AD128" s="169">
        <v>0</v>
      </c>
      <c r="AE128" s="169">
        <v>0.44538971904576702</v>
      </c>
      <c r="AF128" s="169">
        <v>1.52149834683694E-7</v>
      </c>
      <c r="AG128" s="169">
        <v>2.31116206938626E-8</v>
      </c>
      <c r="AH128" s="169">
        <v>0</v>
      </c>
      <c r="AI128" s="169">
        <v>1.75261455377557E-7</v>
      </c>
      <c r="AJ128" s="169">
        <v>6.9219592037035704E-5</v>
      </c>
      <c r="AK128" s="169">
        <v>7.8946937993289796E-7</v>
      </c>
      <c r="AL128" s="169">
        <v>0</v>
      </c>
      <c r="AM128" s="169">
        <v>7.0009061416968597E-5</v>
      </c>
      <c r="AN128" s="169">
        <v>3.2757442179396899E-6</v>
      </c>
      <c r="AO128" s="169">
        <v>4.9758685582882997E-7</v>
      </c>
      <c r="AP128" s="169">
        <v>0</v>
      </c>
      <c r="AQ128" s="169">
        <v>3.7733310737685201E-6</v>
      </c>
      <c r="AR128" s="169">
        <v>0</v>
      </c>
      <c r="AS128" s="169">
        <v>0</v>
      </c>
      <c r="AT128" s="169">
        <v>0</v>
      </c>
      <c r="AU128" s="169">
        <v>0</v>
      </c>
      <c r="AV128" s="169">
        <v>3.7733310737685201E-6</v>
      </c>
      <c r="AW128" s="169">
        <v>3.7291854382530398E-6</v>
      </c>
      <c r="AX128" s="169">
        <v>5.6646475840842103E-7</v>
      </c>
      <c r="AY128" s="169">
        <v>0</v>
      </c>
      <c r="AZ128" s="169">
        <v>4.2956501966614603E-6</v>
      </c>
      <c r="BA128" s="169">
        <v>0</v>
      </c>
      <c r="BB128" s="169">
        <v>0</v>
      </c>
      <c r="BC128" s="169">
        <v>0</v>
      </c>
      <c r="BD128" s="169">
        <v>0</v>
      </c>
      <c r="BE128" s="169">
        <v>4.2956501966614603E-6</v>
      </c>
      <c r="BF128" s="169">
        <v>3.2863918782515699E-5</v>
      </c>
      <c r="BG128" s="169">
        <v>2.1070239033642099E-5</v>
      </c>
      <c r="BH128" s="169">
        <v>0</v>
      </c>
      <c r="BI128" s="169">
        <v>5.3934157816157897E-5</v>
      </c>
      <c r="BJ128" s="169">
        <v>4.1603709918189296E-6</v>
      </c>
      <c r="BK128" s="169">
        <v>4.7450229198761497E-8</v>
      </c>
      <c r="BL128" s="169">
        <v>0</v>
      </c>
      <c r="BM128" s="169">
        <v>4.2078212210176898E-6</v>
      </c>
      <c r="BN128" s="169">
        <v>3.96944814884704E-2</v>
      </c>
    </row>
    <row r="129" spans="1:66" x14ac:dyDescent="0.25">
      <c r="A129" s="169" t="s">
        <v>209</v>
      </c>
      <c r="B129" s="169">
        <v>2025</v>
      </c>
      <c r="C129" s="169" t="s">
        <v>65</v>
      </c>
      <c r="D129" s="169">
        <v>2026</v>
      </c>
      <c r="E129" s="169" t="s">
        <v>210</v>
      </c>
      <c r="F129" s="169" t="s">
        <v>211</v>
      </c>
      <c r="G129" s="169">
        <v>3.34759309451871</v>
      </c>
      <c r="H129" s="169">
        <v>80.647346233069698</v>
      </c>
      <c r="I129" s="169">
        <v>48.874859179973299</v>
      </c>
      <c r="J129" s="169">
        <v>5.3974318264027202E-5</v>
      </c>
      <c r="K129" s="169">
        <v>1.05370379939719E-5</v>
      </c>
      <c r="L129" s="169">
        <v>7.0873761181998695E-5</v>
      </c>
      <c r="M129" s="169">
        <v>1.3538511743999801E-4</v>
      </c>
      <c r="N129" s="169">
        <v>2.5020862867840601E-7</v>
      </c>
      <c r="O129" s="169">
        <v>2.5163437673189402E-9</v>
      </c>
      <c r="P129" s="169">
        <v>0</v>
      </c>
      <c r="Q129" s="169">
        <v>2.5272497244572498E-7</v>
      </c>
      <c r="R129" s="169">
        <v>2.6669544584624401E-7</v>
      </c>
      <c r="S129" s="169">
        <v>4.9658692016570703E-6</v>
      </c>
      <c r="T129" s="169">
        <v>5.4852896199490398E-6</v>
      </c>
      <c r="U129" s="169">
        <v>2.6152195258289802E-7</v>
      </c>
      <c r="V129" s="169">
        <v>2.6301216663670101E-9</v>
      </c>
      <c r="W129" s="169">
        <v>0</v>
      </c>
      <c r="X129" s="169">
        <v>2.6415207424926501E-7</v>
      </c>
      <c r="Y129" s="169">
        <v>1.0667817833849701E-6</v>
      </c>
      <c r="Z129" s="169">
        <v>1.1587028137199801E-5</v>
      </c>
      <c r="AA129" s="169">
        <v>1.2917961994834E-5</v>
      </c>
      <c r="AB129" s="169">
        <v>6.7127423860181001E-2</v>
      </c>
      <c r="AC129" s="169">
        <v>1.8374582385762099E-3</v>
      </c>
      <c r="AD129" s="169">
        <v>0</v>
      </c>
      <c r="AE129" s="169">
        <v>6.8964882098757202E-2</v>
      </c>
      <c r="AF129" s="169">
        <v>2.21629371999218E-8</v>
      </c>
      <c r="AG129" s="169">
        <v>8.4552539427928607E-9</v>
      </c>
      <c r="AH129" s="169">
        <v>0</v>
      </c>
      <c r="AI129" s="169">
        <v>3.0618191142714597E-8</v>
      </c>
      <c r="AJ129" s="169">
        <v>1.05514962264034E-5</v>
      </c>
      <c r="AK129" s="169">
        <v>2.8882284699162101E-7</v>
      </c>
      <c r="AL129" s="169">
        <v>0</v>
      </c>
      <c r="AM129" s="169">
        <v>1.0840319073395001E-5</v>
      </c>
      <c r="AN129" s="169">
        <v>4.7716196035397097E-7</v>
      </c>
      <c r="AO129" s="169">
        <v>1.8203929877344601E-7</v>
      </c>
      <c r="AP129" s="169">
        <v>0</v>
      </c>
      <c r="AQ129" s="169">
        <v>6.5920125912741799E-7</v>
      </c>
      <c r="AR129" s="169">
        <v>0</v>
      </c>
      <c r="AS129" s="169">
        <v>0</v>
      </c>
      <c r="AT129" s="169">
        <v>0</v>
      </c>
      <c r="AU129" s="169">
        <v>0</v>
      </c>
      <c r="AV129" s="169">
        <v>6.5920125912741799E-7</v>
      </c>
      <c r="AW129" s="169">
        <v>5.4321256967965903E-7</v>
      </c>
      <c r="AX129" s="169">
        <v>2.07237884587553E-7</v>
      </c>
      <c r="AY129" s="169">
        <v>0</v>
      </c>
      <c r="AZ129" s="169">
        <v>7.5045045426721296E-7</v>
      </c>
      <c r="BA129" s="169">
        <v>0</v>
      </c>
      <c r="BB129" s="169">
        <v>0</v>
      </c>
      <c r="BC129" s="169">
        <v>0</v>
      </c>
      <c r="BD129" s="169">
        <v>0</v>
      </c>
      <c r="BE129" s="169">
        <v>7.5045045426721296E-7</v>
      </c>
      <c r="BF129" s="169">
        <v>4.7871294606664803E-6</v>
      </c>
      <c r="BG129" s="169">
        <v>7.7084261646826393E-6</v>
      </c>
      <c r="BH129" s="169">
        <v>0</v>
      </c>
      <c r="BI129" s="169">
        <v>1.24955556253491E-5</v>
      </c>
      <c r="BJ129" s="169">
        <v>6.3418661579409703E-7</v>
      </c>
      <c r="BK129" s="169">
        <v>1.7359394342508999E-8</v>
      </c>
      <c r="BL129" s="169">
        <v>0</v>
      </c>
      <c r="BM129" s="169">
        <v>6.5154601013660605E-7</v>
      </c>
      <c r="BN129" s="169">
        <v>6.1463592866236698E-3</v>
      </c>
    </row>
    <row r="130" spans="1:66" x14ac:dyDescent="0.25">
      <c r="A130" s="169" t="s">
        <v>209</v>
      </c>
      <c r="B130" s="169">
        <v>2026</v>
      </c>
      <c r="C130" s="169" t="s">
        <v>60</v>
      </c>
      <c r="D130" s="169">
        <v>2021</v>
      </c>
      <c r="E130" s="169" t="s">
        <v>210</v>
      </c>
      <c r="F130" s="169" t="s">
        <v>211</v>
      </c>
      <c r="G130" s="169">
        <v>41.03417832121</v>
      </c>
      <c r="H130" s="169">
        <v>8188.2314539562904</v>
      </c>
      <c r="I130" s="169">
        <v>599.09900348966596</v>
      </c>
      <c r="J130" s="169">
        <v>9.1485937549317508E-3</v>
      </c>
      <c r="K130" s="169">
        <v>1.2916106701557601E-4</v>
      </c>
      <c r="L130" s="169">
        <v>8.6875748411564498E-4</v>
      </c>
      <c r="M130" s="169">
        <v>1.0146512306062901E-2</v>
      </c>
      <c r="N130" s="169">
        <v>5.51496369295381E-5</v>
      </c>
      <c r="O130" s="169">
        <v>3.08448774836763E-8</v>
      </c>
      <c r="P130" s="169">
        <v>0</v>
      </c>
      <c r="Q130" s="169">
        <v>5.51804818070218E-5</v>
      </c>
      <c r="R130" s="169">
        <v>2.7077940444488599E-5</v>
      </c>
      <c r="S130" s="169">
        <v>5.04191251076377E-4</v>
      </c>
      <c r="T130" s="169">
        <v>5.8644967332788797E-4</v>
      </c>
      <c r="U130" s="169">
        <v>5.7643258788602401E-5</v>
      </c>
      <c r="V130" s="169">
        <v>3.2239545971371501E-8</v>
      </c>
      <c r="W130" s="169">
        <v>0</v>
      </c>
      <c r="X130" s="169">
        <v>5.7675498334573699E-5</v>
      </c>
      <c r="Y130" s="169">
        <v>1.08311761777954E-4</v>
      </c>
      <c r="Z130" s="169">
        <v>1.1764462525115399E-3</v>
      </c>
      <c r="AA130" s="169">
        <v>1.34243351262407E-3</v>
      </c>
      <c r="AB130" s="169">
        <v>6.8233449251134397</v>
      </c>
      <c r="AC130" s="169">
        <v>2.43672511500189E-2</v>
      </c>
      <c r="AD130" s="169">
        <v>0</v>
      </c>
      <c r="AE130" s="169">
        <v>6.8477121762634496</v>
      </c>
      <c r="AF130" s="169">
        <v>2.8608408987205499E-6</v>
      </c>
      <c r="AG130" s="169">
        <v>1.0364294233004899E-7</v>
      </c>
      <c r="AH130" s="169">
        <v>0</v>
      </c>
      <c r="AI130" s="169">
        <v>2.9644838410505999E-6</v>
      </c>
      <c r="AJ130" s="169">
        <v>1.0725348015550799E-3</v>
      </c>
      <c r="AK130" s="169">
        <v>3.8301925468312697E-6</v>
      </c>
      <c r="AL130" s="169">
        <v>0</v>
      </c>
      <c r="AM130" s="169">
        <v>1.07636499410191E-3</v>
      </c>
      <c r="AN130" s="169">
        <v>6.1593120044537005E-5</v>
      </c>
      <c r="AO130" s="169">
        <v>2.2314041272126402E-6</v>
      </c>
      <c r="AP130" s="169">
        <v>0</v>
      </c>
      <c r="AQ130" s="169">
        <v>6.3824524171749602E-5</v>
      </c>
      <c r="AR130" s="169">
        <v>0</v>
      </c>
      <c r="AS130" s="169">
        <v>0</v>
      </c>
      <c r="AT130" s="169">
        <v>0</v>
      </c>
      <c r="AU130" s="169">
        <v>0</v>
      </c>
      <c r="AV130" s="169">
        <v>6.3824524171749602E-5</v>
      </c>
      <c r="AW130" s="169">
        <v>7.0119078623032995E-5</v>
      </c>
      <c r="AX130" s="169">
        <v>2.5402837414738398E-6</v>
      </c>
      <c r="AY130" s="169">
        <v>0</v>
      </c>
      <c r="AZ130" s="169">
        <v>7.2659362364506806E-5</v>
      </c>
      <c r="BA130" s="169">
        <v>0</v>
      </c>
      <c r="BB130" s="169">
        <v>0</v>
      </c>
      <c r="BC130" s="169">
        <v>0</v>
      </c>
      <c r="BD130" s="169">
        <v>0</v>
      </c>
      <c r="BE130" s="169">
        <v>7.2659362364506806E-5</v>
      </c>
      <c r="BF130" s="169">
        <v>6.1722215554277805E-4</v>
      </c>
      <c r="BG130" s="169">
        <v>9.4488465260424297E-5</v>
      </c>
      <c r="BH130" s="169">
        <v>0</v>
      </c>
      <c r="BI130" s="169">
        <v>7.1171062080320198E-4</v>
      </c>
      <c r="BJ130" s="169">
        <v>6.4463579527001497E-5</v>
      </c>
      <c r="BK130" s="169">
        <v>2.30209706471427E-7</v>
      </c>
      <c r="BL130" s="169">
        <v>0</v>
      </c>
      <c r="BM130" s="169">
        <v>6.4693789233472994E-5</v>
      </c>
      <c r="BN130" s="169">
        <v>0.61028886073396704</v>
      </c>
    </row>
    <row r="131" spans="1:66" x14ac:dyDescent="0.25">
      <c r="A131" s="169" t="s">
        <v>209</v>
      </c>
      <c r="B131" s="169">
        <v>2026</v>
      </c>
      <c r="C131" s="169" t="s">
        <v>60</v>
      </c>
      <c r="D131" s="169">
        <v>2022</v>
      </c>
      <c r="E131" s="169" t="s">
        <v>210</v>
      </c>
      <c r="F131" s="169" t="s">
        <v>211</v>
      </c>
      <c r="G131" s="169">
        <v>46.682429735733898</v>
      </c>
      <c r="H131" s="169">
        <v>10091.1386405433</v>
      </c>
      <c r="I131" s="169">
        <v>681.56347414171603</v>
      </c>
      <c r="J131" s="169">
        <v>1.0571260691197199E-2</v>
      </c>
      <c r="K131" s="169">
        <v>1.4693976295439699E-4</v>
      </c>
      <c r="L131" s="169">
        <v>9.8833976623479607E-4</v>
      </c>
      <c r="M131" s="169">
        <v>1.17065402203864E-2</v>
      </c>
      <c r="N131" s="169">
        <v>6.2284820576024896E-5</v>
      </c>
      <c r="O131" s="169">
        <v>3.5090597271562098E-8</v>
      </c>
      <c r="P131" s="169">
        <v>0</v>
      </c>
      <c r="Q131" s="169">
        <v>6.2319911173296506E-5</v>
      </c>
      <c r="R131" s="169">
        <v>3.3370728790731303E-5</v>
      </c>
      <c r="S131" s="169">
        <v>6.2136297008341798E-4</v>
      </c>
      <c r="T131" s="169">
        <v>7.1705361004744598E-4</v>
      </c>
      <c r="U131" s="169">
        <v>6.5101063777674804E-5</v>
      </c>
      <c r="V131" s="169">
        <v>3.6677238367962899E-8</v>
      </c>
      <c r="W131" s="169">
        <v>0</v>
      </c>
      <c r="X131" s="169">
        <v>6.5137741016042794E-5</v>
      </c>
      <c r="Y131" s="169">
        <v>1.33482915162925E-4</v>
      </c>
      <c r="Z131" s="169">
        <v>1.4498469301946399E-3</v>
      </c>
      <c r="AA131" s="169">
        <v>1.6484675863736101E-3</v>
      </c>
      <c r="AB131" s="169">
        <v>8.4090587837864703</v>
      </c>
      <c r="AC131" s="169">
        <v>2.7721341969110899E-2</v>
      </c>
      <c r="AD131" s="169">
        <v>0</v>
      </c>
      <c r="AE131" s="169">
        <v>8.4367801257555808</v>
      </c>
      <c r="AF131" s="169">
        <v>3.4087020414388001E-6</v>
      </c>
      <c r="AG131" s="169">
        <v>1.17909132602916E-7</v>
      </c>
      <c r="AH131" s="169">
        <v>0</v>
      </c>
      <c r="AI131" s="169">
        <v>3.5266111740417099E-6</v>
      </c>
      <c r="AJ131" s="169">
        <v>1.32178693777283E-3</v>
      </c>
      <c r="AK131" s="169">
        <v>4.3574089151277701E-6</v>
      </c>
      <c r="AL131" s="169">
        <v>0</v>
      </c>
      <c r="AM131" s="169">
        <v>1.3261443466879501E-3</v>
      </c>
      <c r="AN131" s="169">
        <v>7.3388420211796697E-5</v>
      </c>
      <c r="AO131" s="169">
        <v>2.5385512916872098E-6</v>
      </c>
      <c r="AP131" s="169">
        <v>0</v>
      </c>
      <c r="AQ131" s="169">
        <v>7.5926971503484001E-5</v>
      </c>
      <c r="AR131" s="169">
        <v>0</v>
      </c>
      <c r="AS131" s="169">
        <v>0</v>
      </c>
      <c r="AT131" s="169">
        <v>0</v>
      </c>
      <c r="AU131" s="169">
        <v>0</v>
      </c>
      <c r="AV131" s="169">
        <v>7.5926971503484001E-5</v>
      </c>
      <c r="AW131" s="169">
        <v>8.3547129990008996E-5</v>
      </c>
      <c r="AX131" s="169">
        <v>2.88994740779016E-6</v>
      </c>
      <c r="AY131" s="169">
        <v>0</v>
      </c>
      <c r="AZ131" s="169">
        <v>8.6437077397799107E-5</v>
      </c>
      <c r="BA131" s="169">
        <v>0</v>
      </c>
      <c r="BB131" s="169">
        <v>0</v>
      </c>
      <c r="BC131" s="169">
        <v>0</v>
      </c>
      <c r="BD131" s="169">
        <v>0</v>
      </c>
      <c r="BE131" s="169">
        <v>8.6437077397799107E-5</v>
      </c>
      <c r="BF131" s="169">
        <v>7.3542237227422697E-4</v>
      </c>
      <c r="BG131" s="169">
        <v>1.07494564794956E-4</v>
      </c>
      <c r="BH131" s="169">
        <v>0</v>
      </c>
      <c r="BI131" s="169">
        <v>8.4291693706918405E-4</v>
      </c>
      <c r="BJ131" s="169">
        <v>7.9444617794525193E-5</v>
      </c>
      <c r="BK131" s="169">
        <v>2.6189749341907701E-7</v>
      </c>
      <c r="BL131" s="169">
        <v>0</v>
      </c>
      <c r="BM131" s="169">
        <v>7.9706515287944298E-5</v>
      </c>
      <c r="BN131" s="169">
        <v>0.75191141196882205</v>
      </c>
    </row>
    <row r="132" spans="1:66" x14ac:dyDescent="0.25">
      <c r="A132" s="169" t="s">
        <v>209</v>
      </c>
      <c r="B132" s="169">
        <v>2026</v>
      </c>
      <c r="C132" s="169" t="s">
        <v>60</v>
      </c>
      <c r="D132" s="169">
        <v>2023</v>
      </c>
      <c r="E132" s="169" t="s">
        <v>210</v>
      </c>
      <c r="F132" s="169" t="s">
        <v>211</v>
      </c>
      <c r="G132" s="169">
        <v>52.736305671880302</v>
      </c>
      <c r="H132" s="169">
        <v>12184.3017892355</v>
      </c>
      <c r="I132" s="169">
        <v>769.95006280945199</v>
      </c>
      <c r="J132" s="169">
        <v>1.18738069456861E-2</v>
      </c>
      <c r="K132" s="169">
        <v>1.6599522129382701E-4</v>
      </c>
      <c r="L132" s="169">
        <v>1.116509751418E-3</v>
      </c>
      <c r="M132" s="169">
        <v>1.3156311918398E-2</v>
      </c>
      <c r="N132" s="169">
        <v>6.8014380774603406E-5</v>
      </c>
      <c r="O132" s="169">
        <v>3.9641219927878097E-8</v>
      </c>
      <c r="P132" s="169">
        <v>0</v>
      </c>
      <c r="Q132" s="169">
        <v>6.8054021994531206E-5</v>
      </c>
      <c r="R132" s="169">
        <v>4.0292681033971797E-5</v>
      </c>
      <c r="S132" s="169">
        <v>7.5024972085255498E-4</v>
      </c>
      <c r="T132" s="169">
        <v>8.5859642388105796E-4</v>
      </c>
      <c r="U132" s="169">
        <v>7.1089689263886197E-5</v>
      </c>
      <c r="V132" s="169">
        <v>4.1433619987708497E-8</v>
      </c>
      <c r="W132" s="169">
        <v>0</v>
      </c>
      <c r="X132" s="169">
        <v>7.1131122883873901E-5</v>
      </c>
      <c r="Y132" s="169">
        <v>1.61170724135887E-4</v>
      </c>
      <c r="Z132" s="169">
        <v>1.75058268198929E-3</v>
      </c>
      <c r="AA132" s="169">
        <v>1.98288452900905E-3</v>
      </c>
      <c r="AB132" s="169">
        <v>10.1533150653016</v>
      </c>
      <c r="AC132" s="169">
        <v>3.13163040568709E-2</v>
      </c>
      <c r="AD132" s="169">
        <v>0</v>
      </c>
      <c r="AE132" s="169">
        <v>10.184631369358399</v>
      </c>
      <c r="AF132" s="169">
        <v>3.9677064812860797E-6</v>
      </c>
      <c r="AG132" s="169">
        <v>1.33199837576018E-7</v>
      </c>
      <c r="AH132" s="169">
        <v>0</v>
      </c>
      <c r="AI132" s="169">
        <v>4.1009063188621002E-6</v>
      </c>
      <c r="AJ132" s="169">
        <v>1.5959597350281201E-3</v>
      </c>
      <c r="AK132" s="169">
        <v>4.9224868925289502E-6</v>
      </c>
      <c r="AL132" s="169">
        <v>0</v>
      </c>
      <c r="AM132" s="169">
        <v>1.6008822219206499E-3</v>
      </c>
      <c r="AN132" s="169">
        <v>8.5423632510509801E-5</v>
      </c>
      <c r="AO132" s="169">
        <v>2.86775597671359E-6</v>
      </c>
      <c r="AP132" s="169">
        <v>0</v>
      </c>
      <c r="AQ132" s="169">
        <v>8.8291388487223401E-5</v>
      </c>
      <c r="AR132" s="169">
        <v>0</v>
      </c>
      <c r="AS132" s="169">
        <v>0</v>
      </c>
      <c r="AT132" s="169">
        <v>0</v>
      </c>
      <c r="AU132" s="169">
        <v>0</v>
      </c>
      <c r="AV132" s="169">
        <v>8.8291388487223401E-5</v>
      </c>
      <c r="AW132" s="169">
        <v>9.7248303056223997E-5</v>
      </c>
      <c r="AX132" s="169">
        <v>3.2647218822078202E-6</v>
      </c>
      <c r="AY132" s="169">
        <v>0</v>
      </c>
      <c r="AZ132" s="169">
        <v>1.00513024938431E-4</v>
      </c>
      <c r="BA132" s="169">
        <v>0</v>
      </c>
      <c r="BB132" s="169">
        <v>0</v>
      </c>
      <c r="BC132" s="169">
        <v>0</v>
      </c>
      <c r="BD132" s="169">
        <v>0</v>
      </c>
      <c r="BE132" s="169">
        <v>1.00513024938431E-4</v>
      </c>
      <c r="BF132" s="169">
        <v>8.5602673523340895E-4</v>
      </c>
      <c r="BG132" s="169">
        <v>1.21434686651565E-4</v>
      </c>
      <c r="BH132" s="169">
        <v>0</v>
      </c>
      <c r="BI132" s="169">
        <v>9.77461421884974E-4</v>
      </c>
      <c r="BJ132" s="169">
        <v>9.5923486260500394E-5</v>
      </c>
      <c r="BK132" s="169">
        <v>2.95860912678147E-7</v>
      </c>
      <c r="BL132" s="169">
        <v>0</v>
      </c>
      <c r="BM132" s="169">
        <v>9.6219347173178506E-5</v>
      </c>
      <c r="BN132" s="169">
        <v>0.90768521155817905</v>
      </c>
    </row>
    <row r="133" spans="1:66" x14ac:dyDescent="0.25">
      <c r="A133" s="169" t="s">
        <v>209</v>
      </c>
      <c r="B133" s="169">
        <v>2026</v>
      </c>
      <c r="C133" s="169" t="s">
        <v>60</v>
      </c>
      <c r="D133" s="169">
        <v>2024</v>
      </c>
      <c r="E133" s="169" t="s">
        <v>210</v>
      </c>
      <c r="F133" s="169" t="s">
        <v>211</v>
      </c>
      <c r="G133" s="169">
        <v>52.5377069084402</v>
      </c>
      <c r="H133" s="169">
        <v>12754.244535289299</v>
      </c>
      <c r="I133" s="169">
        <v>767.05052086322598</v>
      </c>
      <c r="J133" s="169">
        <v>1.1464004063888899E-2</v>
      </c>
      <c r="K133" s="169">
        <v>1.65370102691644E-4</v>
      </c>
      <c r="L133" s="169">
        <v>1.1123051061897201E-3</v>
      </c>
      <c r="M133" s="169">
        <v>1.27416792727703E-2</v>
      </c>
      <c r="N133" s="169">
        <v>6.3400080675501906E-5</v>
      </c>
      <c r="O133" s="169">
        <v>3.9491935726820903E-8</v>
      </c>
      <c r="P133" s="169">
        <v>0</v>
      </c>
      <c r="Q133" s="169">
        <v>6.3439572611228697E-5</v>
      </c>
      <c r="R133" s="169">
        <v>4.2177444040634997E-5</v>
      </c>
      <c r="S133" s="169">
        <v>7.8534400803662496E-4</v>
      </c>
      <c r="T133" s="169">
        <v>8.90961024688489E-4</v>
      </c>
      <c r="U133" s="169">
        <v>6.6266750989956696E-5</v>
      </c>
      <c r="V133" s="169">
        <v>4.1277585817518399E-8</v>
      </c>
      <c r="W133" s="169">
        <v>0</v>
      </c>
      <c r="X133" s="169">
        <v>6.6308028575774196E-5</v>
      </c>
      <c r="Y133" s="169">
        <v>1.6870977616253999E-4</v>
      </c>
      <c r="Z133" s="169">
        <v>1.83246935208545E-3</v>
      </c>
      <c r="AA133" s="169">
        <v>2.0674871568237699E-3</v>
      </c>
      <c r="AB133" s="169">
        <v>9.6819618773919096</v>
      </c>
      <c r="AC133" s="169">
        <v>2.8837388436749201E-2</v>
      </c>
      <c r="AD133" s="169">
        <v>0</v>
      </c>
      <c r="AE133" s="169">
        <v>9.7107992658286602</v>
      </c>
      <c r="AF133" s="169">
        <v>3.99277899480409E-6</v>
      </c>
      <c r="AG133" s="169">
        <v>1.3269822255585399E-7</v>
      </c>
      <c r="AH133" s="169">
        <v>0</v>
      </c>
      <c r="AI133" s="169">
        <v>4.1254772173599496E-6</v>
      </c>
      <c r="AJ133" s="169">
        <v>1.5218695778683299E-3</v>
      </c>
      <c r="AK133" s="169">
        <v>4.53283587797836E-6</v>
      </c>
      <c r="AL133" s="169">
        <v>0</v>
      </c>
      <c r="AM133" s="169">
        <v>1.5264024137463101E-3</v>
      </c>
      <c r="AN133" s="169">
        <v>8.5963436851123001E-5</v>
      </c>
      <c r="AO133" s="169">
        <v>2.8569563428832099E-6</v>
      </c>
      <c r="AP133" s="169">
        <v>0</v>
      </c>
      <c r="AQ133" s="169">
        <v>8.8820393194006197E-5</v>
      </c>
      <c r="AR133" s="169">
        <v>0</v>
      </c>
      <c r="AS133" s="169">
        <v>0</v>
      </c>
      <c r="AT133" s="169">
        <v>0</v>
      </c>
      <c r="AU133" s="169">
        <v>0</v>
      </c>
      <c r="AV133" s="169">
        <v>8.8820393194006197E-5</v>
      </c>
      <c r="AW133" s="169">
        <v>9.7862829207410004E-5</v>
      </c>
      <c r="AX133" s="169">
        <v>3.25242732117398E-6</v>
      </c>
      <c r="AY133" s="169">
        <v>0</v>
      </c>
      <c r="AZ133" s="169">
        <v>1.01115256528584E-4</v>
      </c>
      <c r="BA133" s="169">
        <v>0</v>
      </c>
      <c r="BB133" s="169">
        <v>0</v>
      </c>
      <c r="BC133" s="169">
        <v>0</v>
      </c>
      <c r="BD133" s="169">
        <v>0</v>
      </c>
      <c r="BE133" s="169">
        <v>1.01115256528584E-4</v>
      </c>
      <c r="BF133" s="169">
        <v>8.6143608159975596E-4</v>
      </c>
      <c r="BG133" s="169">
        <v>1.20977377814692E-4</v>
      </c>
      <c r="BH133" s="169">
        <v>0</v>
      </c>
      <c r="BI133" s="169">
        <v>9.824134594144491E-4</v>
      </c>
      <c r="BJ133" s="169">
        <v>9.1470375059527696E-5</v>
      </c>
      <c r="BK133" s="169">
        <v>2.72441347058608E-7</v>
      </c>
      <c r="BL133" s="169">
        <v>0</v>
      </c>
      <c r="BM133" s="169">
        <v>9.17428164065863E-5</v>
      </c>
      <c r="BN133" s="169">
        <v>0.86545585857153196</v>
      </c>
    </row>
    <row r="134" spans="1:66" x14ac:dyDescent="0.25">
      <c r="A134" s="169" t="s">
        <v>209</v>
      </c>
      <c r="B134" s="169">
        <v>2026</v>
      </c>
      <c r="C134" s="169" t="s">
        <v>60</v>
      </c>
      <c r="D134" s="169">
        <v>2025</v>
      </c>
      <c r="E134" s="169" t="s">
        <v>210</v>
      </c>
      <c r="F134" s="169" t="s">
        <v>211</v>
      </c>
      <c r="G134" s="169">
        <v>50.209144953131897</v>
      </c>
      <c r="H134" s="169">
        <v>12536.203234139301</v>
      </c>
      <c r="I134" s="169">
        <v>733.05351631572603</v>
      </c>
      <c r="J134" s="169">
        <v>1.0301497208908E-2</v>
      </c>
      <c r="K134" s="169">
        <v>1.5804061398091101E-4</v>
      </c>
      <c r="L134" s="169">
        <v>1.06300582182083E-3</v>
      </c>
      <c r="M134" s="169">
        <v>1.15225436447097E-2</v>
      </c>
      <c r="N134" s="169">
        <v>5.4509913112010899E-5</v>
      </c>
      <c r="O134" s="169">
        <v>3.7741584893366802E-8</v>
      </c>
      <c r="P134" s="169">
        <v>0</v>
      </c>
      <c r="Q134" s="169">
        <v>5.45476546969043E-5</v>
      </c>
      <c r="R134" s="169">
        <v>4.1456395863116102E-5</v>
      </c>
      <c r="S134" s="169">
        <v>7.71918090971222E-4</v>
      </c>
      <c r="T134" s="169">
        <v>8.6792214153124205E-4</v>
      </c>
      <c r="U134" s="169">
        <v>5.6974609498779098E-5</v>
      </c>
      <c r="V134" s="169">
        <v>3.9448091886442303E-8</v>
      </c>
      <c r="W134" s="169">
        <v>0</v>
      </c>
      <c r="X134" s="169">
        <v>5.7014057590665499E-5</v>
      </c>
      <c r="Y134" s="169">
        <v>1.65825583452464E-4</v>
      </c>
      <c r="Z134" s="169">
        <v>1.80114221226618E-3</v>
      </c>
      <c r="AA134" s="169">
        <v>2.0239818533093101E-3</v>
      </c>
      <c r="AB134" s="169">
        <v>9.5164430526908301</v>
      </c>
      <c r="AC134" s="169">
        <v>2.75592655502425E-2</v>
      </c>
      <c r="AD134" s="169">
        <v>0</v>
      </c>
      <c r="AE134" s="169">
        <v>9.5440023182410805</v>
      </c>
      <c r="AF134" s="169">
        <v>3.7637795448351501E-6</v>
      </c>
      <c r="AG134" s="169">
        <v>1.2681680802972901E-7</v>
      </c>
      <c r="AH134" s="169">
        <v>0</v>
      </c>
      <c r="AI134" s="169">
        <v>3.8905963528648799E-6</v>
      </c>
      <c r="AJ134" s="169">
        <v>1.4958523236106699E-3</v>
      </c>
      <c r="AK134" s="169">
        <v>4.3319327591286701E-6</v>
      </c>
      <c r="AL134" s="169">
        <v>0</v>
      </c>
      <c r="AM134" s="169">
        <v>1.5001842563698001E-3</v>
      </c>
      <c r="AN134" s="169">
        <v>8.1033141489931094E-5</v>
      </c>
      <c r="AO134" s="169">
        <v>2.7303311009477698E-6</v>
      </c>
      <c r="AP134" s="169">
        <v>0</v>
      </c>
      <c r="AQ134" s="169">
        <v>8.3763472590878802E-5</v>
      </c>
      <c r="AR134" s="169">
        <v>0</v>
      </c>
      <c r="AS134" s="169">
        <v>0</v>
      </c>
      <c r="AT134" s="169">
        <v>0</v>
      </c>
      <c r="AU134" s="169">
        <v>0</v>
      </c>
      <c r="AV134" s="169">
        <v>8.3763472590878802E-5</v>
      </c>
      <c r="AW134" s="169">
        <v>9.2250063239129502E-5</v>
      </c>
      <c r="AX134" s="169">
        <v>3.1082741221070801E-6</v>
      </c>
      <c r="AY134" s="169">
        <v>0</v>
      </c>
      <c r="AZ134" s="169">
        <v>9.5358337361236593E-5</v>
      </c>
      <c r="BA134" s="169">
        <v>0</v>
      </c>
      <c r="BB134" s="169">
        <v>0</v>
      </c>
      <c r="BC134" s="169">
        <v>0</v>
      </c>
      <c r="BD134" s="169">
        <v>0</v>
      </c>
      <c r="BE134" s="169">
        <v>9.5358337361236593E-5</v>
      </c>
      <c r="BF134" s="169">
        <v>8.1202978226177405E-4</v>
      </c>
      <c r="BG134" s="169">
        <v>1.15615451381109E-4</v>
      </c>
      <c r="BH134" s="169">
        <v>0</v>
      </c>
      <c r="BI134" s="169">
        <v>9.2764523364288396E-4</v>
      </c>
      <c r="BJ134" s="169">
        <v>8.9906635275530697E-5</v>
      </c>
      <c r="BK134" s="169">
        <v>2.6036627577848499E-7</v>
      </c>
      <c r="BL134" s="169">
        <v>0</v>
      </c>
      <c r="BM134" s="169">
        <v>9.0167001551309204E-5</v>
      </c>
      <c r="BN134" s="169">
        <v>0.85059040913427497</v>
      </c>
    </row>
    <row r="135" spans="1:66" x14ac:dyDescent="0.25">
      <c r="A135" s="169" t="s">
        <v>209</v>
      </c>
      <c r="B135" s="169">
        <v>2026</v>
      </c>
      <c r="C135" s="169" t="s">
        <v>60</v>
      </c>
      <c r="D135" s="169">
        <v>2026</v>
      </c>
      <c r="E135" s="169" t="s">
        <v>210</v>
      </c>
      <c r="F135" s="169" t="s">
        <v>211</v>
      </c>
      <c r="G135" s="169">
        <v>31.785288399569801</v>
      </c>
      <c r="H135" s="169">
        <v>7943.1563605602096</v>
      </c>
      <c r="I135" s="169">
        <v>464.06521063371798</v>
      </c>
      <c r="J135" s="169">
        <v>5.9174405098987503E-3</v>
      </c>
      <c r="K135" s="169">
        <v>1.00048835703485E-4</v>
      </c>
      <c r="L135" s="169">
        <v>6.7294407519858399E-4</v>
      </c>
      <c r="M135" s="169">
        <v>6.6904334208008204E-3</v>
      </c>
      <c r="N135" s="169">
        <v>2.96135280379102E-5</v>
      </c>
      <c r="O135" s="169">
        <v>2.38926028637275E-8</v>
      </c>
      <c r="P135" s="169">
        <v>0</v>
      </c>
      <c r="Q135" s="169">
        <v>2.9637420640773899E-5</v>
      </c>
      <c r="R135" s="169">
        <v>2.6267493302059501E-5</v>
      </c>
      <c r="S135" s="169">
        <v>4.8910072528434898E-4</v>
      </c>
      <c r="T135" s="169">
        <v>5.4500563922718203E-4</v>
      </c>
      <c r="U135" s="169">
        <v>3.0952520367699998E-5</v>
      </c>
      <c r="V135" s="169">
        <v>2.4972920343370301E-8</v>
      </c>
      <c r="W135" s="169">
        <v>0</v>
      </c>
      <c r="X135" s="169">
        <v>3.09774932880434E-5</v>
      </c>
      <c r="Y135" s="169">
        <v>1.05069973208238E-4</v>
      </c>
      <c r="Z135" s="169">
        <v>1.14123502566348E-3</v>
      </c>
      <c r="AA135" s="169">
        <v>1.27728249215976E-3</v>
      </c>
      <c r="AB135" s="169">
        <v>6.0297837991360304</v>
      </c>
      <c r="AC135" s="169">
        <v>1.74466066771795E-2</v>
      </c>
      <c r="AD135" s="169">
        <v>0</v>
      </c>
      <c r="AE135" s="169">
        <v>6.0472304058132096</v>
      </c>
      <c r="AF135" s="169">
        <v>2.2833869666114502E-6</v>
      </c>
      <c r="AG135" s="169">
        <v>8.0282363320476699E-8</v>
      </c>
      <c r="AH135" s="169">
        <v>0</v>
      </c>
      <c r="AI135" s="169">
        <v>2.36366932993192E-6</v>
      </c>
      <c r="AJ135" s="169">
        <v>9.47798043540782E-4</v>
      </c>
      <c r="AK135" s="169">
        <v>2.7423636113496501E-6</v>
      </c>
      <c r="AL135" s="169">
        <v>0</v>
      </c>
      <c r="AM135" s="169">
        <v>9.5054040715213204E-4</v>
      </c>
      <c r="AN135" s="169">
        <v>4.9160695236679699E-5</v>
      </c>
      <c r="AO135" s="169">
        <v>1.72845726711636E-6</v>
      </c>
      <c r="AP135" s="169">
        <v>0</v>
      </c>
      <c r="AQ135" s="169">
        <v>5.0889152503796097E-5</v>
      </c>
      <c r="AR135" s="169">
        <v>0</v>
      </c>
      <c r="AS135" s="169">
        <v>0</v>
      </c>
      <c r="AT135" s="169">
        <v>0</v>
      </c>
      <c r="AU135" s="169">
        <v>0</v>
      </c>
      <c r="AV135" s="169">
        <v>5.0889152503796097E-5</v>
      </c>
      <c r="AW135" s="169">
        <v>5.59657093514855E-5</v>
      </c>
      <c r="AX135" s="169">
        <v>1.96771702621736E-6</v>
      </c>
      <c r="AY135" s="169">
        <v>0</v>
      </c>
      <c r="AZ135" s="169">
        <v>5.79334263777028E-5</v>
      </c>
      <c r="BA135" s="169">
        <v>0</v>
      </c>
      <c r="BB135" s="169">
        <v>0</v>
      </c>
      <c r="BC135" s="169">
        <v>0</v>
      </c>
      <c r="BD135" s="169">
        <v>0</v>
      </c>
      <c r="BE135" s="169">
        <v>5.79334263777028E-5</v>
      </c>
      <c r="BF135" s="169">
        <v>4.9263730011687502E-4</v>
      </c>
      <c r="BG135" s="169">
        <v>7.3191257668803596E-5</v>
      </c>
      <c r="BH135" s="169">
        <v>0</v>
      </c>
      <c r="BI135" s="169">
        <v>5.6582855778567896E-4</v>
      </c>
      <c r="BJ135" s="169">
        <v>5.6966407492549398E-5</v>
      </c>
      <c r="BK135" s="169">
        <v>1.6482688906306199E-7</v>
      </c>
      <c r="BL135" s="169">
        <v>0</v>
      </c>
      <c r="BM135" s="169">
        <v>5.7131234381612499E-5</v>
      </c>
      <c r="BN135" s="169">
        <v>0.53894749953894105</v>
      </c>
    </row>
    <row r="136" spans="1:66" x14ac:dyDescent="0.25">
      <c r="A136" s="169" t="s">
        <v>209</v>
      </c>
      <c r="B136" s="169">
        <v>2026</v>
      </c>
      <c r="C136" s="169" t="s">
        <v>60</v>
      </c>
      <c r="D136" s="169">
        <v>2027</v>
      </c>
      <c r="E136" s="169" t="s">
        <v>210</v>
      </c>
      <c r="F136" s="169" t="s">
        <v>211</v>
      </c>
      <c r="G136" s="169">
        <v>13.188755694210201</v>
      </c>
      <c r="H136" s="169">
        <v>1373.28139782007</v>
      </c>
      <c r="I136" s="169">
        <v>192.55583313546899</v>
      </c>
      <c r="J136" s="169">
        <v>9.17636422947627E-4</v>
      </c>
      <c r="K136" s="169">
        <v>4.1513534028569603E-5</v>
      </c>
      <c r="L136" s="169">
        <v>2.7922650542256799E-4</v>
      </c>
      <c r="M136" s="169">
        <v>1.2383764623987599E-3</v>
      </c>
      <c r="N136" s="169">
        <v>4.26838352319671E-6</v>
      </c>
      <c r="O136" s="169">
        <v>9.91382233526487E-9</v>
      </c>
      <c r="P136" s="169">
        <v>0</v>
      </c>
      <c r="Q136" s="169">
        <v>4.2782973455319699E-6</v>
      </c>
      <c r="R136" s="169">
        <v>4.5413508536973696E-6</v>
      </c>
      <c r="S136" s="169">
        <v>8.4559952895845103E-5</v>
      </c>
      <c r="T136" s="169">
        <v>9.3379601095074406E-5</v>
      </c>
      <c r="U136" s="169">
        <v>4.4613808854443003E-6</v>
      </c>
      <c r="V136" s="169">
        <v>1.0362081389330401E-8</v>
      </c>
      <c r="W136" s="169">
        <v>0</v>
      </c>
      <c r="X136" s="169">
        <v>4.4717429668336296E-6</v>
      </c>
      <c r="Y136" s="169">
        <v>1.81654034147894E-5</v>
      </c>
      <c r="Z136" s="169">
        <v>1.97306556756971E-4</v>
      </c>
      <c r="AA136" s="169">
        <v>2.1994370313859499E-4</v>
      </c>
      <c r="AB136" s="169">
        <v>0.99267484107225001</v>
      </c>
      <c r="AC136" s="169">
        <v>6.9784462922974702E-3</v>
      </c>
      <c r="AD136" s="169">
        <v>0</v>
      </c>
      <c r="AE136" s="169">
        <v>0.99965328736454695</v>
      </c>
      <c r="AF136" s="169">
        <v>3.7723915360528398E-7</v>
      </c>
      <c r="AG136" s="169">
        <v>3.3311778174770997E-8</v>
      </c>
      <c r="AH136" s="169">
        <v>0</v>
      </c>
      <c r="AI136" s="169">
        <v>4.10550931780055E-7</v>
      </c>
      <c r="AJ136" s="169">
        <v>1.5603466120547201E-4</v>
      </c>
      <c r="AK136" s="169">
        <v>1.0969145765627001E-6</v>
      </c>
      <c r="AL136" s="169">
        <v>0</v>
      </c>
      <c r="AM136" s="169">
        <v>1.57131575782034E-4</v>
      </c>
      <c r="AN136" s="169">
        <v>8.1218555299252294E-6</v>
      </c>
      <c r="AO136" s="169">
        <v>7.1719344928733004E-7</v>
      </c>
      <c r="AP136" s="169">
        <v>0</v>
      </c>
      <c r="AQ136" s="169">
        <v>8.8390489792125598E-6</v>
      </c>
      <c r="AR136" s="169">
        <v>0</v>
      </c>
      <c r="AS136" s="169">
        <v>0</v>
      </c>
      <c r="AT136" s="169">
        <v>0</v>
      </c>
      <c r="AU136" s="169">
        <v>0</v>
      </c>
      <c r="AV136" s="169">
        <v>8.8390489792125598E-6</v>
      </c>
      <c r="AW136" s="169">
        <v>9.2461142747103601E-6</v>
      </c>
      <c r="AX136" s="169">
        <v>8.1647014832402405E-7</v>
      </c>
      <c r="AY136" s="169">
        <v>0</v>
      </c>
      <c r="AZ136" s="169">
        <v>1.0062584423034301E-5</v>
      </c>
      <c r="BA136" s="169">
        <v>0</v>
      </c>
      <c r="BB136" s="169">
        <v>0</v>
      </c>
      <c r="BC136" s="169">
        <v>0</v>
      </c>
      <c r="BD136" s="169">
        <v>0</v>
      </c>
      <c r="BE136" s="169">
        <v>1.0062584423034301E-5</v>
      </c>
      <c r="BF136" s="169">
        <v>8.1388778060033598E-5</v>
      </c>
      <c r="BG136" s="169">
        <v>3.03694465254217E-5</v>
      </c>
      <c r="BH136" s="169">
        <v>0</v>
      </c>
      <c r="BI136" s="169">
        <v>1.1175822458545501E-4</v>
      </c>
      <c r="BJ136" s="169">
        <v>9.3782996850112707E-6</v>
      </c>
      <c r="BK136" s="169">
        <v>6.5928900337827896E-8</v>
      </c>
      <c r="BL136" s="169">
        <v>0</v>
      </c>
      <c r="BM136" s="169">
        <v>9.4442285853490995E-6</v>
      </c>
      <c r="BN136" s="169">
        <v>8.9092130359890706E-2</v>
      </c>
    </row>
    <row r="137" spans="1:66" x14ac:dyDescent="0.25">
      <c r="A137" s="169" t="s">
        <v>209</v>
      </c>
      <c r="B137" s="169">
        <v>2026</v>
      </c>
      <c r="C137" s="169" t="s">
        <v>61</v>
      </c>
      <c r="D137" s="169">
        <v>2021</v>
      </c>
      <c r="E137" s="169" t="s">
        <v>210</v>
      </c>
      <c r="F137" s="169" t="s">
        <v>211</v>
      </c>
      <c r="G137" s="169">
        <v>23.5429721143453</v>
      </c>
      <c r="H137" s="169">
        <v>1228.0344508216699</v>
      </c>
      <c r="I137" s="169">
        <v>343.72739286944199</v>
      </c>
      <c r="J137" s="169">
        <v>1.37487502731257E-3</v>
      </c>
      <c r="K137" s="169">
        <v>7.4104941865864903E-5</v>
      </c>
      <c r="L137" s="169">
        <v>4.9844139835234695E-4</v>
      </c>
      <c r="M137" s="169">
        <v>1.9474213675307801E-3</v>
      </c>
      <c r="N137" s="169">
        <v>8.2553518417659099E-6</v>
      </c>
      <c r="O137" s="169">
        <v>1.7696957028946702E-8</v>
      </c>
      <c r="P137" s="169">
        <v>0</v>
      </c>
      <c r="Q137" s="169">
        <v>8.2730487987948595E-6</v>
      </c>
      <c r="R137" s="169">
        <v>4.06102879603666E-6</v>
      </c>
      <c r="S137" s="169">
        <v>7.5616356182202604E-5</v>
      </c>
      <c r="T137" s="169">
        <v>8.7950433777034105E-5</v>
      </c>
      <c r="U137" s="169">
        <v>8.6286222194693106E-6</v>
      </c>
      <c r="V137" s="169">
        <v>1.8497134896711899E-8</v>
      </c>
      <c r="W137" s="169">
        <v>0</v>
      </c>
      <c r="X137" s="169">
        <v>8.6471193543660295E-6</v>
      </c>
      <c r="Y137" s="169">
        <v>1.6244115184146599E-5</v>
      </c>
      <c r="Z137" s="169">
        <v>1.7643816442513901E-4</v>
      </c>
      <c r="AA137" s="169">
        <v>2.01329398963652E-4</v>
      </c>
      <c r="AB137" s="169">
        <v>1.1059916941336301</v>
      </c>
      <c r="AC137" s="169">
        <v>1.39804801216555E-2</v>
      </c>
      <c r="AD137" s="169">
        <v>0</v>
      </c>
      <c r="AE137" s="169">
        <v>1.11997217425528</v>
      </c>
      <c r="AF137" s="169">
        <v>4.2935137863158401E-7</v>
      </c>
      <c r="AG137" s="169">
        <v>5.9464158926848398E-8</v>
      </c>
      <c r="AH137" s="169">
        <v>0</v>
      </c>
      <c r="AI137" s="169">
        <v>4.8881553755843296E-7</v>
      </c>
      <c r="AJ137" s="169">
        <v>1.7384649247662999E-4</v>
      </c>
      <c r="AK137" s="169">
        <v>2.1975367854755502E-6</v>
      </c>
      <c r="AL137" s="169">
        <v>0</v>
      </c>
      <c r="AM137" s="169">
        <v>1.7604402926210599E-4</v>
      </c>
      <c r="AN137" s="169">
        <v>9.2438174444337602E-6</v>
      </c>
      <c r="AO137" s="169">
        <v>1.28024703532685E-6</v>
      </c>
      <c r="AP137" s="169">
        <v>0</v>
      </c>
      <c r="AQ137" s="169">
        <v>1.0524064479760599E-5</v>
      </c>
      <c r="AR137" s="169">
        <v>0</v>
      </c>
      <c r="AS137" s="169">
        <v>0</v>
      </c>
      <c r="AT137" s="169">
        <v>0</v>
      </c>
      <c r="AU137" s="169">
        <v>0</v>
      </c>
      <c r="AV137" s="169">
        <v>1.0524064479760599E-5</v>
      </c>
      <c r="AW137" s="169">
        <v>1.05233825091915E-5</v>
      </c>
      <c r="AX137" s="169">
        <v>1.45746379566544E-6</v>
      </c>
      <c r="AY137" s="169">
        <v>0</v>
      </c>
      <c r="AZ137" s="169">
        <v>1.19808463048569E-5</v>
      </c>
      <c r="BA137" s="169">
        <v>0</v>
      </c>
      <c r="BB137" s="169">
        <v>0</v>
      </c>
      <c r="BC137" s="169">
        <v>0</v>
      </c>
      <c r="BD137" s="169">
        <v>0</v>
      </c>
      <c r="BE137" s="169">
        <v>1.19808463048569E-5</v>
      </c>
      <c r="BF137" s="169">
        <v>9.2757504307614406E-5</v>
      </c>
      <c r="BG137" s="169">
        <v>5.4211864201107397E-5</v>
      </c>
      <c r="BH137" s="169">
        <v>0</v>
      </c>
      <c r="BI137" s="169">
        <v>1.4696936850872101E-4</v>
      </c>
      <c r="BJ137" s="169">
        <v>1.0448861125073601E-5</v>
      </c>
      <c r="BK137" s="169">
        <v>1.3208064403002799E-7</v>
      </c>
      <c r="BL137" s="169">
        <v>0</v>
      </c>
      <c r="BM137" s="169">
        <v>1.05809417691037E-5</v>
      </c>
      <c r="BN137" s="169">
        <v>9.9815314178839806E-2</v>
      </c>
    </row>
    <row r="138" spans="1:66" x14ac:dyDescent="0.25">
      <c r="A138" s="169" t="s">
        <v>209</v>
      </c>
      <c r="B138" s="169">
        <v>2026</v>
      </c>
      <c r="C138" s="169" t="s">
        <v>61</v>
      </c>
      <c r="D138" s="169">
        <v>2022</v>
      </c>
      <c r="E138" s="169" t="s">
        <v>210</v>
      </c>
      <c r="F138" s="169" t="s">
        <v>211</v>
      </c>
      <c r="G138" s="169">
        <v>25.270608865762998</v>
      </c>
      <c r="H138" s="169">
        <v>1381.57412167965</v>
      </c>
      <c r="I138" s="169">
        <v>368.950889440141</v>
      </c>
      <c r="J138" s="169">
        <v>1.4502712579884901E-3</v>
      </c>
      <c r="K138" s="169">
        <v>7.9542930765793505E-5</v>
      </c>
      <c r="L138" s="169">
        <v>5.3501815994553799E-4</v>
      </c>
      <c r="M138" s="169">
        <v>2.0648323486998198E-3</v>
      </c>
      <c r="N138" s="169">
        <v>8.5111594005616998E-6</v>
      </c>
      <c r="O138" s="169">
        <v>1.8995599919189101E-8</v>
      </c>
      <c r="P138" s="169">
        <v>0</v>
      </c>
      <c r="Q138" s="169">
        <v>8.5301550004808897E-6</v>
      </c>
      <c r="R138" s="169">
        <v>4.5687743436237102E-6</v>
      </c>
      <c r="S138" s="169">
        <v>8.5070578278273598E-5</v>
      </c>
      <c r="T138" s="169">
        <v>9.8169507622378202E-5</v>
      </c>
      <c r="U138" s="169">
        <v>8.8959962609446201E-6</v>
      </c>
      <c r="V138" s="169">
        <v>1.9854496655808499E-8</v>
      </c>
      <c r="W138" s="169">
        <v>0</v>
      </c>
      <c r="X138" s="169">
        <v>8.9158507576004308E-6</v>
      </c>
      <c r="Y138" s="169">
        <v>1.82750973744948E-5</v>
      </c>
      <c r="Z138" s="169">
        <v>1.9849801598263801E-4</v>
      </c>
      <c r="AA138" s="169">
        <v>2.2568896411473299E-4</v>
      </c>
      <c r="AB138" s="169">
        <v>1.2442725058611099</v>
      </c>
      <c r="AC138" s="169">
        <v>1.5006399497651399E-2</v>
      </c>
      <c r="AD138" s="169">
        <v>0</v>
      </c>
      <c r="AE138" s="169">
        <v>1.2592789053587601</v>
      </c>
      <c r="AF138" s="169">
        <v>4.6700526114805301E-7</v>
      </c>
      <c r="AG138" s="169">
        <v>6.3827773930731798E-8</v>
      </c>
      <c r="AH138" s="169">
        <v>0</v>
      </c>
      <c r="AI138" s="169">
        <v>5.3083303507878502E-7</v>
      </c>
      <c r="AJ138" s="169">
        <v>1.95582310406506E-4</v>
      </c>
      <c r="AK138" s="169">
        <v>2.3587970246136E-6</v>
      </c>
      <c r="AL138" s="169">
        <v>0</v>
      </c>
      <c r="AM138" s="169">
        <v>1.9794110743111899E-4</v>
      </c>
      <c r="AN138" s="169">
        <v>1.00544952094982E-5</v>
      </c>
      <c r="AO138" s="169">
        <v>1.37419446976213E-6</v>
      </c>
      <c r="AP138" s="169">
        <v>0</v>
      </c>
      <c r="AQ138" s="169">
        <v>1.1428689679260301E-5</v>
      </c>
      <c r="AR138" s="169">
        <v>0</v>
      </c>
      <c r="AS138" s="169">
        <v>0</v>
      </c>
      <c r="AT138" s="169">
        <v>0</v>
      </c>
      <c r="AU138" s="169">
        <v>0</v>
      </c>
      <c r="AV138" s="169">
        <v>1.1428689679260301E-5</v>
      </c>
      <c r="AW138" s="169">
        <v>1.1446277434881201E-5</v>
      </c>
      <c r="AX138" s="169">
        <v>1.5644157983702399E-6</v>
      </c>
      <c r="AY138" s="169">
        <v>0</v>
      </c>
      <c r="AZ138" s="169">
        <v>1.30106932332514E-5</v>
      </c>
      <c r="BA138" s="169">
        <v>0</v>
      </c>
      <c r="BB138" s="169">
        <v>0</v>
      </c>
      <c r="BC138" s="169">
        <v>0</v>
      </c>
      <c r="BD138" s="169">
        <v>0</v>
      </c>
      <c r="BE138" s="169">
        <v>1.30106932332514E-5</v>
      </c>
      <c r="BF138" s="169">
        <v>1.00892285997834E-4</v>
      </c>
      <c r="BG138" s="169">
        <v>5.8190053891933603E-5</v>
      </c>
      <c r="BH138" s="169">
        <v>0</v>
      </c>
      <c r="BI138" s="169">
        <v>1.59082339889768E-4</v>
      </c>
      <c r="BJ138" s="169">
        <v>1.1755269668344601E-5</v>
      </c>
      <c r="BK138" s="169">
        <v>1.4177302159684099E-7</v>
      </c>
      <c r="BL138" s="169">
        <v>0</v>
      </c>
      <c r="BM138" s="169">
        <v>1.18970426899414E-5</v>
      </c>
      <c r="BN138" s="169">
        <v>0.112230752215562</v>
      </c>
    </row>
    <row r="139" spans="1:66" x14ac:dyDescent="0.25">
      <c r="A139" s="169" t="s">
        <v>209</v>
      </c>
      <c r="B139" s="169">
        <v>2026</v>
      </c>
      <c r="C139" s="169" t="s">
        <v>61</v>
      </c>
      <c r="D139" s="169">
        <v>2023</v>
      </c>
      <c r="E139" s="169" t="s">
        <v>210</v>
      </c>
      <c r="F139" s="169" t="s">
        <v>211</v>
      </c>
      <c r="G139" s="169">
        <v>27.6707237129989</v>
      </c>
      <c r="H139" s="169">
        <v>1566.9764510663299</v>
      </c>
      <c r="I139" s="169">
        <v>403.992566209784</v>
      </c>
      <c r="J139" s="169">
        <v>1.5301719843443401E-3</v>
      </c>
      <c r="K139" s="169">
        <v>8.7097642650171099E-5</v>
      </c>
      <c r="L139" s="169">
        <v>5.8583233051211301E-4</v>
      </c>
      <c r="M139" s="169">
        <v>2.2031019575066198E-3</v>
      </c>
      <c r="N139" s="169">
        <v>8.7304184603728401E-6</v>
      </c>
      <c r="O139" s="169">
        <v>2.0799736164594899E-8</v>
      </c>
      <c r="P139" s="169">
        <v>0</v>
      </c>
      <c r="Q139" s="169">
        <v>8.7512181965374302E-6</v>
      </c>
      <c r="R139" s="169">
        <v>5.1818875978877101E-6</v>
      </c>
      <c r="S139" s="169">
        <v>9.64867470726692E-5</v>
      </c>
      <c r="T139" s="169">
        <v>1.1041985286709401E-4</v>
      </c>
      <c r="U139" s="169">
        <v>9.1251692424927499E-6</v>
      </c>
      <c r="V139" s="169">
        <v>2.1740207936495702E-8</v>
      </c>
      <c r="W139" s="169">
        <v>0</v>
      </c>
      <c r="X139" s="169">
        <v>9.1469094504292397E-6</v>
      </c>
      <c r="Y139" s="169">
        <v>2.07275503915508E-5</v>
      </c>
      <c r="Z139" s="169">
        <v>2.25135743169561E-4</v>
      </c>
      <c r="AA139" s="169">
        <v>2.5501020301154102E-4</v>
      </c>
      <c r="AB139" s="169">
        <v>1.41124944713298</v>
      </c>
      <c r="AC139" s="169">
        <v>1.6431655312783799E-2</v>
      </c>
      <c r="AD139" s="169">
        <v>0</v>
      </c>
      <c r="AE139" s="169">
        <v>1.4276811024457701</v>
      </c>
      <c r="AF139" s="169">
        <v>5.10622649754233E-7</v>
      </c>
      <c r="AG139" s="169">
        <v>6.98899146844796E-8</v>
      </c>
      <c r="AH139" s="169">
        <v>0</v>
      </c>
      <c r="AI139" s="169">
        <v>5.8051256443871302E-7</v>
      </c>
      <c r="AJ139" s="169">
        <v>2.21828760283629E-4</v>
      </c>
      <c r="AK139" s="169">
        <v>2.5828273908965798E-6</v>
      </c>
      <c r="AL139" s="169">
        <v>0</v>
      </c>
      <c r="AM139" s="169">
        <v>2.24411587674525E-4</v>
      </c>
      <c r="AN139" s="169">
        <v>1.09935656253508E-5</v>
      </c>
      <c r="AO139" s="169">
        <v>1.5047106978192301E-6</v>
      </c>
      <c r="AP139" s="169">
        <v>0</v>
      </c>
      <c r="AQ139" s="169">
        <v>1.249827632317E-5</v>
      </c>
      <c r="AR139" s="169">
        <v>0</v>
      </c>
      <c r="AS139" s="169">
        <v>0</v>
      </c>
      <c r="AT139" s="169">
        <v>0</v>
      </c>
      <c r="AU139" s="169">
        <v>0</v>
      </c>
      <c r="AV139" s="169">
        <v>1.249827632317E-5</v>
      </c>
      <c r="AW139" s="169">
        <v>1.25153376200791E-5</v>
      </c>
      <c r="AX139" s="169">
        <v>1.71299858894976E-6</v>
      </c>
      <c r="AY139" s="169">
        <v>0</v>
      </c>
      <c r="AZ139" s="169">
        <v>1.4228336209028899E-5</v>
      </c>
      <c r="BA139" s="169">
        <v>0</v>
      </c>
      <c r="BB139" s="169">
        <v>0</v>
      </c>
      <c r="BC139" s="169">
        <v>0</v>
      </c>
      <c r="BD139" s="169">
        <v>0</v>
      </c>
      <c r="BE139" s="169">
        <v>1.4228336209028899E-5</v>
      </c>
      <c r="BF139" s="169">
        <v>1.10315429222376E-4</v>
      </c>
      <c r="BG139" s="169">
        <v>6.3716743535597198E-5</v>
      </c>
      <c r="BH139" s="169">
        <v>0</v>
      </c>
      <c r="BI139" s="169">
        <v>1.7403217275797301E-4</v>
      </c>
      <c r="BJ139" s="169">
        <v>1.33327850147018E-5</v>
      </c>
      <c r="BK139" s="169">
        <v>1.5523813183140601E-7</v>
      </c>
      <c r="BL139" s="169">
        <v>0</v>
      </c>
      <c r="BM139" s="169">
        <v>1.34880231465332E-5</v>
      </c>
      <c r="BN139" s="169">
        <v>0.12723926635282101</v>
      </c>
    </row>
    <row r="140" spans="1:66" x14ac:dyDescent="0.25">
      <c r="A140" s="169" t="s">
        <v>209</v>
      </c>
      <c r="B140" s="169">
        <v>2026</v>
      </c>
      <c r="C140" s="169" t="s">
        <v>61</v>
      </c>
      <c r="D140" s="169">
        <v>2024</v>
      </c>
      <c r="E140" s="169" t="s">
        <v>210</v>
      </c>
      <c r="F140" s="169" t="s">
        <v>211</v>
      </c>
      <c r="G140" s="169">
        <v>27.7704597511906</v>
      </c>
      <c r="H140" s="169">
        <v>1602.0957690023199</v>
      </c>
      <c r="I140" s="169">
        <v>405.448712367383</v>
      </c>
      <c r="J140" s="169">
        <v>1.4429739994448101E-3</v>
      </c>
      <c r="K140" s="169">
        <v>8.7411576391256495E-5</v>
      </c>
      <c r="L140" s="169">
        <v>5.8794389782404499E-4</v>
      </c>
      <c r="M140" s="169">
        <v>2.1183294736601098E-3</v>
      </c>
      <c r="N140" s="169">
        <v>7.9486986833109892E-6</v>
      </c>
      <c r="O140" s="169">
        <v>2.0874706494319801E-8</v>
      </c>
      <c r="P140" s="169">
        <v>0</v>
      </c>
      <c r="Q140" s="169">
        <v>7.9695733898053096E-6</v>
      </c>
      <c r="R140" s="169">
        <v>5.2980248620660996E-6</v>
      </c>
      <c r="S140" s="169">
        <v>9.8649222931670801E-5</v>
      </c>
      <c r="T140" s="169">
        <v>1.11916821183542E-4</v>
      </c>
      <c r="U140" s="169">
        <v>8.3081035659422897E-6</v>
      </c>
      <c r="V140" s="169">
        <v>2.18185680918548E-8</v>
      </c>
      <c r="W140" s="169">
        <v>0</v>
      </c>
      <c r="X140" s="169">
        <v>8.3299221340341495E-6</v>
      </c>
      <c r="Y140" s="169">
        <v>2.1192099448264398E-5</v>
      </c>
      <c r="Z140" s="169">
        <v>2.30181520173898E-4</v>
      </c>
      <c r="AA140" s="169">
        <v>2.59703541756197E-4</v>
      </c>
      <c r="AB140" s="169">
        <v>1.3336866510902099</v>
      </c>
      <c r="AC140" s="169">
        <v>1.52429099410035E-2</v>
      </c>
      <c r="AD140" s="169">
        <v>0</v>
      </c>
      <c r="AE140" s="169">
        <v>1.34892956103121</v>
      </c>
      <c r="AF140" s="169">
        <v>5.0188905147651003E-7</v>
      </c>
      <c r="AG140" s="169">
        <v>7.0141825088865304E-8</v>
      </c>
      <c r="AH140" s="169">
        <v>0</v>
      </c>
      <c r="AI140" s="169">
        <v>5.7203087656537498E-7</v>
      </c>
      <c r="AJ140" s="169">
        <v>2.09636968871235E-4</v>
      </c>
      <c r="AK140" s="169">
        <v>2.3959731727067199E-6</v>
      </c>
      <c r="AL140" s="169">
        <v>0</v>
      </c>
      <c r="AM140" s="169">
        <v>2.12032942043942E-4</v>
      </c>
      <c r="AN140" s="169">
        <v>1.0805533649374399E-5</v>
      </c>
      <c r="AO140" s="169">
        <v>1.5101342597463301E-6</v>
      </c>
      <c r="AP140" s="169">
        <v>0</v>
      </c>
      <c r="AQ140" s="169">
        <v>1.2315667909120701E-5</v>
      </c>
      <c r="AR140" s="169">
        <v>0</v>
      </c>
      <c r="AS140" s="169">
        <v>0</v>
      </c>
      <c r="AT140" s="169">
        <v>0</v>
      </c>
      <c r="AU140" s="169">
        <v>0</v>
      </c>
      <c r="AV140" s="169">
        <v>1.2315667909120701E-5</v>
      </c>
      <c r="AW140" s="169">
        <v>1.2301277528666301E-5</v>
      </c>
      <c r="AX140" s="169">
        <v>1.7191729013552499E-6</v>
      </c>
      <c r="AY140" s="169">
        <v>0</v>
      </c>
      <c r="AZ140" s="169">
        <v>1.4020450430021599E-5</v>
      </c>
      <c r="BA140" s="169">
        <v>0</v>
      </c>
      <c r="BB140" s="169">
        <v>0</v>
      </c>
      <c r="BC140" s="169">
        <v>0</v>
      </c>
      <c r="BD140" s="169">
        <v>0</v>
      </c>
      <c r="BE140" s="169">
        <v>1.4020450430021599E-5</v>
      </c>
      <c r="BF140" s="169">
        <v>1.0842861252166499E-4</v>
      </c>
      <c r="BG140" s="169">
        <v>6.3946403432917905E-5</v>
      </c>
      <c r="BH140" s="169">
        <v>0</v>
      </c>
      <c r="BI140" s="169">
        <v>1.7237501595458301E-4</v>
      </c>
      <c r="BJ140" s="169">
        <v>1.26000101768598E-5</v>
      </c>
      <c r="BK140" s="169">
        <v>1.44007454992973E-7</v>
      </c>
      <c r="BL140" s="169">
        <v>0</v>
      </c>
      <c r="BM140" s="169">
        <v>1.2744017631852801E-5</v>
      </c>
      <c r="BN140" s="169">
        <v>0.12022069033008299</v>
      </c>
    </row>
    <row r="141" spans="1:66" x14ac:dyDescent="0.25">
      <c r="A141" s="169" t="s">
        <v>209</v>
      </c>
      <c r="B141" s="169">
        <v>2026</v>
      </c>
      <c r="C141" s="169" t="s">
        <v>61</v>
      </c>
      <c r="D141" s="169">
        <v>2025</v>
      </c>
      <c r="E141" s="169" t="s">
        <v>210</v>
      </c>
      <c r="F141" s="169" t="s">
        <v>211</v>
      </c>
      <c r="G141" s="169">
        <v>26.752020680705101</v>
      </c>
      <c r="H141" s="169">
        <v>1536.70197927918</v>
      </c>
      <c r="I141" s="169">
        <v>390.57950193829498</v>
      </c>
      <c r="J141" s="169">
        <v>1.26535508862982E-3</v>
      </c>
      <c r="K141" s="169">
        <v>8.4205890730767395E-5</v>
      </c>
      <c r="L141" s="169">
        <v>5.6638195602825398E-4</v>
      </c>
      <c r="M141" s="169">
        <v>1.9159429353888401E-3</v>
      </c>
      <c r="N141" s="169">
        <v>6.6691672035581102E-6</v>
      </c>
      <c r="O141" s="169">
        <v>2.0109158611094E-8</v>
      </c>
      <c r="P141" s="169">
        <v>0</v>
      </c>
      <c r="Q141" s="169">
        <v>6.6892763621692E-6</v>
      </c>
      <c r="R141" s="169">
        <v>5.0817719198380303E-6</v>
      </c>
      <c r="S141" s="169">
        <v>9.4622593147384104E-5</v>
      </c>
      <c r="T141" s="169">
        <v>1.06393641429391E-4</v>
      </c>
      <c r="U141" s="169">
        <v>6.9707173505118396E-6</v>
      </c>
      <c r="V141" s="169">
        <v>2.1018405530417901E-8</v>
      </c>
      <c r="W141" s="169">
        <v>0</v>
      </c>
      <c r="X141" s="169">
        <v>6.9917357560422602E-6</v>
      </c>
      <c r="Y141" s="169">
        <v>2.0327087679352101E-5</v>
      </c>
      <c r="Z141" s="169">
        <v>2.2078605067722901E-4</v>
      </c>
      <c r="AA141" s="169">
        <v>2.4810487411262399E-4</v>
      </c>
      <c r="AB141" s="169">
        <v>1.2792486916964001</v>
      </c>
      <c r="AC141" s="169">
        <v>1.4683899569158901E-2</v>
      </c>
      <c r="AD141" s="169">
        <v>0</v>
      </c>
      <c r="AE141" s="169">
        <v>1.2939325912655599</v>
      </c>
      <c r="AF141" s="169">
        <v>4.6168580261240299E-7</v>
      </c>
      <c r="AG141" s="169">
        <v>6.7569481102280895E-8</v>
      </c>
      <c r="AH141" s="169">
        <v>0</v>
      </c>
      <c r="AI141" s="169">
        <v>5.29255283714684E-7</v>
      </c>
      <c r="AJ141" s="169">
        <v>2.01080079747748E-4</v>
      </c>
      <c r="AK141" s="169">
        <v>2.30810452693052E-6</v>
      </c>
      <c r="AL141" s="169">
        <v>0</v>
      </c>
      <c r="AM141" s="169">
        <v>2.0338818427467799E-4</v>
      </c>
      <c r="AN141" s="169">
        <v>9.9399687259371298E-6</v>
      </c>
      <c r="AO141" s="169">
        <v>1.45475239910794E-6</v>
      </c>
      <c r="AP141" s="169">
        <v>0</v>
      </c>
      <c r="AQ141" s="169">
        <v>1.1394721125044999E-5</v>
      </c>
      <c r="AR141" s="169">
        <v>0</v>
      </c>
      <c r="AS141" s="169">
        <v>0</v>
      </c>
      <c r="AT141" s="169">
        <v>0</v>
      </c>
      <c r="AU141" s="169">
        <v>0</v>
      </c>
      <c r="AV141" s="169">
        <v>1.1394721125044999E-5</v>
      </c>
      <c r="AW141" s="169">
        <v>1.13158977512504E-5</v>
      </c>
      <c r="AX141" s="169">
        <v>1.6561248687570401E-6</v>
      </c>
      <c r="AY141" s="169">
        <v>0</v>
      </c>
      <c r="AZ141" s="169">
        <v>1.29720226200074E-5</v>
      </c>
      <c r="BA141" s="169">
        <v>0</v>
      </c>
      <c r="BB141" s="169">
        <v>0</v>
      </c>
      <c r="BC141" s="169">
        <v>0</v>
      </c>
      <c r="BD141" s="169">
        <v>0</v>
      </c>
      <c r="BE141" s="169">
        <v>1.29720226200074E-5</v>
      </c>
      <c r="BF141" s="169">
        <v>9.9743061042936301E-5</v>
      </c>
      <c r="BG141" s="169">
        <v>6.1601267044950194E-5</v>
      </c>
      <c r="BH141" s="169">
        <v>0</v>
      </c>
      <c r="BI141" s="169">
        <v>1.6134432808788599E-4</v>
      </c>
      <c r="BJ141" s="169">
        <v>1.2085707329328999E-5</v>
      </c>
      <c r="BK141" s="169">
        <v>1.38726202182611E-7</v>
      </c>
      <c r="BL141" s="169">
        <v>0</v>
      </c>
      <c r="BM141" s="169">
        <v>1.22244335315116E-5</v>
      </c>
      <c r="BN141" s="169">
        <v>0.115319193719515</v>
      </c>
    </row>
    <row r="142" spans="1:66" x14ac:dyDescent="0.25">
      <c r="A142" s="169" t="s">
        <v>209</v>
      </c>
      <c r="B142" s="169">
        <v>2026</v>
      </c>
      <c r="C142" s="169" t="s">
        <v>61</v>
      </c>
      <c r="D142" s="169">
        <v>2026</v>
      </c>
      <c r="E142" s="169" t="s">
        <v>210</v>
      </c>
      <c r="F142" s="169" t="s">
        <v>211</v>
      </c>
      <c r="G142" s="169">
        <v>16.182548826595301</v>
      </c>
      <c r="H142" s="169">
        <v>929.56547501276998</v>
      </c>
      <c r="I142" s="169">
        <v>236.265212868291</v>
      </c>
      <c r="J142" s="169">
        <v>6.9391969565243104E-4</v>
      </c>
      <c r="K142" s="169">
        <v>5.0936934989004902E-5</v>
      </c>
      <c r="L142" s="169">
        <v>3.4260977020477502E-4</v>
      </c>
      <c r="M142" s="169">
        <v>1.08746640084621E-3</v>
      </c>
      <c r="N142" s="169">
        <v>3.4589916506130598E-6</v>
      </c>
      <c r="O142" s="169">
        <v>1.2164219105904199E-8</v>
      </c>
      <c r="P142" s="169">
        <v>0</v>
      </c>
      <c r="Q142" s="169">
        <v>3.4711558697189601E-6</v>
      </c>
      <c r="R142" s="169">
        <v>3.07401161205413E-6</v>
      </c>
      <c r="S142" s="169">
        <v>5.7238096216447898E-5</v>
      </c>
      <c r="T142" s="169">
        <v>6.3783263698220997E-5</v>
      </c>
      <c r="U142" s="169">
        <v>3.6153919040056599E-6</v>
      </c>
      <c r="V142" s="169">
        <v>1.27142311159503E-8</v>
      </c>
      <c r="W142" s="169">
        <v>0</v>
      </c>
      <c r="X142" s="169">
        <v>3.6281061351216102E-6</v>
      </c>
      <c r="Y142" s="169">
        <v>1.22960464482165E-5</v>
      </c>
      <c r="Z142" s="169">
        <v>1.3355555783837799E-4</v>
      </c>
      <c r="AA142" s="169">
        <v>1.49479710421716E-4</v>
      </c>
      <c r="AB142" s="169">
        <v>0.773829560832618</v>
      </c>
      <c r="AC142" s="169">
        <v>8.8824289043003702E-3</v>
      </c>
      <c r="AD142" s="169">
        <v>0</v>
      </c>
      <c r="AE142" s="169">
        <v>0.78271198973691802</v>
      </c>
      <c r="AF142" s="169">
        <v>2.6740228060152303E-7</v>
      </c>
      <c r="AG142" s="169">
        <v>4.08734143927309E-8</v>
      </c>
      <c r="AH142" s="169">
        <v>0</v>
      </c>
      <c r="AI142" s="169">
        <v>3.08275694994254E-7</v>
      </c>
      <c r="AJ142" s="169">
        <v>1.21635230751767E-4</v>
      </c>
      <c r="AK142" s="169">
        <v>1.3961941286505501E-6</v>
      </c>
      <c r="AL142" s="169">
        <v>0</v>
      </c>
      <c r="AM142" s="169">
        <v>1.2303142488041699E-4</v>
      </c>
      <c r="AN142" s="169">
        <v>5.7570977738183496E-6</v>
      </c>
      <c r="AO142" s="169">
        <v>8.7999340349457602E-7</v>
      </c>
      <c r="AP142" s="169">
        <v>0</v>
      </c>
      <c r="AQ142" s="169">
        <v>6.6370911773129203E-6</v>
      </c>
      <c r="AR142" s="169">
        <v>0</v>
      </c>
      <c r="AS142" s="169">
        <v>0</v>
      </c>
      <c r="AT142" s="169">
        <v>0</v>
      </c>
      <c r="AU142" s="169">
        <v>0</v>
      </c>
      <c r="AV142" s="169">
        <v>6.6370911773129203E-6</v>
      </c>
      <c r="AW142" s="169">
        <v>6.5540175777905197E-6</v>
      </c>
      <c r="AX142" s="169">
        <v>1.0018055036466599E-6</v>
      </c>
      <c r="AY142" s="169">
        <v>0</v>
      </c>
      <c r="AZ142" s="169">
        <v>7.5558230814371799E-6</v>
      </c>
      <c r="BA142" s="169">
        <v>0</v>
      </c>
      <c r="BB142" s="169">
        <v>0</v>
      </c>
      <c r="BC142" s="169">
        <v>0</v>
      </c>
      <c r="BD142" s="169">
        <v>0</v>
      </c>
      <c r="BE142" s="169">
        <v>7.5558230814371799E-6</v>
      </c>
      <c r="BF142" s="169">
        <v>5.7769854393898203E-5</v>
      </c>
      <c r="BG142" s="169">
        <v>3.7263185597566103E-5</v>
      </c>
      <c r="BH142" s="169">
        <v>0</v>
      </c>
      <c r="BI142" s="169">
        <v>9.5033039991464306E-5</v>
      </c>
      <c r="BJ142" s="169">
        <v>7.3107579907736899E-6</v>
      </c>
      <c r="BK142" s="169">
        <v>8.3916783974655206E-8</v>
      </c>
      <c r="BL142" s="169">
        <v>0</v>
      </c>
      <c r="BM142" s="169">
        <v>7.3946747747483399E-6</v>
      </c>
      <c r="BN142" s="169">
        <v>6.9757664487588494E-2</v>
      </c>
    </row>
    <row r="143" spans="1:66" x14ac:dyDescent="0.25">
      <c r="A143" s="169" t="s">
        <v>209</v>
      </c>
      <c r="B143" s="169">
        <v>2026</v>
      </c>
      <c r="C143" s="169" t="s">
        <v>61</v>
      </c>
      <c r="D143" s="169">
        <v>2027</v>
      </c>
      <c r="E143" s="169" t="s">
        <v>210</v>
      </c>
      <c r="F143" s="169" t="s">
        <v>211</v>
      </c>
      <c r="G143" s="169">
        <v>5.9002199099191603</v>
      </c>
      <c r="H143" s="169">
        <v>141.217986888599</v>
      </c>
      <c r="I143" s="169">
        <v>86.143210684819806</v>
      </c>
      <c r="J143" s="169">
        <v>9.4556102455651297E-5</v>
      </c>
      <c r="K143" s="169">
        <v>1.8571803564001102E-5</v>
      </c>
      <c r="L143" s="169">
        <v>1.2491684772010899E-4</v>
      </c>
      <c r="M143" s="169">
        <v>2.3804475373976201E-4</v>
      </c>
      <c r="N143" s="169">
        <v>4.3809309017334102E-7</v>
      </c>
      <c r="O143" s="169">
        <v>4.4351213474679401E-9</v>
      </c>
      <c r="P143" s="169">
        <v>0</v>
      </c>
      <c r="Q143" s="169">
        <v>4.4252821152080901E-7</v>
      </c>
      <c r="R143" s="169">
        <v>4.66998552759825E-7</v>
      </c>
      <c r="S143" s="169">
        <v>8.6955130523879397E-6</v>
      </c>
      <c r="T143" s="169">
        <v>9.6050398166685698E-6</v>
      </c>
      <c r="U143" s="169">
        <v>4.5790171570168301E-7</v>
      </c>
      <c r="V143" s="169">
        <v>4.6356578542409404E-9</v>
      </c>
      <c r="W143" s="169">
        <v>0</v>
      </c>
      <c r="X143" s="169">
        <v>4.6253737355592399E-7</v>
      </c>
      <c r="Y143" s="169">
        <v>1.8679942110393E-6</v>
      </c>
      <c r="Z143" s="169">
        <v>2.02895304555718E-5</v>
      </c>
      <c r="AA143" s="169">
        <v>2.2620062040167E-5</v>
      </c>
      <c r="AB143" s="169">
        <v>0.113324927504713</v>
      </c>
      <c r="AC143" s="169">
        <v>3.1219296731829198E-3</v>
      </c>
      <c r="AD143" s="169">
        <v>0</v>
      </c>
      <c r="AE143" s="169">
        <v>0.116446857177896</v>
      </c>
      <c r="AF143" s="169">
        <v>3.8819144158673899E-8</v>
      </c>
      <c r="AG143" s="169">
        <v>1.49026050204173E-8</v>
      </c>
      <c r="AH143" s="169">
        <v>0</v>
      </c>
      <c r="AI143" s="169">
        <v>5.3721749179091298E-8</v>
      </c>
      <c r="AJ143" s="169">
        <v>1.7813100461206899E-5</v>
      </c>
      <c r="AK143" s="169">
        <v>4.9072386919389304E-7</v>
      </c>
      <c r="AL143" s="169">
        <v>0</v>
      </c>
      <c r="AM143" s="169">
        <v>1.8303824330400802E-5</v>
      </c>
      <c r="AN143" s="169">
        <v>8.35765528680993E-7</v>
      </c>
      <c r="AO143" s="169">
        <v>3.2084899947053701E-7</v>
      </c>
      <c r="AP143" s="169">
        <v>0</v>
      </c>
      <c r="AQ143" s="169">
        <v>1.15661452815153E-6</v>
      </c>
      <c r="AR143" s="169">
        <v>0</v>
      </c>
      <c r="AS143" s="169">
        <v>0</v>
      </c>
      <c r="AT143" s="169">
        <v>0</v>
      </c>
      <c r="AU143" s="169">
        <v>0</v>
      </c>
      <c r="AV143" s="169">
        <v>1.15661452815153E-6</v>
      </c>
      <c r="AW143" s="169">
        <v>9.5145543485422302E-7</v>
      </c>
      <c r="AX143" s="169">
        <v>3.6526216245789101E-7</v>
      </c>
      <c r="AY143" s="169">
        <v>0</v>
      </c>
      <c r="AZ143" s="169">
        <v>1.3167175973121101E-6</v>
      </c>
      <c r="BA143" s="169">
        <v>0</v>
      </c>
      <c r="BB143" s="169">
        <v>0</v>
      </c>
      <c r="BC143" s="169">
        <v>0</v>
      </c>
      <c r="BD143" s="169">
        <v>0</v>
      </c>
      <c r="BE143" s="169">
        <v>1.3167175973121101E-6</v>
      </c>
      <c r="BF143" s="169">
        <v>8.38652633602726E-6</v>
      </c>
      <c r="BG143" s="169">
        <v>1.35863016342914E-5</v>
      </c>
      <c r="BH143" s="169">
        <v>0</v>
      </c>
      <c r="BI143" s="169">
        <v>2.1972827970318601E-5</v>
      </c>
      <c r="BJ143" s="169">
        <v>1.07063772339932E-6</v>
      </c>
      <c r="BK143" s="169">
        <v>2.94944435571806E-8</v>
      </c>
      <c r="BL143" s="169">
        <v>0</v>
      </c>
      <c r="BM143" s="169">
        <v>1.1001321669565E-6</v>
      </c>
      <c r="BN143" s="169">
        <v>1.03780967969841E-2</v>
      </c>
    </row>
    <row r="144" spans="1:66" x14ac:dyDescent="0.25">
      <c r="A144" s="169" t="s">
        <v>209</v>
      </c>
      <c r="B144" s="169">
        <v>2026</v>
      </c>
      <c r="C144" s="169" t="s">
        <v>62</v>
      </c>
      <c r="D144" s="169">
        <v>2021</v>
      </c>
      <c r="E144" s="169" t="s">
        <v>210</v>
      </c>
      <c r="F144" s="169" t="s">
        <v>211</v>
      </c>
      <c r="G144" s="169">
        <v>1051.7679475280299</v>
      </c>
      <c r="H144" s="169">
        <v>160099.66501032401</v>
      </c>
      <c r="I144" s="169">
        <v>12137.2562923971</v>
      </c>
      <c r="J144" s="169">
        <v>0.178997250722468</v>
      </c>
      <c r="K144" s="169">
        <v>3.31059316680127E-3</v>
      </c>
      <c r="L144" s="169">
        <v>2.8666384557380398E-2</v>
      </c>
      <c r="M144" s="169">
        <v>0.21097422844664901</v>
      </c>
      <c r="N144" s="169">
        <v>1.07046989942298E-3</v>
      </c>
      <c r="O144" s="169">
        <v>7.9060078232372496E-7</v>
      </c>
      <c r="P144" s="169">
        <v>0</v>
      </c>
      <c r="Q144" s="169">
        <v>1.0712605002053E-3</v>
      </c>
      <c r="R144" s="169">
        <v>5.2943901484825797E-4</v>
      </c>
      <c r="S144" s="169">
        <v>9.8581544564745709E-3</v>
      </c>
      <c r="T144" s="169">
        <v>1.1458853971528101E-2</v>
      </c>
      <c r="U144" s="169">
        <v>1.11887179813506E-3</v>
      </c>
      <c r="V144" s="169">
        <v>8.2634824146139103E-7</v>
      </c>
      <c r="W144" s="169">
        <v>0</v>
      </c>
      <c r="X144" s="169">
        <v>1.11969814637652E-3</v>
      </c>
      <c r="Y144" s="169">
        <v>2.1177560593930301E-3</v>
      </c>
      <c r="Z144" s="169">
        <v>2.3002360398440599E-2</v>
      </c>
      <c r="AA144" s="169">
        <v>2.6239814604210199E-2</v>
      </c>
      <c r="AB144" s="169">
        <v>133.35857796648199</v>
      </c>
      <c r="AC144" s="169">
        <v>0.62456943887940197</v>
      </c>
      <c r="AD144" s="169">
        <v>0</v>
      </c>
      <c r="AE144" s="169">
        <v>133.983147405361</v>
      </c>
      <c r="AF144" s="169">
        <v>5.58589025910313E-5</v>
      </c>
      <c r="AG144" s="169">
        <v>2.6565251015126902E-6</v>
      </c>
      <c r="AH144" s="169">
        <v>0</v>
      </c>
      <c r="AI144" s="169">
        <v>5.8515427692544003E-5</v>
      </c>
      <c r="AJ144" s="169">
        <v>2.0962111328788099E-2</v>
      </c>
      <c r="AK144" s="169">
        <v>9.8173618150302602E-5</v>
      </c>
      <c r="AL144" s="169">
        <v>0</v>
      </c>
      <c r="AM144" s="169">
        <v>2.1060284946938401E-2</v>
      </c>
      <c r="AN144" s="169">
        <v>1.2026268550565601E-3</v>
      </c>
      <c r="AO144" s="169">
        <v>5.7194256958495797E-5</v>
      </c>
      <c r="AP144" s="169">
        <v>0</v>
      </c>
      <c r="AQ144" s="169">
        <v>1.25982111201505E-3</v>
      </c>
      <c r="AR144" s="169">
        <v>0</v>
      </c>
      <c r="AS144" s="169">
        <v>0</v>
      </c>
      <c r="AT144" s="169">
        <v>0</v>
      </c>
      <c r="AU144" s="169">
        <v>0</v>
      </c>
      <c r="AV144" s="169">
        <v>1.25982111201505E-3</v>
      </c>
      <c r="AW144" s="169">
        <v>1.3690991289758701E-3</v>
      </c>
      <c r="AX144" s="169">
        <v>6.5111307846701995E-5</v>
      </c>
      <c r="AY144" s="169">
        <v>0</v>
      </c>
      <c r="AZ144" s="169">
        <v>1.4342104368225701E-3</v>
      </c>
      <c r="BA144" s="169">
        <v>0</v>
      </c>
      <c r="BB144" s="169">
        <v>0</v>
      </c>
      <c r="BC144" s="169">
        <v>0</v>
      </c>
      <c r="BD144" s="169">
        <v>0</v>
      </c>
      <c r="BE144" s="169">
        <v>1.4342104368225701E-3</v>
      </c>
      <c r="BF144" s="169">
        <v>1.20846293917675E-2</v>
      </c>
      <c r="BG144" s="169">
        <v>2.4218820319514499E-3</v>
      </c>
      <c r="BH144" s="169">
        <v>0</v>
      </c>
      <c r="BI144" s="169">
        <v>1.45065114237189E-2</v>
      </c>
      <c r="BJ144" s="169">
        <v>1.25990571936494E-3</v>
      </c>
      <c r="BK144" s="169">
        <v>5.9006223685325098E-6</v>
      </c>
      <c r="BL144" s="169">
        <v>0</v>
      </c>
      <c r="BM144" s="169">
        <v>1.26580634173347E-3</v>
      </c>
      <c r="BN144" s="169">
        <v>11.9409841247427</v>
      </c>
    </row>
    <row r="145" spans="1:66" x14ac:dyDescent="0.25">
      <c r="A145" s="169" t="s">
        <v>209</v>
      </c>
      <c r="B145" s="169">
        <v>2026</v>
      </c>
      <c r="C145" s="169" t="s">
        <v>62</v>
      </c>
      <c r="D145" s="169">
        <v>2022</v>
      </c>
      <c r="E145" s="169" t="s">
        <v>210</v>
      </c>
      <c r="F145" s="169" t="s">
        <v>211</v>
      </c>
      <c r="G145" s="169">
        <v>1201.7486177967101</v>
      </c>
      <c r="H145" s="169">
        <v>193838.42930986601</v>
      </c>
      <c r="I145" s="169">
        <v>13868.012433269099</v>
      </c>
      <c r="J145" s="169">
        <v>0.20319742327093199</v>
      </c>
      <c r="K145" s="169">
        <v>3.78267922277091E-3</v>
      </c>
      <c r="L145" s="169">
        <v>3.2754171773373003E-2</v>
      </c>
      <c r="M145" s="169">
        <v>0.239734274267076</v>
      </c>
      <c r="N145" s="169">
        <v>1.1877182125370801E-3</v>
      </c>
      <c r="O145" s="169">
        <v>9.0333937216813497E-7</v>
      </c>
      <c r="P145" s="169">
        <v>0</v>
      </c>
      <c r="Q145" s="169">
        <v>1.18862155190925E-3</v>
      </c>
      <c r="R145" s="169">
        <v>6.4101087936025E-4</v>
      </c>
      <c r="S145" s="169">
        <v>1.19356225736878E-2</v>
      </c>
      <c r="T145" s="169">
        <v>1.3765255004957301E-2</v>
      </c>
      <c r="U145" s="169">
        <v>1.2414215596865E-3</v>
      </c>
      <c r="V145" s="169">
        <v>9.4418437006848203E-7</v>
      </c>
      <c r="W145" s="169">
        <v>0</v>
      </c>
      <c r="X145" s="169">
        <v>1.2423657440565701E-3</v>
      </c>
      <c r="Y145" s="169">
        <v>2.564043517441E-3</v>
      </c>
      <c r="Z145" s="169">
        <v>2.7849786005271601E-2</v>
      </c>
      <c r="AA145" s="169">
        <v>3.1656195266769202E-2</v>
      </c>
      <c r="AB145" s="169">
        <v>161.46203233063099</v>
      </c>
      <c r="AC145" s="169">
        <v>0.71363218631587899</v>
      </c>
      <c r="AD145" s="169">
        <v>0</v>
      </c>
      <c r="AE145" s="169">
        <v>162.17566451694699</v>
      </c>
      <c r="AF145" s="169">
        <v>6.5386355328212506E-5</v>
      </c>
      <c r="AG145" s="169">
        <v>3.03534194628048E-6</v>
      </c>
      <c r="AH145" s="169">
        <v>0</v>
      </c>
      <c r="AI145" s="169">
        <v>6.8421697274493001E-5</v>
      </c>
      <c r="AJ145" s="169">
        <v>2.5379582991187501E-2</v>
      </c>
      <c r="AK145" s="169">
        <v>1.12173041775533E-4</v>
      </c>
      <c r="AL145" s="169">
        <v>0</v>
      </c>
      <c r="AM145" s="169">
        <v>2.5491756032963098E-2</v>
      </c>
      <c r="AN145" s="169">
        <v>1.40775029985291E-3</v>
      </c>
      <c r="AO145" s="169">
        <v>6.5350079746512497E-5</v>
      </c>
      <c r="AP145" s="169">
        <v>0</v>
      </c>
      <c r="AQ145" s="169">
        <v>1.47310037959942E-3</v>
      </c>
      <c r="AR145" s="169">
        <v>0</v>
      </c>
      <c r="AS145" s="169">
        <v>0</v>
      </c>
      <c r="AT145" s="169">
        <v>0</v>
      </c>
      <c r="AU145" s="169">
        <v>0</v>
      </c>
      <c r="AV145" s="169">
        <v>1.47310037959942E-3</v>
      </c>
      <c r="AW145" s="169">
        <v>1.6026165566155599E-3</v>
      </c>
      <c r="AX145" s="169">
        <v>7.4396091259118003E-5</v>
      </c>
      <c r="AY145" s="169">
        <v>0</v>
      </c>
      <c r="AZ145" s="169">
        <v>1.67701264787468E-3</v>
      </c>
      <c r="BA145" s="169">
        <v>0</v>
      </c>
      <c r="BB145" s="169">
        <v>0</v>
      </c>
      <c r="BC145" s="169">
        <v>0</v>
      </c>
      <c r="BD145" s="169">
        <v>0</v>
      </c>
      <c r="BE145" s="169">
        <v>1.67701264787468E-3</v>
      </c>
      <c r="BF145" s="169">
        <v>1.4145817887778999E-2</v>
      </c>
      <c r="BG145" s="169">
        <v>2.7672390960428901E-3</v>
      </c>
      <c r="BH145" s="169">
        <v>0</v>
      </c>
      <c r="BI145" s="169">
        <v>1.6913056983821902E-2</v>
      </c>
      <c r="BJ145" s="169">
        <v>1.52541322122359E-3</v>
      </c>
      <c r="BK145" s="169">
        <v>6.7420430449420403E-6</v>
      </c>
      <c r="BL145" s="169">
        <v>0</v>
      </c>
      <c r="BM145" s="169">
        <v>1.5321552642685299E-3</v>
      </c>
      <c r="BN145" s="169">
        <v>14.4535866854772</v>
      </c>
    </row>
    <row r="146" spans="1:66" x14ac:dyDescent="0.25">
      <c r="A146" s="169" t="s">
        <v>209</v>
      </c>
      <c r="B146" s="169">
        <v>2026</v>
      </c>
      <c r="C146" s="169" t="s">
        <v>62</v>
      </c>
      <c r="D146" s="169">
        <v>2023</v>
      </c>
      <c r="E146" s="169" t="s">
        <v>210</v>
      </c>
      <c r="F146" s="169" t="s">
        <v>211</v>
      </c>
      <c r="G146" s="169">
        <v>1322.4527404666401</v>
      </c>
      <c r="H146" s="169">
        <v>223431.26541804901</v>
      </c>
      <c r="I146" s="169">
        <v>15260.921273890401</v>
      </c>
      <c r="J146" s="169">
        <v>0.217883822494989</v>
      </c>
      <c r="K146" s="169">
        <v>4.1626130709690803E-3</v>
      </c>
      <c r="L146" s="169">
        <v>3.6044014182290203E-2</v>
      </c>
      <c r="M146" s="169">
        <v>0.25809044974824802</v>
      </c>
      <c r="N146" s="169">
        <v>1.23815648159006E-3</v>
      </c>
      <c r="O146" s="169">
        <v>9.9407114816191108E-7</v>
      </c>
      <c r="P146" s="169">
        <v>0</v>
      </c>
      <c r="Q146" s="169">
        <v>1.2391505527382201E-3</v>
      </c>
      <c r="R146" s="169">
        <v>7.38872433253394E-4</v>
      </c>
      <c r="S146" s="169">
        <v>1.37578047071782E-2</v>
      </c>
      <c r="T146" s="169">
        <v>1.57358276931698E-2</v>
      </c>
      <c r="U146" s="169">
        <v>1.29414042344954E-3</v>
      </c>
      <c r="V146" s="169">
        <v>1.0390186343564001E-6</v>
      </c>
      <c r="W146" s="169">
        <v>0</v>
      </c>
      <c r="X146" s="169">
        <v>1.2951794420838999E-3</v>
      </c>
      <c r="Y146" s="169">
        <v>2.9554897330135699E-3</v>
      </c>
      <c r="Z146" s="169">
        <v>3.2101544316749102E-2</v>
      </c>
      <c r="AA146" s="169">
        <v>3.6352213491846599E-2</v>
      </c>
      <c r="AB146" s="169">
        <v>186.11204356661901</v>
      </c>
      <c r="AC146" s="169">
        <v>0.78530969497505998</v>
      </c>
      <c r="AD146" s="169">
        <v>0</v>
      </c>
      <c r="AE146" s="169">
        <v>186.89735326159399</v>
      </c>
      <c r="AF146" s="169">
        <v>7.2657627910214294E-5</v>
      </c>
      <c r="AG146" s="169">
        <v>3.3402129327774298E-6</v>
      </c>
      <c r="AH146" s="169">
        <v>0</v>
      </c>
      <c r="AI146" s="169">
        <v>7.5997840842991803E-5</v>
      </c>
      <c r="AJ146" s="169">
        <v>2.92542214858671E-2</v>
      </c>
      <c r="AK146" s="169">
        <v>1.23439747968678E-4</v>
      </c>
      <c r="AL146" s="169">
        <v>0</v>
      </c>
      <c r="AM146" s="169">
        <v>2.9377661233835801E-2</v>
      </c>
      <c r="AN146" s="169">
        <v>1.56429880460202E-3</v>
      </c>
      <c r="AO146" s="169">
        <v>7.1913868483523705E-5</v>
      </c>
      <c r="AP146" s="169">
        <v>0</v>
      </c>
      <c r="AQ146" s="169">
        <v>1.6362126730855399E-3</v>
      </c>
      <c r="AR146" s="169">
        <v>0</v>
      </c>
      <c r="AS146" s="169">
        <v>0</v>
      </c>
      <c r="AT146" s="169">
        <v>0</v>
      </c>
      <c r="AU146" s="169">
        <v>0</v>
      </c>
      <c r="AV146" s="169">
        <v>1.6362126730855399E-3</v>
      </c>
      <c r="AW146" s="169">
        <v>1.7808351125984899E-3</v>
      </c>
      <c r="AX146" s="169">
        <v>8.1868465092147896E-5</v>
      </c>
      <c r="AY146" s="169">
        <v>0</v>
      </c>
      <c r="AZ146" s="169">
        <v>1.86270357769064E-3</v>
      </c>
      <c r="BA146" s="169">
        <v>0</v>
      </c>
      <c r="BB146" s="169">
        <v>0</v>
      </c>
      <c r="BC146" s="169">
        <v>0</v>
      </c>
      <c r="BD146" s="169">
        <v>0</v>
      </c>
      <c r="BE146" s="169">
        <v>1.86270357769064E-3</v>
      </c>
      <c r="BF146" s="169">
        <v>1.5718899696722501E-2</v>
      </c>
      <c r="BG146" s="169">
        <v>3.0451817226116499E-3</v>
      </c>
      <c r="BH146" s="169">
        <v>0</v>
      </c>
      <c r="BI146" s="169">
        <v>1.8764081419334101E-2</v>
      </c>
      <c r="BJ146" s="169">
        <v>1.7582943047819201E-3</v>
      </c>
      <c r="BK146" s="169">
        <v>7.4192166057776203E-6</v>
      </c>
      <c r="BL146" s="169">
        <v>0</v>
      </c>
      <c r="BM146" s="169">
        <v>1.7657135213876901E-3</v>
      </c>
      <c r="BN146" s="169">
        <v>16.656858504010799</v>
      </c>
    </row>
    <row r="147" spans="1:66" x14ac:dyDescent="0.25">
      <c r="A147" s="169" t="s">
        <v>209</v>
      </c>
      <c r="B147" s="169">
        <v>2026</v>
      </c>
      <c r="C147" s="169" t="s">
        <v>62</v>
      </c>
      <c r="D147" s="169">
        <v>2024</v>
      </c>
      <c r="E147" s="169" t="s">
        <v>210</v>
      </c>
      <c r="F147" s="169" t="s">
        <v>211</v>
      </c>
      <c r="G147" s="169">
        <v>1391.30713374999</v>
      </c>
      <c r="H147" s="169">
        <v>242532.39426319601</v>
      </c>
      <c r="I147" s="169">
        <v>16055.4914260819</v>
      </c>
      <c r="J147" s="169">
        <v>0.21814388859967501</v>
      </c>
      <c r="K147" s="169">
        <v>4.3793423261663401E-3</v>
      </c>
      <c r="L147" s="169">
        <v>3.7920670074841997E-2</v>
      </c>
      <c r="M147" s="169">
        <v>0.26044390100068299</v>
      </c>
      <c r="N147" s="169">
        <v>1.1968406034434001E-3</v>
      </c>
      <c r="O147" s="169">
        <v>1.0458281325082901E-6</v>
      </c>
      <c r="P147" s="169">
        <v>0</v>
      </c>
      <c r="Q147" s="169">
        <v>1.19788643157591E-3</v>
      </c>
      <c r="R147" s="169">
        <v>8.02038604385684E-4</v>
      </c>
      <c r="S147" s="169">
        <v>1.4933958813661399E-2</v>
      </c>
      <c r="T147" s="169">
        <v>1.6933883849623001E-2</v>
      </c>
      <c r="U147" s="169">
        <v>1.2509564246295901E-3</v>
      </c>
      <c r="V147" s="169">
        <v>1.0931158398667101E-6</v>
      </c>
      <c r="W147" s="169">
        <v>0</v>
      </c>
      <c r="X147" s="169">
        <v>1.2520495404694501E-3</v>
      </c>
      <c r="Y147" s="169">
        <v>3.2081544175427299E-3</v>
      </c>
      <c r="Z147" s="169">
        <v>3.48459038985433E-2</v>
      </c>
      <c r="AA147" s="169">
        <v>3.93061078565555E-2</v>
      </c>
      <c r="AB147" s="169">
        <v>184.03554012420801</v>
      </c>
      <c r="AC147" s="169">
        <v>0.76367368527695301</v>
      </c>
      <c r="AD147" s="169">
        <v>0</v>
      </c>
      <c r="AE147" s="169">
        <v>184.799213809485</v>
      </c>
      <c r="AF147" s="169">
        <v>7.5820853216813705E-5</v>
      </c>
      <c r="AG147" s="169">
        <v>3.5141233704709802E-6</v>
      </c>
      <c r="AH147" s="169">
        <v>0</v>
      </c>
      <c r="AI147" s="169">
        <v>7.9334976587284696E-5</v>
      </c>
      <c r="AJ147" s="169">
        <v>2.8927824061732998E-2</v>
      </c>
      <c r="AK147" s="169">
        <v>1.2003886854331E-4</v>
      </c>
      <c r="AL147" s="169">
        <v>0</v>
      </c>
      <c r="AM147" s="169">
        <v>2.9047862930276402E-2</v>
      </c>
      <c r="AN147" s="169">
        <v>1.63240217802779E-3</v>
      </c>
      <c r="AO147" s="169">
        <v>7.5658112517033898E-5</v>
      </c>
      <c r="AP147" s="169">
        <v>0</v>
      </c>
      <c r="AQ147" s="169">
        <v>1.7080602905448199E-3</v>
      </c>
      <c r="AR147" s="169">
        <v>0</v>
      </c>
      <c r="AS147" s="169">
        <v>0</v>
      </c>
      <c r="AT147" s="169">
        <v>0</v>
      </c>
      <c r="AU147" s="169">
        <v>0</v>
      </c>
      <c r="AV147" s="169">
        <v>1.7080602905448199E-3</v>
      </c>
      <c r="AW147" s="169">
        <v>1.8583656191271799E-3</v>
      </c>
      <c r="AX147" s="169">
        <v>8.6131001907618302E-5</v>
      </c>
      <c r="AY147" s="169">
        <v>0</v>
      </c>
      <c r="AZ147" s="169">
        <v>1.9444966210348E-3</v>
      </c>
      <c r="BA147" s="169">
        <v>0</v>
      </c>
      <c r="BB147" s="169">
        <v>0</v>
      </c>
      <c r="BC147" s="169">
        <v>0</v>
      </c>
      <c r="BD147" s="169">
        <v>0</v>
      </c>
      <c r="BE147" s="169">
        <v>1.9444966210348E-3</v>
      </c>
      <c r="BF147" s="169">
        <v>1.6403238115967299E-2</v>
      </c>
      <c r="BG147" s="169">
        <v>3.2037311614928998E-3</v>
      </c>
      <c r="BH147" s="169">
        <v>0</v>
      </c>
      <c r="BI147" s="169">
        <v>1.9606969277460199E-2</v>
      </c>
      <c r="BJ147" s="169">
        <v>1.7386765298830801E-3</v>
      </c>
      <c r="BK147" s="169">
        <v>7.21481031426984E-6</v>
      </c>
      <c r="BL147" s="169">
        <v>0</v>
      </c>
      <c r="BM147" s="169">
        <v>1.74589134019735E-3</v>
      </c>
      <c r="BN147" s="169">
        <v>16.469865957751701</v>
      </c>
    </row>
    <row r="148" spans="1:66" x14ac:dyDescent="0.25">
      <c r="A148" s="169" t="s">
        <v>209</v>
      </c>
      <c r="B148" s="169">
        <v>2026</v>
      </c>
      <c r="C148" s="169" t="s">
        <v>62</v>
      </c>
      <c r="D148" s="169">
        <v>2025</v>
      </c>
      <c r="E148" s="169" t="s">
        <v>210</v>
      </c>
      <c r="F148" s="169" t="s">
        <v>211</v>
      </c>
      <c r="G148" s="169">
        <v>1469.15223126812</v>
      </c>
      <c r="H148" s="169">
        <v>259155.03862831599</v>
      </c>
      <c r="I148" s="169">
        <v>16953.813058628999</v>
      </c>
      <c r="J148" s="169">
        <v>0.21310109755694701</v>
      </c>
      <c r="K148" s="169">
        <v>4.6243711355326896E-3</v>
      </c>
      <c r="L148" s="169">
        <v>4.0042371450707298E-2</v>
      </c>
      <c r="M148" s="169">
        <v>0.25776784014318799</v>
      </c>
      <c r="N148" s="169">
        <v>1.1186664461086699E-3</v>
      </c>
      <c r="O148" s="169">
        <v>1.10434331653015E-6</v>
      </c>
      <c r="P148" s="169">
        <v>0</v>
      </c>
      <c r="Q148" s="169">
        <v>1.1197707894252001E-3</v>
      </c>
      <c r="R148" s="169">
        <v>8.57008591089118E-4</v>
      </c>
      <c r="S148" s="169">
        <v>1.59574999660793E-2</v>
      </c>
      <c r="T148" s="169">
        <v>1.7934279346593699E-2</v>
      </c>
      <c r="U148" s="169">
        <v>1.16924757879287E-3</v>
      </c>
      <c r="V148" s="169">
        <v>1.15427682085276E-6</v>
      </c>
      <c r="W148" s="169">
        <v>0</v>
      </c>
      <c r="X148" s="169">
        <v>1.17040185561372E-3</v>
      </c>
      <c r="Y148" s="169">
        <v>3.4280343643564699E-3</v>
      </c>
      <c r="Z148" s="169">
        <v>3.7234166587518498E-2</v>
      </c>
      <c r="AA148" s="169">
        <v>4.1832602807488697E-2</v>
      </c>
      <c r="AB148" s="169">
        <v>196.64893695856</v>
      </c>
      <c r="AC148" s="169">
        <v>0.806402031204554</v>
      </c>
      <c r="AD148" s="169">
        <v>0</v>
      </c>
      <c r="AE148" s="169">
        <v>197.45533898976501</v>
      </c>
      <c r="AF148" s="169">
        <v>7.7699136240748896E-5</v>
      </c>
      <c r="AG148" s="169">
        <v>3.7107422692239202E-6</v>
      </c>
      <c r="AH148" s="169">
        <v>0</v>
      </c>
      <c r="AI148" s="169">
        <v>8.1409878509972796E-5</v>
      </c>
      <c r="AJ148" s="169">
        <v>3.09104743922003E-2</v>
      </c>
      <c r="AK148" s="169">
        <v>1.2675516949587799E-4</v>
      </c>
      <c r="AL148" s="169">
        <v>0</v>
      </c>
      <c r="AM148" s="169">
        <v>3.1037229561696099E-2</v>
      </c>
      <c r="AN148" s="169">
        <v>1.67284109646698E-3</v>
      </c>
      <c r="AO148" s="169">
        <v>7.9891263489998007E-5</v>
      </c>
      <c r="AP148" s="169">
        <v>0</v>
      </c>
      <c r="AQ148" s="169">
        <v>1.7527323599569799E-3</v>
      </c>
      <c r="AR148" s="169">
        <v>0</v>
      </c>
      <c r="AS148" s="169">
        <v>0</v>
      </c>
      <c r="AT148" s="169">
        <v>0</v>
      </c>
      <c r="AU148" s="169">
        <v>0</v>
      </c>
      <c r="AV148" s="169">
        <v>1.7527323599569799E-3</v>
      </c>
      <c r="AW148" s="169">
        <v>1.90440224950761E-3</v>
      </c>
      <c r="AX148" s="169">
        <v>9.0950122057430598E-5</v>
      </c>
      <c r="AY148" s="169">
        <v>0</v>
      </c>
      <c r="AZ148" s="169">
        <v>1.9953523715650501E-3</v>
      </c>
      <c r="BA148" s="169">
        <v>0</v>
      </c>
      <c r="BB148" s="169">
        <v>0</v>
      </c>
      <c r="BC148" s="169">
        <v>0</v>
      </c>
      <c r="BD148" s="169">
        <v>0</v>
      </c>
      <c r="BE148" s="169">
        <v>1.9953523715650501E-3</v>
      </c>
      <c r="BF148" s="169">
        <v>1.6809589463406199E-2</v>
      </c>
      <c r="BG148" s="169">
        <v>3.38298328968122E-3</v>
      </c>
      <c r="BH148" s="169">
        <v>0</v>
      </c>
      <c r="BI148" s="169">
        <v>2.0192572753087501E-2</v>
      </c>
      <c r="BJ148" s="169">
        <v>1.85784164887689E-3</v>
      </c>
      <c r="BK148" s="169">
        <v>7.61848653993205E-6</v>
      </c>
      <c r="BL148" s="169">
        <v>0</v>
      </c>
      <c r="BM148" s="169">
        <v>1.8654601354168199E-3</v>
      </c>
      <c r="BN148" s="169">
        <v>17.5978181874545</v>
      </c>
    </row>
    <row r="149" spans="1:66" x14ac:dyDescent="0.25">
      <c r="A149" s="169" t="s">
        <v>209</v>
      </c>
      <c r="B149" s="169">
        <v>2026</v>
      </c>
      <c r="C149" s="169" t="s">
        <v>62</v>
      </c>
      <c r="D149" s="169">
        <v>2026</v>
      </c>
      <c r="E149" s="169" t="s">
        <v>210</v>
      </c>
      <c r="F149" s="169" t="s">
        <v>211</v>
      </c>
      <c r="G149" s="169">
        <v>1149.6662780178499</v>
      </c>
      <c r="H149" s="169">
        <v>202798.45910332701</v>
      </c>
      <c r="I149" s="169">
        <v>13266.9894531627</v>
      </c>
      <c r="J149" s="169">
        <v>0.15118097578105599</v>
      </c>
      <c r="K149" s="169">
        <v>3.6187424546005602E-3</v>
      </c>
      <c r="L149" s="169">
        <v>3.1334645361432101E-2</v>
      </c>
      <c r="M149" s="169">
        <v>0.18613436359708899</v>
      </c>
      <c r="N149" s="169">
        <v>7.5057341692279299E-4</v>
      </c>
      <c r="O149" s="169">
        <v>8.6418973020462795E-7</v>
      </c>
      <c r="P149" s="169">
        <v>0</v>
      </c>
      <c r="Q149" s="169">
        <v>7.51437606652998E-4</v>
      </c>
      <c r="R149" s="169">
        <v>6.7064110592290405E-4</v>
      </c>
      <c r="S149" s="169">
        <v>1.2487337392284401E-2</v>
      </c>
      <c r="T149" s="169">
        <v>1.39094161048603E-2</v>
      </c>
      <c r="U149" s="169">
        <v>7.8451101621583195E-4</v>
      </c>
      <c r="V149" s="169">
        <v>9.0326455501934799E-7</v>
      </c>
      <c r="W149" s="169">
        <v>0</v>
      </c>
      <c r="X149" s="169">
        <v>7.85414280770852E-4</v>
      </c>
      <c r="Y149" s="169">
        <v>2.6825644236916101E-3</v>
      </c>
      <c r="Z149" s="169">
        <v>2.9137120581997099E-2</v>
      </c>
      <c r="AA149" s="169">
        <v>3.2605099286459598E-2</v>
      </c>
      <c r="AB149" s="169">
        <v>153.88510912458099</v>
      </c>
      <c r="AC149" s="169">
        <v>0.63103959009118205</v>
      </c>
      <c r="AD149" s="169">
        <v>0</v>
      </c>
      <c r="AE149" s="169">
        <v>154.516148714672</v>
      </c>
      <c r="AF149" s="169">
        <v>5.8216948452006501E-5</v>
      </c>
      <c r="AG149" s="169">
        <v>2.9037938768672299E-6</v>
      </c>
      <c r="AH149" s="169">
        <v>0</v>
      </c>
      <c r="AI149" s="169">
        <v>6.1120742328873797E-5</v>
      </c>
      <c r="AJ149" s="169">
        <v>2.4188596178064601E-2</v>
      </c>
      <c r="AK149" s="169">
        <v>9.9190635818633601E-5</v>
      </c>
      <c r="AL149" s="169">
        <v>0</v>
      </c>
      <c r="AM149" s="169">
        <v>2.42877868138833E-2</v>
      </c>
      <c r="AN149" s="169">
        <v>1.25339493581579E-3</v>
      </c>
      <c r="AO149" s="169">
        <v>6.2517885885392493E-5</v>
      </c>
      <c r="AP149" s="169">
        <v>0</v>
      </c>
      <c r="AQ149" s="169">
        <v>1.31591282170119E-3</v>
      </c>
      <c r="AR149" s="169">
        <v>0</v>
      </c>
      <c r="AS149" s="169">
        <v>0</v>
      </c>
      <c r="AT149" s="169">
        <v>0</v>
      </c>
      <c r="AU149" s="169">
        <v>0</v>
      </c>
      <c r="AV149" s="169">
        <v>1.31591282170119E-3</v>
      </c>
      <c r="AW149" s="169">
        <v>1.42689472438853E-3</v>
      </c>
      <c r="AX149" s="169">
        <v>7.11718541384794E-5</v>
      </c>
      <c r="AY149" s="169">
        <v>0</v>
      </c>
      <c r="AZ149" s="169">
        <v>1.4980665785270101E-3</v>
      </c>
      <c r="BA149" s="169">
        <v>0</v>
      </c>
      <c r="BB149" s="169">
        <v>0</v>
      </c>
      <c r="BC149" s="169">
        <v>0</v>
      </c>
      <c r="BD149" s="169">
        <v>0</v>
      </c>
      <c r="BE149" s="169">
        <v>1.4980665785270101E-3</v>
      </c>
      <c r="BF149" s="169">
        <v>1.25947730669769E-2</v>
      </c>
      <c r="BG149" s="169">
        <v>2.6473102817175698E-3</v>
      </c>
      <c r="BH149" s="169">
        <v>0</v>
      </c>
      <c r="BI149" s="169">
        <v>1.52420833486944E-2</v>
      </c>
      <c r="BJ149" s="169">
        <v>1.45383020775677E-3</v>
      </c>
      <c r="BK149" s="169">
        <v>5.9617491489854703E-6</v>
      </c>
      <c r="BL149" s="169">
        <v>0</v>
      </c>
      <c r="BM149" s="169">
        <v>1.4597919569057499E-3</v>
      </c>
      <c r="BN149" s="169">
        <v>13.7709474254704</v>
      </c>
    </row>
    <row r="150" spans="1:66" x14ac:dyDescent="0.25">
      <c r="A150" s="169" t="s">
        <v>209</v>
      </c>
      <c r="B150" s="169">
        <v>2026</v>
      </c>
      <c r="C150" s="169" t="s">
        <v>62</v>
      </c>
      <c r="D150" s="169">
        <v>2027</v>
      </c>
      <c r="E150" s="169" t="s">
        <v>210</v>
      </c>
      <c r="F150" s="169" t="s">
        <v>211</v>
      </c>
      <c r="G150" s="169">
        <v>254.062141653921</v>
      </c>
      <c r="H150" s="169">
        <v>18673.321347339901</v>
      </c>
      <c r="I150" s="169">
        <v>2931.84189031084</v>
      </c>
      <c r="J150" s="169">
        <v>1.2486030215157399E-2</v>
      </c>
      <c r="K150" s="169">
        <v>7.9969768243955098E-4</v>
      </c>
      <c r="L150" s="169">
        <v>6.9245721656001199E-3</v>
      </c>
      <c r="M150" s="169">
        <v>2.0210300063197101E-2</v>
      </c>
      <c r="N150" s="169">
        <v>5.76178379434776E-5</v>
      </c>
      <c r="O150" s="169">
        <v>1.90975327231179E-7</v>
      </c>
      <c r="P150" s="169">
        <v>0</v>
      </c>
      <c r="Q150" s="169">
        <v>5.7808813270708799E-5</v>
      </c>
      <c r="R150" s="169">
        <v>6.17514400010959E-5</v>
      </c>
      <c r="S150" s="169">
        <v>1.1498118128203999E-3</v>
      </c>
      <c r="T150" s="169">
        <v>1.26937206609221E-3</v>
      </c>
      <c r="U150" s="169">
        <v>6.0223060899912503E-5</v>
      </c>
      <c r="V150" s="169">
        <v>1.9961038408810899E-7</v>
      </c>
      <c r="W150" s="169">
        <v>0</v>
      </c>
      <c r="X150" s="169">
        <v>6.04226712840006E-5</v>
      </c>
      <c r="Y150" s="169">
        <v>2.4700576000438301E-4</v>
      </c>
      <c r="Z150" s="169">
        <v>2.6828942299142798E-3</v>
      </c>
      <c r="AA150" s="169">
        <v>2.99032266120266E-3</v>
      </c>
      <c r="AB150" s="169">
        <v>13.492498110072001</v>
      </c>
      <c r="AC150" s="169">
        <v>0.13442958923079301</v>
      </c>
      <c r="AD150" s="169">
        <v>0</v>
      </c>
      <c r="AE150" s="169">
        <v>13.626927699302801</v>
      </c>
      <c r="AF150" s="169">
        <v>5.1224434891376301E-6</v>
      </c>
      <c r="AG150" s="169">
        <v>6.41702818795711E-7</v>
      </c>
      <c r="AH150" s="169">
        <v>0</v>
      </c>
      <c r="AI150" s="169">
        <v>5.7641463079333396E-6</v>
      </c>
      <c r="AJ150" s="169">
        <v>2.1208328088042302E-3</v>
      </c>
      <c r="AK150" s="169">
        <v>2.1130459384827801E-5</v>
      </c>
      <c r="AL150" s="169">
        <v>0</v>
      </c>
      <c r="AM150" s="169">
        <v>2.1419632681890601E-3</v>
      </c>
      <c r="AN150" s="169">
        <v>1.1028480363550201E-4</v>
      </c>
      <c r="AO150" s="169">
        <v>1.3815685719775E-5</v>
      </c>
      <c r="AP150" s="169">
        <v>0</v>
      </c>
      <c r="AQ150" s="169">
        <v>1.2410048935527701E-4</v>
      </c>
      <c r="AR150" s="169">
        <v>0</v>
      </c>
      <c r="AS150" s="169">
        <v>0</v>
      </c>
      <c r="AT150" s="169">
        <v>0</v>
      </c>
      <c r="AU150" s="169">
        <v>0</v>
      </c>
      <c r="AV150" s="169">
        <v>1.2410048935527701E-4</v>
      </c>
      <c r="AW150" s="169">
        <v>1.2555085391764299E-4</v>
      </c>
      <c r="AX150" s="169">
        <v>1.57281065241627E-5</v>
      </c>
      <c r="AY150" s="169">
        <v>0</v>
      </c>
      <c r="AZ150" s="169">
        <v>1.41278960441806E-4</v>
      </c>
      <c r="BA150" s="169">
        <v>0</v>
      </c>
      <c r="BB150" s="169">
        <v>0</v>
      </c>
      <c r="BC150" s="169">
        <v>0</v>
      </c>
      <c r="BD150" s="169">
        <v>0</v>
      </c>
      <c r="BE150" s="169">
        <v>1.41278960441806E-4</v>
      </c>
      <c r="BF150" s="169">
        <v>1.1081998273772501E-3</v>
      </c>
      <c r="BG150" s="169">
        <v>5.85023091183654E-4</v>
      </c>
      <c r="BH150" s="169">
        <v>0</v>
      </c>
      <c r="BI150" s="169">
        <v>1.6932229185609099E-3</v>
      </c>
      <c r="BJ150" s="169">
        <v>1.27470431948314E-4</v>
      </c>
      <c r="BK150" s="169">
        <v>1.27002410273394E-6</v>
      </c>
      <c r="BL150" s="169">
        <v>0</v>
      </c>
      <c r="BM150" s="169">
        <v>1.2874045605104799E-4</v>
      </c>
      <c r="BN150" s="169">
        <v>1.2144730921575599</v>
      </c>
    </row>
    <row r="151" spans="1:66" x14ac:dyDescent="0.25">
      <c r="A151" s="169" t="s">
        <v>209</v>
      </c>
      <c r="B151" s="169">
        <v>2026</v>
      </c>
      <c r="C151" s="169" t="s">
        <v>63</v>
      </c>
      <c r="D151" s="169">
        <v>2021</v>
      </c>
      <c r="E151" s="169" t="s">
        <v>210</v>
      </c>
      <c r="F151" s="169" t="s">
        <v>211</v>
      </c>
      <c r="G151" s="169">
        <v>4321.5521033956702</v>
      </c>
      <c r="H151" s="169">
        <v>250648.80071426701</v>
      </c>
      <c r="I151" s="169">
        <v>49870.112112789197</v>
      </c>
      <c r="J151" s="169">
        <v>0.28004311206945098</v>
      </c>
      <c r="K151" s="169">
        <v>1.3602716166719901E-2</v>
      </c>
      <c r="L151" s="169">
        <v>0.117785748055794</v>
      </c>
      <c r="M151" s="169">
        <v>0.41143157629196597</v>
      </c>
      <c r="N151" s="169">
        <v>1.6774764755485101E-3</v>
      </c>
      <c r="O151" s="169">
        <v>3.2484565457879199E-6</v>
      </c>
      <c r="P151" s="169">
        <v>0</v>
      </c>
      <c r="Q151" s="169">
        <v>1.6807249320942999E-3</v>
      </c>
      <c r="R151" s="169">
        <v>8.2887902429091003E-4</v>
      </c>
      <c r="S151" s="169">
        <v>1.54337274322967E-2</v>
      </c>
      <c r="T151" s="169">
        <v>1.7943331388681899E-2</v>
      </c>
      <c r="U151" s="169">
        <v>1.7533245180812E-3</v>
      </c>
      <c r="V151" s="169">
        <v>3.3953373359760199E-6</v>
      </c>
      <c r="W151" s="169">
        <v>0</v>
      </c>
      <c r="X151" s="169">
        <v>1.7567198554171799E-3</v>
      </c>
      <c r="Y151" s="169">
        <v>3.3155160971636401E-3</v>
      </c>
      <c r="Z151" s="169">
        <v>3.6012030675358998E-2</v>
      </c>
      <c r="AA151" s="169">
        <v>4.1084266627939799E-2</v>
      </c>
      <c r="AB151" s="169">
        <v>225.51600186654099</v>
      </c>
      <c r="AC151" s="169">
        <v>2.5662593908187201</v>
      </c>
      <c r="AD151" s="169">
        <v>0</v>
      </c>
      <c r="AE151" s="169">
        <v>228.08226125735899</v>
      </c>
      <c r="AF151" s="169">
        <v>8.7439998291172506E-5</v>
      </c>
      <c r="AG151" s="169">
        <v>1.09152514745745E-5</v>
      </c>
      <c r="AH151" s="169">
        <v>0</v>
      </c>
      <c r="AI151" s="169">
        <v>9.8355249765747096E-5</v>
      </c>
      <c r="AJ151" s="169">
        <v>3.5447974998186901E-2</v>
      </c>
      <c r="AK151" s="169">
        <v>4.0338023897053298E-4</v>
      </c>
      <c r="AL151" s="169">
        <v>0</v>
      </c>
      <c r="AM151" s="169">
        <v>3.5851355237157503E-2</v>
      </c>
      <c r="AN151" s="169">
        <v>1.8825591852559601E-3</v>
      </c>
      <c r="AO151" s="169">
        <v>2.35002371047776E-4</v>
      </c>
      <c r="AP151" s="169">
        <v>0</v>
      </c>
      <c r="AQ151" s="169">
        <v>2.1175615563037301E-3</v>
      </c>
      <c r="AR151" s="169">
        <v>0</v>
      </c>
      <c r="AS151" s="169">
        <v>0</v>
      </c>
      <c r="AT151" s="169">
        <v>0</v>
      </c>
      <c r="AU151" s="169">
        <v>0</v>
      </c>
      <c r="AV151" s="169">
        <v>2.1175615563037301E-3</v>
      </c>
      <c r="AW151" s="169">
        <v>2.14315032958269E-3</v>
      </c>
      <c r="AX151" s="169">
        <v>2.6753231075456299E-4</v>
      </c>
      <c r="AY151" s="169">
        <v>0</v>
      </c>
      <c r="AZ151" s="169">
        <v>2.4106826403372502E-3</v>
      </c>
      <c r="BA151" s="169">
        <v>0</v>
      </c>
      <c r="BB151" s="169">
        <v>0</v>
      </c>
      <c r="BC151" s="169">
        <v>0</v>
      </c>
      <c r="BD151" s="169">
        <v>0</v>
      </c>
      <c r="BE151" s="169">
        <v>2.4106826403372502E-3</v>
      </c>
      <c r="BF151" s="169">
        <v>1.8906729501278301E-2</v>
      </c>
      <c r="BG151" s="169">
        <v>9.95113933064312E-3</v>
      </c>
      <c r="BH151" s="169">
        <v>0</v>
      </c>
      <c r="BI151" s="169">
        <v>2.8857868831921402E-2</v>
      </c>
      <c r="BJ151" s="169">
        <v>2.1305633645207398E-3</v>
      </c>
      <c r="BK151" s="169">
        <v>2.4244746256060998E-5</v>
      </c>
      <c r="BL151" s="169">
        <v>0</v>
      </c>
      <c r="BM151" s="169">
        <v>2.1548081107767999E-3</v>
      </c>
      <c r="BN151" s="169">
        <v>20.327382313012901</v>
      </c>
    </row>
    <row r="152" spans="1:66" x14ac:dyDescent="0.25">
      <c r="A152" s="169" t="s">
        <v>209</v>
      </c>
      <c r="B152" s="169">
        <v>2026</v>
      </c>
      <c r="C152" s="169" t="s">
        <v>63</v>
      </c>
      <c r="D152" s="169">
        <v>2022</v>
      </c>
      <c r="E152" s="169" t="s">
        <v>210</v>
      </c>
      <c r="F152" s="169" t="s">
        <v>211</v>
      </c>
      <c r="G152" s="169">
        <v>4511.1923133316895</v>
      </c>
      <c r="H152" s="169">
        <v>274237.24716229801</v>
      </c>
      <c r="I152" s="169">
        <v>52058.533842836303</v>
      </c>
      <c r="J152" s="169">
        <v>0.28728177935753602</v>
      </c>
      <c r="K152" s="169">
        <v>1.4199636413852801E-2</v>
      </c>
      <c r="L152" s="169">
        <v>0.12295447296164901</v>
      </c>
      <c r="M152" s="169">
        <v>0.424435888733038</v>
      </c>
      <c r="N152" s="169">
        <v>1.6819254633688701E-3</v>
      </c>
      <c r="O152" s="169">
        <v>3.3910067144708798E-6</v>
      </c>
      <c r="P152" s="169">
        <v>0</v>
      </c>
      <c r="Q152" s="169">
        <v>1.6853164700833399E-3</v>
      </c>
      <c r="R152" s="169">
        <v>9.0688445827130702E-4</v>
      </c>
      <c r="S152" s="169">
        <v>1.68861886130117E-2</v>
      </c>
      <c r="T152" s="169">
        <v>1.9478389541366301E-2</v>
      </c>
      <c r="U152" s="169">
        <v>1.7579746693887101E-3</v>
      </c>
      <c r="V152" s="169">
        <v>3.5443329907298101E-6</v>
      </c>
      <c r="W152" s="169">
        <v>0</v>
      </c>
      <c r="X152" s="169">
        <v>1.76151900237944E-3</v>
      </c>
      <c r="Y152" s="169">
        <v>3.6275378330852199E-3</v>
      </c>
      <c r="Z152" s="169">
        <v>3.9401106763694002E-2</v>
      </c>
      <c r="AA152" s="169">
        <v>4.4790163599158703E-2</v>
      </c>
      <c r="AB152" s="169">
        <v>246.73921186413099</v>
      </c>
      <c r="AC152" s="169">
        <v>2.6788730902446098</v>
      </c>
      <c r="AD152" s="169">
        <v>0</v>
      </c>
      <c r="AE152" s="169">
        <v>249.41808495437499</v>
      </c>
      <c r="AF152" s="169">
        <v>9.2494566730955106E-5</v>
      </c>
      <c r="AG152" s="169">
        <v>1.1394239239066899E-5</v>
      </c>
      <c r="AH152" s="169">
        <v>0</v>
      </c>
      <c r="AI152" s="169">
        <v>1.03888805970022E-4</v>
      </c>
      <c r="AJ152" s="169">
        <v>3.8783968059207301E-2</v>
      </c>
      <c r="AK152" s="169">
        <v>4.2108154428218298E-4</v>
      </c>
      <c r="AL152" s="169">
        <v>0</v>
      </c>
      <c r="AM152" s="169">
        <v>3.92050496034895E-2</v>
      </c>
      <c r="AN152" s="169">
        <v>1.9913826576916601E-3</v>
      </c>
      <c r="AO152" s="169">
        <v>2.4531484626841299E-4</v>
      </c>
      <c r="AP152" s="169">
        <v>0</v>
      </c>
      <c r="AQ152" s="169">
        <v>2.23669750396008E-3</v>
      </c>
      <c r="AR152" s="169">
        <v>0</v>
      </c>
      <c r="AS152" s="169">
        <v>0</v>
      </c>
      <c r="AT152" s="169">
        <v>0</v>
      </c>
      <c r="AU152" s="169">
        <v>0</v>
      </c>
      <c r="AV152" s="169">
        <v>2.23669750396008E-3</v>
      </c>
      <c r="AW152" s="169">
        <v>2.2670375691677801E-3</v>
      </c>
      <c r="AX152" s="169">
        <v>2.7927227879435501E-4</v>
      </c>
      <c r="AY152" s="169">
        <v>0</v>
      </c>
      <c r="AZ152" s="169">
        <v>2.5463098479621298E-3</v>
      </c>
      <c r="BA152" s="169">
        <v>0</v>
      </c>
      <c r="BB152" s="169">
        <v>0</v>
      </c>
      <c r="BC152" s="169">
        <v>0</v>
      </c>
      <c r="BD152" s="169">
        <v>0</v>
      </c>
      <c r="BE152" s="169">
        <v>2.5463098479621298E-3</v>
      </c>
      <c r="BF152" s="169">
        <v>1.9999654278228401E-2</v>
      </c>
      <c r="BG152" s="169">
        <v>1.0387819510961399E-2</v>
      </c>
      <c r="BH152" s="169">
        <v>0</v>
      </c>
      <c r="BI152" s="169">
        <v>3.0387473789189798E-2</v>
      </c>
      <c r="BJ152" s="169">
        <v>2.3310697291429499E-3</v>
      </c>
      <c r="BK152" s="169">
        <v>2.5308664649230902E-5</v>
      </c>
      <c r="BL152" s="169">
        <v>0</v>
      </c>
      <c r="BM152" s="169">
        <v>2.35637839379218E-3</v>
      </c>
      <c r="BN152" s="169">
        <v>22.2288955778385</v>
      </c>
    </row>
    <row r="153" spans="1:66" x14ac:dyDescent="0.25">
      <c r="A153" s="169" t="s">
        <v>209</v>
      </c>
      <c r="B153" s="169">
        <v>2026</v>
      </c>
      <c r="C153" s="169" t="s">
        <v>63</v>
      </c>
      <c r="D153" s="169">
        <v>2023</v>
      </c>
      <c r="E153" s="169" t="s">
        <v>210</v>
      </c>
      <c r="F153" s="169" t="s">
        <v>211</v>
      </c>
      <c r="G153" s="169">
        <v>4783.7440006398201</v>
      </c>
      <c r="H153" s="169">
        <v>301221.86808496702</v>
      </c>
      <c r="I153" s="169">
        <v>55203.742526518799</v>
      </c>
      <c r="J153" s="169">
        <v>0.29354241649754698</v>
      </c>
      <c r="K153" s="169">
        <v>1.5057532640604301E-2</v>
      </c>
      <c r="L153" s="169">
        <v>0.13038298558983899</v>
      </c>
      <c r="M153" s="169">
        <v>0.43898293472799099</v>
      </c>
      <c r="N153" s="169">
        <v>1.6708015084256501E-3</v>
      </c>
      <c r="O153" s="169">
        <v>3.5958804014052402E-6</v>
      </c>
      <c r="P153" s="169">
        <v>0</v>
      </c>
      <c r="Q153" s="169">
        <v>1.67439738882706E-3</v>
      </c>
      <c r="R153" s="169">
        <v>9.961208168635001E-4</v>
      </c>
      <c r="S153" s="169">
        <v>1.8547769609998301E-2</v>
      </c>
      <c r="T153" s="169">
        <v>2.1218287815688901E-2</v>
      </c>
      <c r="U153" s="169">
        <v>1.74634773856477E-3</v>
      </c>
      <c r="V153" s="169">
        <v>3.7584701566738298E-6</v>
      </c>
      <c r="W153" s="169">
        <v>0</v>
      </c>
      <c r="X153" s="169">
        <v>1.75010620872145E-3</v>
      </c>
      <c r="Y153" s="169">
        <v>3.9844832674540004E-3</v>
      </c>
      <c r="Z153" s="169">
        <v>4.3278129089996203E-2</v>
      </c>
      <c r="AA153" s="169">
        <v>4.9012718566171599E-2</v>
      </c>
      <c r="AB153" s="169">
        <v>271.01805862111797</v>
      </c>
      <c r="AC153" s="169">
        <v>2.8407219608132102</v>
      </c>
      <c r="AD153" s="169">
        <v>0</v>
      </c>
      <c r="AE153" s="169">
        <v>273.85878058193202</v>
      </c>
      <c r="AF153" s="169">
        <v>9.7941398485870999E-5</v>
      </c>
      <c r="AG153" s="169">
        <v>1.20826424182048E-5</v>
      </c>
      <c r="AH153" s="169">
        <v>0</v>
      </c>
      <c r="AI153" s="169">
        <v>1.10024040904075E-4</v>
      </c>
      <c r="AJ153" s="169">
        <v>4.2600264666557697E-2</v>
      </c>
      <c r="AK153" s="169">
        <v>4.4652193285734E-4</v>
      </c>
      <c r="AL153" s="169">
        <v>0</v>
      </c>
      <c r="AM153" s="169">
        <v>4.3046786599415097E-2</v>
      </c>
      <c r="AN153" s="169">
        <v>2.10865145173504E-3</v>
      </c>
      <c r="AO153" s="169">
        <v>2.6013597794009998E-4</v>
      </c>
      <c r="AP153" s="169">
        <v>0</v>
      </c>
      <c r="AQ153" s="169">
        <v>2.3687874296751399E-3</v>
      </c>
      <c r="AR153" s="169">
        <v>0</v>
      </c>
      <c r="AS153" s="169">
        <v>0</v>
      </c>
      <c r="AT153" s="169">
        <v>0</v>
      </c>
      <c r="AU153" s="169">
        <v>0</v>
      </c>
      <c r="AV153" s="169">
        <v>2.3687874296751399E-3</v>
      </c>
      <c r="AW153" s="169">
        <v>2.40053916453444E-3</v>
      </c>
      <c r="AX153" s="169">
        <v>2.96145008998928E-4</v>
      </c>
      <c r="AY153" s="169">
        <v>0</v>
      </c>
      <c r="AZ153" s="169">
        <v>2.69668417353336E-3</v>
      </c>
      <c r="BA153" s="169">
        <v>0</v>
      </c>
      <c r="BB153" s="169">
        <v>0</v>
      </c>
      <c r="BC153" s="169">
        <v>0</v>
      </c>
      <c r="BD153" s="169">
        <v>0</v>
      </c>
      <c r="BE153" s="169">
        <v>2.69668417353336E-3</v>
      </c>
      <c r="BF153" s="169">
        <v>2.1177396211417201E-2</v>
      </c>
      <c r="BG153" s="169">
        <v>1.1015418056649099E-2</v>
      </c>
      <c r="BH153" s="169">
        <v>0</v>
      </c>
      <c r="BI153" s="169">
        <v>3.2192814268066403E-2</v>
      </c>
      <c r="BJ153" s="169">
        <v>2.5604442347439398E-3</v>
      </c>
      <c r="BK153" s="169">
        <v>2.6837732526314899E-5</v>
      </c>
      <c r="BL153" s="169">
        <v>0</v>
      </c>
      <c r="BM153" s="169">
        <v>2.5872819672702599E-3</v>
      </c>
      <c r="BN153" s="169">
        <v>24.407124438244001</v>
      </c>
    </row>
    <row r="154" spans="1:66" x14ac:dyDescent="0.25">
      <c r="A154" s="169" t="s">
        <v>209</v>
      </c>
      <c r="B154" s="169">
        <v>2026</v>
      </c>
      <c r="C154" s="169" t="s">
        <v>63</v>
      </c>
      <c r="D154" s="169">
        <v>2024</v>
      </c>
      <c r="E154" s="169" t="s">
        <v>210</v>
      </c>
      <c r="F154" s="169" t="s">
        <v>211</v>
      </c>
      <c r="G154" s="169">
        <v>4873.9639355298896</v>
      </c>
      <c r="H154" s="169">
        <v>312654.24548317998</v>
      </c>
      <c r="I154" s="169">
        <v>56244.868066632298</v>
      </c>
      <c r="J154" s="169">
        <v>0.28102240981922599</v>
      </c>
      <c r="K154" s="169">
        <v>1.53415130572526E-2</v>
      </c>
      <c r="L154" s="169">
        <v>0.132841968442834</v>
      </c>
      <c r="M154" s="169">
        <v>0.42920589131931303</v>
      </c>
      <c r="N154" s="169">
        <v>1.54432129983691E-3</v>
      </c>
      <c r="O154" s="169">
        <v>3.6636975955619302E-6</v>
      </c>
      <c r="P154" s="169">
        <v>0</v>
      </c>
      <c r="Q154" s="169">
        <v>1.54798499743248E-3</v>
      </c>
      <c r="R154" s="169">
        <v>1.03392693361391E-3</v>
      </c>
      <c r="S154" s="169">
        <v>1.9251719503891099E-2</v>
      </c>
      <c r="T154" s="169">
        <v>2.1833631434937498E-2</v>
      </c>
      <c r="U154" s="169">
        <v>1.6141486561912599E-3</v>
      </c>
      <c r="V154" s="169">
        <v>3.8293537434159403E-6</v>
      </c>
      <c r="W154" s="169">
        <v>0</v>
      </c>
      <c r="X154" s="169">
        <v>1.61797800993468E-3</v>
      </c>
      <c r="Y154" s="169">
        <v>4.1357077344556696E-3</v>
      </c>
      <c r="Z154" s="169">
        <v>4.4920678842412701E-2</v>
      </c>
      <c r="AA154" s="169">
        <v>5.0674364586803099E-2</v>
      </c>
      <c r="AB154" s="169">
        <v>260.01600335825498</v>
      </c>
      <c r="AC154" s="169">
        <v>2.6752669559889499</v>
      </c>
      <c r="AD154" s="169">
        <v>0</v>
      </c>
      <c r="AE154" s="169">
        <v>262.69127031424398</v>
      </c>
      <c r="AF154" s="169">
        <v>9.7729522501975997E-5</v>
      </c>
      <c r="AG154" s="169">
        <v>1.23105173237442E-5</v>
      </c>
      <c r="AH154" s="169">
        <v>0</v>
      </c>
      <c r="AI154" s="169">
        <v>1.1004003982572E-4</v>
      </c>
      <c r="AJ154" s="169">
        <v>4.0870894791876097E-2</v>
      </c>
      <c r="AK154" s="169">
        <v>4.2051471019556998E-4</v>
      </c>
      <c r="AL154" s="169">
        <v>0</v>
      </c>
      <c r="AM154" s="169">
        <v>4.1291409502071698E-2</v>
      </c>
      <c r="AN154" s="169">
        <v>2.1040898199027902E-3</v>
      </c>
      <c r="AO154" s="169">
        <v>2.6504206216809901E-4</v>
      </c>
      <c r="AP154" s="169">
        <v>0</v>
      </c>
      <c r="AQ154" s="169">
        <v>2.3691318820708899E-3</v>
      </c>
      <c r="AR154" s="169">
        <v>0</v>
      </c>
      <c r="AS154" s="169">
        <v>0</v>
      </c>
      <c r="AT154" s="169">
        <v>0</v>
      </c>
      <c r="AU154" s="169">
        <v>0</v>
      </c>
      <c r="AV154" s="169">
        <v>2.3691318820708899E-3</v>
      </c>
      <c r="AW154" s="169">
        <v>2.39534609393072E-3</v>
      </c>
      <c r="AX154" s="169">
        <v>3.0173021243505002E-4</v>
      </c>
      <c r="AY154" s="169">
        <v>0</v>
      </c>
      <c r="AZ154" s="169">
        <v>2.6970763063657701E-3</v>
      </c>
      <c r="BA154" s="169">
        <v>0</v>
      </c>
      <c r="BB154" s="169">
        <v>0</v>
      </c>
      <c r="BC154" s="169">
        <v>0</v>
      </c>
      <c r="BD154" s="169">
        <v>0</v>
      </c>
      <c r="BE154" s="169">
        <v>2.6970763063657701E-3</v>
      </c>
      <c r="BF154" s="169">
        <v>2.11315830219042E-2</v>
      </c>
      <c r="BG154" s="169">
        <v>1.1223165440230901E-2</v>
      </c>
      <c r="BH154" s="169">
        <v>0</v>
      </c>
      <c r="BI154" s="169">
        <v>3.2354748462135097E-2</v>
      </c>
      <c r="BJ154" s="169">
        <v>2.4565022719409599E-3</v>
      </c>
      <c r="BK154" s="169">
        <v>2.52745956808692E-5</v>
      </c>
      <c r="BL154" s="169">
        <v>0</v>
      </c>
      <c r="BM154" s="169">
        <v>2.4817768676218301E-3</v>
      </c>
      <c r="BN154" s="169">
        <v>23.4118420807105</v>
      </c>
    </row>
    <row r="155" spans="1:66" x14ac:dyDescent="0.25">
      <c r="A155" s="169" t="s">
        <v>209</v>
      </c>
      <c r="B155" s="169">
        <v>2026</v>
      </c>
      <c r="C155" s="169" t="s">
        <v>63</v>
      </c>
      <c r="D155" s="169">
        <v>2025</v>
      </c>
      <c r="E155" s="169" t="s">
        <v>210</v>
      </c>
      <c r="F155" s="169" t="s">
        <v>211</v>
      </c>
      <c r="G155" s="169">
        <v>4704.9457825830596</v>
      </c>
      <c r="H155" s="169">
        <v>300513.71513172501</v>
      </c>
      <c r="I155" s="169">
        <v>54294.422015101001</v>
      </c>
      <c r="J155" s="169">
        <v>0.24694125667960801</v>
      </c>
      <c r="K155" s="169">
        <v>1.48095037451926E-2</v>
      </c>
      <c r="L155" s="169">
        <v>0.128235306506673</v>
      </c>
      <c r="M155" s="169">
        <v>0.38998606693147397</v>
      </c>
      <c r="N155" s="169">
        <v>1.29841051272246E-3</v>
      </c>
      <c r="O155" s="169">
        <v>3.53664876862179E-6</v>
      </c>
      <c r="P155" s="169">
        <v>0</v>
      </c>
      <c r="Q155" s="169">
        <v>1.3019471614910899E-3</v>
      </c>
      <c r="R155" s="169">
        <v>9.9377900183283008E-4</v>
      </c>
      <c r="S155" s="169">
        <v>1.85041650141273E-2</v>
      </c>
      <c r="T155" s="169">
        <v>2.07998911774512E-2</v>
      </c>
      <c r="U155" s="169">
        <v>1.3571188744964601E-3</v>
      </c>
      <c r="V155" s="169">
        <v>3.6965603322923898E-6</v>
      </c>
      <c r="W155" s="169">
        <v>0</v>
      </c>
      <c r="X155" s="169">
        <v>1.3608154348287501E-3</v>
      </c>
      <c r="Y155" s="169">
        <v>3.9751160073313203E-3</v>
      </c>
      <c r="Z155" s="169">
        <v>4.3176385032963699E-2</v>
      </c>
      <c r="AA155" s="169">
        <v>4.8512316475123697E-2</v>
      </c>
      <c r="AB155" s="169">
        <v>249.91944389604001</v>
      </c>
      <c r="AC155" s="169">
        <v>2.5824946898166998</v>
      </c>
      <c r="AD155" s="169">
        <v>0</v>
      </c>
      <c r="AE155" s="169">
        <v>252.501938585857</v>
      </c>
      <c r="AF155" s="169">
        <v>9.0087257252503594E-5</v>
      </c>
      <c r="AG155" s="169">
        <v>1.18836161551263E-5</v>
      </c>
      <c r="AH155" s="169">
        <v>0</v>
      </c>
      <c r="AI155" s="169">
        <v>1.0197087340762999E-4</v>
      </c>
      <c r="AJ155" s="169">
        <v>3.92838562472849E-2</v>
      </c>
      <c r="AK155" s="169">
        <v>4.0593220188316499E-4</v>
      </c>
      <c r="AL155" s="169">
        <v>0</v>
      </c>
      <c r="AM155" s="169">
        <v>3.9689788449167998E-2</v>
      </c>
      <c r="AN155" s="169">
        <v>1.93955394475732E-3</v>
      </c>
      <c r="AO155" s="169">
        <v>2.55850997073359E-4</v>
      </c>
      <c r="AP155" s="169">
        <v>0</v>
      </c>
      <c r="AQ155" s="169">
        <v>2.19540494183068E-3</v>
      </c>
      <c r="AR155" s="169">
        <v>0</v>
      </c>
      <c r="AS155" s="169">
        <v>0</v>
      </c>
      <c r="AT155" s="169">
        <v>0</v>
      </c>
      <c r="AU155" s="169">
        <v>0</v>
      </c>
      <c r="AV155" s="169">
        <v>2.19540494183068E-3</v>
      </c>
      <c r="AW155" s="169">
        <v>2.2080345247604501E-3</v>
      </c>
      <c r="AX155" s="169">
        <v>2.91266884460408E-4</v>
      </c>
      <c r="AY155" s="169">
        <v>0</v>
      </c>
      <c r="AZ155" s="169">
        <v>2.4993014092208601E-3</v>
      </c>
      <c r="BA155" s="169">
        <v>0</v>
      </c>
      <c r="BB155" s="169">
        <v>0</v>
      </c>
      <c r="BC155" s="169">
        <v>0</v>
      </c>
      <c r="BD155" s="169">
        <v>0</v>
      </c>
      <c r="BE155" s="169">
        <v>2.4993014092208601E-3</v>
      </c>
      <c r="BF155" s="169">
        <v>1.9479132615104099E-2</v>
      </c>
      <c r="BG155" s="169">
        <v>1.0833971199564399E-2</v>
      </c>
      <c r="BH155" s="169">
        <v>0</v>
      </c>
      <c r="BI155" s="169">
        <v>3.0313103814668601E-2</v>
      </c>
      <c r="BJ155" s="169">
        <v>2.3611149844764102E-3</v>
      </c>
      <c r="BK155" s="169">
        <v>2.4398129310792599E-5</v>
      </c>
      <c r="BL155" s="169">
        <v>0</v>
      </c>
      <c r="BM155" s="169">
        <v>2.3855131137871998E-3</v>
      </c>
      <c r="BN155" s="169">
        <v>22.503737958911501</v>
      </c>
    </row>
    <row r="156" spans="1:66" x14ac:dyDescent="0.25">
      <c r="A156" s="169" t="s">
        <v>209</v>
      </c>
      <c r="B156" s="169">
        <v>2026</v>
      </c>
      <c r="C156" s="169" t="s">
        <v>63</v>
      </c>
      <c r="D156" s="169">
        <v>2026</v>
      </c>
      <c r="E156" s="169" t="s">
        <v>210</v>
      </c>
      <c r="F156" s="169" t="s">
        <v>211</v>
      </c>
      <c r="G156" s="169">
        <v>3282.6014460609099</v>
      </c>
      <c r="H156" s="169">
        <v>209665.913580614</v>
      </c>
      <c r="I156" s="169">
        <v>37880.765572172699</v>
      </c>
      <c r="J156" s="169">
        <v>0.15619374970119601</v>
      </c>
      <c r="K156" s="169">
        <v>1.0332467292051201E-2</v>
      </c>
      <c r="L156" s="169">
        <v>8.9468704216133593E-2</v>
      </c>
      <c r="M156" s="169">
        <v>0.255994921209381</v>
      </c>
      <c r="N156" s="169">
        <v>7.7671757067778596E-4</v>
      </c>
      <c r="O156" s="169">
        <v>2.46749035983869E-6</v>
      </c>
      <c r="P156" s="169">
        <v>0</v>
      </c>
      <c r="Q156" s="169">
        <v>7.7918506103762499E-4</v>
      </c>
      <c r="R156" s="169">
        <v>6.9335132416561995E-4</v>
      </c>
      <c r="S156" s="169">
        <v>1.29102016559638E-2</v>
      </c>
      <c r="T156" s="169">
        <v>1.43827380411671E-2</v>
      </c>
      <c r="U156" s="169">
        <v>8.1183729259066203E-4</v>
      </c>
      <c r="V156" s="169">
        <v>2.5790593245842899E-6</v>
      </c>
      <c r="W156" s="169">
        <v>0</v>
      </c>
      <c r="X156" s="169">
        <v>8.1441635191524596E-4</v>
      </c>
      <c r="Y156" s="169">
        <v>2.7734052966624798E-3</v>
      </c>
      <c r="Z156" s="169">
        <v>3.01238038639156E-2</v>
      </c>
      <c r="AA156" s="169">
        <v>3.3711625512493397E-2</v>
      </c>
      <c r="AB156" s="169">
        <v>174.36671235804999</v>
      </c>
      <c r="AC156" s="169">
        <v>1.8017850141054701</v>
      </c>
      <c r="AD156" s="169">
        <v>0</v>
      </c>
      <c r="AE156" s="169">
        <v>176.168497372155</v>
      </c>
      <c r="AF156" s="169">
        <v>6.0180411187960698E-5</v>
      </c>
      <c r="AG156" s="169">
        <v>8.2910999144041605E-6</v>
      </c>
      <c r="AH156" s="169">
        <v>0</v>
      </c>
      <c r="AI156" s="169">
        <v>6.8471511102364806E-5</v>
      </c>
      <c r="AJ156" s="169">
        <v>2.7408018983247399E-2</v>
      </c>
      <c r="AK156" s="169">
        <v>2.83215512883722E-4</v>
      </c>
      <c r="AL156" s="169">
        <v>0</v>
      </c>
      <c r="AM156" s="169">
        <v>2.76912344961311E-2</v>
      </c>
      <c r="AN156" s="169">
        <v>1.2956677500966199E-3</v>
      </c>
      <c r="AO156" s="169">
        <v>1.7850510755684901E-4</v>
      </c>
      <c r="AP156" s="169">
        <v>0</v>
      </c>
      <c r="AQ156" s="169">
        <v>1.4741728576534701E-3</v>
      </c>
      <c r="AR156" s="169">
        <v>0</v>
      </c>
      <c r="AS156" s="169">
        <v>0</v>
      </c>
      <c r="AT156" s="169">
        <v>0</v>
      </c>
      <c r="AU156" s="169">
        <v>0</v>
      </c>
      <c r="AV156" s="169">
        <v>1.4741728576534701E-3</v>
      </c>
      <c r="AW156" s="169">
        <v>1.47501910558615E-3</v>
      </c>
      <c r="AX156" s="169">
        <v>2.03214476914647E-4</v>
      </c>
      <c r="AY156" s="169">
        <v>0</v>
      </c>
      <c r="AZ156" s="169">
        <v>1.6782335825007899E-3</v>
      </c>
      <c r="BA156" s="169">
        <v>0</v>
      </c>
      <c r="BB156" s="169">
        <v>0</v>
      </c>
      <c r="BC156" s="169">
        <v>0</v>
      </c>
      <c r="BD156" s="169">
        <v>0</v>
      </c>
      <c r="BE156" s="169">
        <v>1.6782335825007899E-3</v>
      </c>
      <c r="BF156" s="169">
        <v>1.30125195098518E-2</v>
      </c>
      <c r="BG156" s="169">
        <v>7.5587713800917902E-3</v>
      </c>
      <c r="BH156" s="169">
        <v>0</v>
      </c>
      <c r="BI156" s="169">
        <v>2.05712908899436E-2</v>
      </c>
      <c r="BJ156" s="169">
        <v>1.6473302393940001E-3</v>
      </c>
      <c r="BK156" s="169">
        <v>1.7022371406120401E-5</v>
      </c>
      <c r="BL156" s="169">
        <v>0</v>
      </c>
      <c r="BM156" s="169">
        <v>1.6643526108001199E-3</v>
      </c>
      <c r="BN156" s="169">
        <v>15.7006703539829</v>
      </c>
    </row>
    <row r="157" spans="1:66" x14ac:dyDescent="0.25">
      <c r="A157" s="169" t="s">
        <v>209</v>
      </c>
      <c r="B157" s="169">
        <v>2026</v>
      </c>
      <c r="C157" s="169" t="s">
        <v>63</v>
      </c>
      <c r="D157" s="169">
        <v>2027</v>
      </c>
      <c r="E157" s="169" t="s">
        <v>210</v>
      </c>
      <c r="F157" s="169" t="s">
        <v>211</v>
      </c>
      <c r="G157" s="169">
        <v>587.34664947080898</v>
      </c>
      <c r="H157" s="169">
        <v>15631.2218973949</v>
      </c>
      <c r="I157" s="169">
        <v>6777.8989023792601</v>
      </c>
      <c r="J157" s="169">
        <v>1.0444774443181299E-2</v>
      </c>
      <c r="K157" s="169">
        <v>1.8487593283782399E-3</v>
      </c>
      <c r="L157" s="169">
        <v>1.6008383752130199E-2</v>
      </c>
      <c r="M157" s="169">
        <v>2.8301917523689799E-2</v>
      </c>
      <c r="N157" s="169">
        <v>4.8276423213114601E-5</v>
      </c>
      <c r="O157" s="169">
        <v>4.4150111406058403E-7</v>
      </c>
      <c r="P157" s="169">
        <v>0</v>
      </c>
      <c r="Q157" s="169">
        <v>4.8717924327175199E-5</v>
      </c>
      <c r="R157" s="169">
        <v>5.1691418103202203E-5</v>
      </c>
      <c r="S157" s="169">
        <v>9.6249420508162501E-4</v>
      </c>
      <c r="T157" s="169">
        <v>1.062903547512E-3</v>
      </c>
      <c r="U157" s="169">
        <v>5.0459268847356398E-5</v>
      </c>
      <c r="V157" s="169">
        <v>4.6146383530622601E-7</v>
      </c>
      <c r="W157" s="169">
        <v>0</v>
      </c>
      <c r="X157" s="169">
        <v>5.0920732682662602E-5</v>
      </c>
      <c r="Y157" s="169">
        <v>2.06765672412808E-4</v>
      </c>
      <c r="Z157" s="169">
        <v>2.2458198118571202E-3</v>
      </c>
      <c r="AA157" s="169">
        <v>2.50350621695259E-3</v>
      </c>
      <c r="AB157" s="169">
        <v>12.531376531221399</v>
      </c>
      <c r="AC157" s="169">
        <v>0.31077738820291001</v>
      </c>
      <c r="AD157" s="169">
        <v>0</v>
      </c>
      <c r="AE157" s="169">
        <v>12.8421539194243</v>
      </c>
      <c r="AF157" s="169">
        <v>4.2873710061879201E-6</v>
      </c>
      <c r="AG157" s="169">
        <v>1.48350320170505E-6</v>
      </c>
      <c r="AH157" s="169">
        <v>0</v>
      </c>
      <c r="AI157" s="169">
        <v>5.7708742078929703E-6</v>
      </c>
      <c r="AJ157" s="169">
        <v>1.9697578810149601E-3</v>
      </c>
      <c r="AK157" s="169">
        <v>4.88498775955511E-5</v>
      </c>
      <c r="AL157" s="169">
        <v>0</v>
      </c>
      <c r="AM157" s="169">
        <v>2.0186077586105099E-3</v>
      </c>
      <c r="AN157" s="169">
        <v>9.23059220726676E-5</v>
      </c>
      <c r="AO157" s="169">
        <v>3.1939417123803997E-5</v>
      </c>
      <c r="AP157" s="169">
        <v>0</v>
      </c>
      <c r="AQ157" s="169">
        <v>1.24245339196471E-4</v>
      </c>
      <c r="AR157" s="169">
        <v>0</v>
      </c>
      <c r="AS157" s="169">
        <v>0</v>
      </c>
      <c r="AT157" s="169">
        <v>0</v>
      </c>
      <c r="AU157" s="169">
        <v>0</v>
      </c>
      <c r="AV157" s="169">
        <v>1.24245339196471E-4</v>
      </c>
      <c r="AW157" s="169">
        <v>1.0508326583399E-4</v>
      </c>
      <c r="AX157" s="169">
        <v>3.6360595125859303E-5</v>
      </c>
      <c r="AY157" s="169">
        <v>0</v>
      </c>
      <c r="AZ157" s="169">
        <v>1.4144386095984901E-4</v>
      </c>
      <c r="BA157" s="169">
        <v>0</v>
      </c>
      <c r="BB157" s="169">
        <v>0</v>
      </c>
      <c r="BC157" s="169">
        <v>0</v>
      </c>
      <c r="BD157" s="169">
        <v>0</v>
      </c>
      <c r="BE157" s="169">
        <v>1.4144386095984901E-4</v>
      </c>
      <c r="BF157" s="169">
        <v>9.2703750004639895E-4</v>
      </c>
      <c r="BG157" s="169">
        <v>1.3524697156093201E-3</v>
      </c>
      <c r="BH157" s="169">
        <v>0</v>
      </c>
      <c r="BI157" s="169">
        <v>2.2795072156557199E-3</v>
      </c>
      <c r="BJ157" s="169">
        <v>1.18390231839227E-4</v>
      </c>
      <c r="BK157" s="169">
        <v>2.93607066614459E-6</v>
      </c>
      <c r="BL157" s="169">
        <v>0</v>
      </c>
      <c r="BM157" s="169">
        <v>1.21326302505371E-4</v>
      </c>
      <c r="BN157" s="169">
        <v>1.1445316746844201</v>
      </c>
    </row>
    <row r="158" spans="1:66" x14ac:dyDescent="0.25">
      <c r="A158" s="169" t="s">
        <v>209</v>
      </c>
      <c r="B158" s="169">
        <v>2026</v>
      </c>
      <c r="C158" s="169" t="s">
        <v>64</v>
      </c>
      <c r="D158" s="169">
        <v>2021</v>
      </c>
      <c r="E158" s="169" t="s">
        <v>210</v>
      </c>
      <c r="F158" s="169" t="s">
        <v>211</v>
      </c>
      <c r="G158" s="169">
        <v>23.552281081087202</v>
      </c>
      <c r="H158" s="169">
        <v>4697.8890026998997</v>
      </c>
      <c r="I158" s="169">
        <v>343.86330378387402</v>
      </c>
      <c r="J158" s="169">
        <v>5.2561579031359497E-3</v>
      </c>
      <c r="K158" s="169">
        <v>7.4134243197739594E-5</v>
      </c>
      <c r="L158" s="169">
        <v>4.9863848368114497E-4</v>
      </c>
      <c r="M158" s="169">
        <v>5.8289306300148298E-3</v>
      </c>
      <c r="N158" s="169">
        <v>3.1596844939962202E-5</v>
      </c>
      <c r="O158" s="169">
        <v>1.7703954462559401E-8</v>
      </c>
      <c r="P158" s="169">
        <v>0</v>
      </c>
      <c r="Q158" s="169">
        <v>3.1614548894424798E-5</v>
      </c>
      <c r="R158" s="169">
        <v>1.5535608555430101E-5</v>
      </c>
      <c r="S158" s="169">
        <v>2.8927303130210999E-4</v>
      </c>
      <c r="T158" s="169">
        <v>3.3642318875196499E-4</v>
      </c>
      <c r="U158" s="169">
        <v>3.3025514059224499E-5</v>
      </c>
      <c r="V158" s="169">
        <v>1.8504448723221898E-8</v>
      </c>
      <c r="W158" s="169">
        <v>0</v>
      </c>
      <c r="X158" s="169">
        <v>3.3044018507947701E-5</v>
      </c>
      <c r="Y158" s="169">
        <v>6.2142434221720702E-5</v>
      </c>
      <c r="Z158" s="169">
        <v>6.7497040637159002E-4</v>
      </c>
      <c r="AA158" s="169">
        <v>7.7015685910125902E-4</v>
      </c>
      <c r="AB158" s="169">
        <v>3.9159777248173402</v>
      </c>
      <c r="AC158" s="169">
        <v>1.398600804837E-2</v>
      </c>
      <c r="AD158" s="169">
        <v>0</v>
      </c>
      <c r="AE158" s="169">
        <v>3.9299637328657102</v>
      </c>
      <c r="AF158" s="169">
        <v>1.6420445406945301E-6</v>
      </c>
      <c r="AG158" s="169">
        <v>5.9487671246155299E-8</v>
      </c>
      <c r="AH158" s="169">
        <v>0</v>
      </c>
      <c r="AI158" s="169">
        <v>1.70153221194069E-6</v>
      </c>
      <c r="AJ158" s="169">
        <v>6.1553716514064203E-4</v>
      </c>
      <c r="AK158" s="169">
        <v>2.1984056985741398E-6</v>
      </c>
      <c r="AL158" s="169">
        <v>0</v>
      </c>
      <c r="AM158" s="169">
        <v>6.1773557083921596E-4</v>
      </c>
      <c r="AN158" s="169">
        <v>3.5352768676757699E-5</v>
      </c>
      <c r="AO158" s="169">
        <v>1.2807532491139399E-6</v>
      </c>
      <c r="AP158" s="169">
        <v>0</v>
      </c>
      <c r="AQ158" s="169">
        <v>3.6633521925871601E-5</v>
      </c>
      <c r="AR158" s="169">
        <v>0</v>
      </c>
      <c r="AS158" s="169">
        <v>0</v>
      </c>
      <c r="AT158" s="169">
        <v>0</v>
      </c>
      <c r="AU158" s="169">
        <v>0</v>
      </c>
      <c r="AV158" s="169">
        <v>3.6633521925871601E-5</v>
      </c>
      <c r="AW158" s="169">
        <v>4.02464360401781E-5</v>
      </c>
      <c r="AX158" s="169">
        <v>1.4580400815284E-6</v>
      </c>
      <c r="AY158" s="169">
        <v>0</v>
      </c>
      <c r="AZ158" s="169">
        <v>4.17044761217065E-5</v>
      </c>
      <c r="BA158" s="169">
        <v>0</v>
      </c>
      <c r="BB158" s="169">
        <v>0</v>
      </c>
      <c r="BC158" s="169">
        <v>0</v>
      </c>
      <c r="BD158" s="169">
        <v>0</v>
      </c>
      <c r="BE158" s="169">
        <v>4.17044761217065E-5</v>
      </c>
      <c r="BF158" s="169">
        <v>3.54603615828894E-4</v>
      </c>
      <c r="BG158" s="169">
        <v>5.42332997462209E-5</v>
      </c>
      <c r="BH158" s="169">
        <v>0</v>
      </c>
      <c r="BI158" s="169">
        <v>4.0883691557511501E-4</v>
      </c>
      <c r="BJ158" s="169">
        <v>3.6996215823800302E-5</v>
      </c>
      <c r="BK158" s="169">
        <v>1.3213286914062799E-7</v>
      </c>
      <c r="BL158" s="169">
        <v>0</v>
      </c>
      <c r="BM158" s="169">
        <v>3.7128348692940998E-5</v>
      </c>
      <c r="BN158" s="169">
        <v>0.35025027739485898</v>
      </c>
    </row>
    <row r="159" spans="1:66" x14ac:dyDescent="0.25">
      <c r="A159" s="169" t="s">
        <v>209</v>
      </c>
      <c r="B159" s="169">
        <v>2026</v>
      </c>
      <c r="C159" s="169" t="s">
        <v>64</v>
      </c>
      <c r="D159" s="169">
        <v>2022</v>
      </c>
      <c r="E159" s="169" t="s">
        <v>210</v>
      </c>
      <c r="F159" s="169" t="s">
        <v>211</v>
      </c>
      <c r="G159" s="169">
        <v>26.8054089123975</v>
      </c>
      <c r="H159" s="169">
        <v>5792.0801692529903</v>
      </c>
      <c r="I159" s="169">
        <v>391.35897012100401</v>
      </c>
      <c r="J159" s="169">
        <v>6.0760675519436497E-3</v>
      </c>
      <c r="K159" s="169">
        <v>8.4373937984388105E-5</v>
      </c>
      <c r="L159" s="169">
        <v>5.67512268069192E-4</v>
      </c>
      <c r="M159" s="169">
        <v>6.7279537579972301E-3</v>
      </c>
      <c r="N159" s="169">
        <v>3.5699738026820197E-5</v>
      </c>
      <c r="O159" s="169">
        <v>2.0149289875639599E-8</v>
      </c>
      <c r="P159" s="169">
        <v>0</v>
      </c>
      <c r="Q159" s="169">
        <v>3.5719887316695801E-5</v>
      </c>
      <c r="R159" s="169">
        <v>1.9154026453045199E-5</v>
      </c>
      <c r="S159" s="169">
        <v>3.5664797255570202E-4</v>
      </c>
      <c r="T159" s="169">
        <v>4.1152188632544298E-4</v>
      </c>
      <c r="U159" s="169">
        <v>3.7313921765151701E-5</v>
      </c>
      <c r="V159" s="169">
        <v>2.10603513526664E-8</v>
      </c>
      <c r="W159" s="169">
        <v>0</v>
      </c>
      <c r="X159" s="169">
        <v>3.73349821165044E-5</v>
      </c>
      <c r="Y159" s="169">
        <v>7.6616105812180903E-5</v>
      </c>
      <c r="Z159" s="169">
        <v>8.3217860262997201E-4</v>
      </c>
      <c r="AA159" s="169">
        <v>9.46129690558657E-4</v>
      </c>
      <c r="AB159" s="169">
        <v>4.8280529638132501</v>
      </c>
      <c r="AC159" s="169">
        <v>1.59178070055256E-2</v>
      </c>
      <c r="AD159" s="169">
        <v>0</v>
      </c>
      <c r="AE159" s="169">
        <v>4.84397077081878</v>
      </c>
      <c r="AF159" s="169">
        <v>1.9573208317405501E-6</v>
      </c>
      <c r="AG159" s="169">
        <v>6.7704327555768602E-8</v>
      </c>
      <c r="AH159" s="169">
        <v>0</v>
      </c>
      <c r="AI159" s="169">
        <v>2.0250251592963201E-6</v>
      </c>
      <c r="AJ159" s="169">
        <v>7.5890269131525796E-4</v>
      </c>
      <c r="AK159" s="169">
        <v>2.5020575927546001E-6</v>
      </c>
      <c r="AL159" s="169">
        <v>0</v>
      </c>
      <c r="AM159" s="169">
        <v>7.61404748908013E-4</v>
      </c>
      <c r="AN159" s="169">
        <v>4.2140580767349E-5</v>
      </c>
      <c r="AO159" s="169">
        <v>1.4576556062737E-6</v>
      </c>
      <c r="AP159" s="169">
        <v>0</v>
      </c>
      <c r="AQ159" s="169">
        <v>4.35982363736227E-5</v>
      </c>
      <c r="AR159" s="169">
        <v>0</v>
      </c>
      <c r="AS159" s="169">
        <v>0</v>
      </c>
      <c r="AT159" s="169">
        <v>0</v>
      </c>
      <c r="AU159" s="169">
        <v>0</v>
      </c>
      <c r="AV159" s="169">
        <v>4.35982363736227E-5</v>
      </c>
      <c r="AW159" s="169">
        <v>4.79738434083126E-5</v>
      </c>
      <c r="AX159" s="169">
        <v>1.65942994911939E-6</v>
      </c>
      <c r="AY159" s="169">
        <v>0</v>
      </c>
      <c r="AZ159" s="169">
        <v>4.9633273357431997E-5</v>
      </c>
      <c r="BA159" s="169">
        <v>0</v>
      </c>
      <c r="BB159" s="169">
        <v>0</v>
      </c>
      <c r="BC159" s="169">
        <v>0</v>
      </c>
      <c r="BD159" s="169">
        <v>0</v>
      </c>
      <c r="BE159" s="169">
        <v>4.9633273357431997E-5</v>
      </c>
      <c r="BF159" s="169">
        <v>4.2268831330876001E-4</v>
      </c>
      <c r="BG159" s="169">
        <v>6.17242029067601E-5</v>
      </c>
      <c r="BH159" s="169">
        <v>0</v>
      </c>
      <c r="BI159" s="169">
        <v>4.84412516215521E-4</v>
      </c>
      <c r="BJ159" s="169">
        <v>4.5613050433351402E-5</v>
      </c>
      <c r="BK159" s="169">
        <v>1.5038354781384699E-7</v>
      </c>
      <c r="BL159" s="169">
        <v>0</v>
      </c>
      <c r="BM159" s="169">
        <v>4.5763433981165202E-5</v>
      </c>
      <c r="BN159" s="169">
        <v>0.43170935446132203</v>
      </c>
    </row>
    <row r="160" spans="1:66" x14ac:dyDescent="0.25">
      <c r="A160" s="169" t="s">
        <v>209</v>
      </c>
      <c r="B160" s="169">
        <v>2026</v>
      </c>
      <c r="C160" s="169" t="s">
        <v>64</v>
      </c>
      <c r="D160" s="169">
        <v>2023</v>
      </c>
      <c r="E160" s="169" t="s">
        <v>210</v>
      </c>
      <c r="F160" s="169" t="s">
        <v>211</v>
      </c>
      <c r="G160" s="169">
        <v>30.269621805231701</v>
      </c>
      <c r="H160" s="169">
        <v>6990.7431560718496</v>
      </c>
      <c r="I160" s="169">
        <v>441.93647835638302</v>
      </c>
      <c r="J160" s="169">
        <v>6.8220374888839303E-3</v>
      </c>
      <c r="K160" s="169">
        <v>9.5278053819365297E-5</v>
      </c>
      <c r="L160" s="169">
        <v>6.4085505206894005E-4</v>
      </c>
      <c r="M160" s="169">
        <v>7.5581705947722301E-3</v>
      </c>
      <c r="N160" s="169">
        <v>3.8968336541370201E-5</v>
      </c>
      <c r="O160" s="169">
        <v>2.2753295283531799E-8</v>
      </c>
      <c r="P160" s="169">
        <v>0</v>
      </c>
      <c r="Q160" s="169">
        <v>3.89910898366537E-5</v>
      </c>
      <c r="R160" s="169">
        <v>2.31179257581157E-5</v>
      </c>
      <c r="S160" s="169">
        <v>4.30455777616115E-4</v>
      </c>
      <c r="T160" s="169">
        <v>4.9256479321088404E-4</v>
      </c>
      <c r="U160" s="169">
        <v>4.0730311800338503E-5</v>
      </c>
      <c r="V160" s="169">
        <v>2.3782098330000601E-8</v>
      </c>
      <c r="W160" s="169">
        <v>0</v>
      </c>
      <c r="X160" s="169">
        <v>4.07540938986685E-5</v>
      </c>
      <c r="Y160" s="169">
        <v>9.2471703032463004E-5</v>
      </c>
      <c r="Z160" s="169">
        <v>1.0043968144376001E-3</v>
      </c>
      <c r="AA160" s="169">
        <v>1.13762261136873E-3</v>
      </c>
      <c r="AB160" s="169">
        <v>5.8272118526775998</v>
      </c>
      <c r="AC160" s="169">
        <v>1.7974954219149599E-2</v>
      </c>
      <c r="AD160" s="169">
        <v>0</v>
      </c>
      <c r="AE160" s="169">
        <v>5.8451868068967503</v>
      </c>
      <c r="AF160" s="169">
        <v>2.2774078950175699E-6</v>
      </c>
      <c r="AG160" s="169">
        <v>7.6454136416579798E-8</v>
      </c>
      <c r="AH160" s="169">
        <v>0</v>
      </c>
      <c r="AI160" s="169">
        <v>2.3538620314341502E-6</v>
      </c>
      <c r="AJ160" s="169">
        <v>9.15956554537966E-4</v>
      </c>
      <c r="AK160" s="169">
        <v>2.8254124872746099E-6</v>
      </c>
      <c r="AL160" s="169">
        <v>0</v>
      </c>
      <c r="AM160" s="169">
        <v>9.1878196702524105E-4</v>
      </c>
      <c r="AN160" s="169">
        <v>4.9031967464855399E-5</v>
      </c>
      <c r="AO160" s="169">
        <v>1.6460365916587001E-6</v>
      </c>
      <c r="AP160" s="169">
        <v>0</v>
      </c>
      <c r="AQ160" s="169">
        <v>5.0678004056514102E-5</v>
      </c>
      <c r="AR160" s="169">
        <v>0</v>
      </c>
      <c r="AS160" s="169">
        <v>0</v>
      </c>
      <c r="AT160" s="169">
        <v>0</v>
      </c>
      <c r="AU160" s="169">
        <v>0</v>
      </c>
      <c r="AV160" s="169">
        <v>5.0678004056514102E-5</v>
      </c>
      <c r="AW160" s="169">
        <v>5.5819162582187298E-5</v>
      </c>
      <c r="AX160" s="169">
        <v>1.8738873611768399E-6</v>
      </c>
      <c r="AY160" s="169">
        <v>0</v>
      </c>
      <c r="AZ160" s="169">
        <v>5.7693049943364201E-5</v>
      </c>
      <c r="BA160" s="169">
        <v>0</v>
      </c>
      <c r="BB160" s="169">
        <v>0</v>
      </c>
      <c r="BC160" s="169">
        <v>0</v>
      </c>
      <c r="BD160" s="169">
        <v>0</v>
      </c>
      <c r="BE160" s="169">
        <v>5.7693049943364201E-5</v>
      </c>
      <c r="BF160" s="169">
        <v>4.9181190704714799E-4</v>
      </c>
      <c r="BG160" s="169">
        <v>6.9701166817600493E-5</v>
      </c>
      <c r="BH160" s="169">
        <v>0</v>
      </c>
      <c r="BI160" s="169">
        <v>5.6151307386474898E-4</v>
      </c>
      <c r="BJ160" s="169">
        <v>5.5052608186815899E-5</v>
      </c>
      <c r="BK160" s="169">
        <v>1.6981845466079801E-7</v>
      </c>
      <c r="BL160" s="169">
        <v>0</v>
      </c>
      <c r="BM160" s="169">
        <v>5.5222426641476699E-5</v>
      </c>
      <c r="BN160" s="169">
        <v>0.52094076172237003</v>
      </c>
    </row>
    <row r="161" spans="1:66" x14ac:dyDescent="0.25">
      <c r="A161" s="169" t="s">
        <v>209</v>
      </c>
      <c r="B161" s="169">
        <v>2026</v>
      </c>
      <c r="C161" s="169" t="s">
        <v>64</v>
      </c>
      <c r="D161" s="169">
        <v>2024</v>
      </c>
      <c r="E161" s="169" t="s">
        <v>210</v>
      </c>
      <c r="F161" s="169" t="s">
        <v>211</v>
      </c>
      <c r="G161" s="169">
        <v>30.1741471337786</v>
      </c>
      <c r="H161" s="169">
        <v>7322.2412994377701</v>
      </c>
      <c r="I161" s="169">
        <v>440.54254815316699</v>
      </c>
      <c r="J161" s="169">
        <v>6.5906317754977099E-3</v>
      </c>
      <c r="K161" s="169">
        <v>9.4977533352223994E-5</v>
      </c>
      <c r="L161" s="169">
        <v>6.3883370452984397E-4</v>
      </c>
      <c r="M161" s="169">
        <v>7.3244430133797798E-3</v>
      </c>
      <c r="N161" s="169">
        <v>3.63469126913788E-5</v>
      </c>
      <c r="O161" s="169">
        <v>2.2681528169768401E-8</v>
      </c>
      <c r="P161" s="169">
        <v>0</v>
      </c>
      <c r="Q161" s="169">
        <v>3.6369594219548597E-5</v>
      </c>
      <c r="R161" s="169">
        <v>2.4214168217063799E-5</v>
      </c>
      <c r="S161" s="169">
        <v>4.50867812201728E-4</v>
      </c>
      <c r="T161" s="169">
        <v>5.1145157463834104E-4</v>
      </c>
      <c r="U161" s="169">
        <v>3.79903587962466E-5</v>
      </c>
      <c r="V161" s="169">
        <v>2.3707086225814698E-8</v>
      </c>
      <c r="W161" s="169">
        <v>0</v>
      </c>
      <c r="X161" s="169">
        <v>3.8014065882472498E-5</v>
      </c>
      <c r="Y161" s="169">
        <v>9.6856672868255304E-5</v>
      </c>
      <c r="Z161" s="169">
        <v>1.05202489513736E-3</v>
      </c>
      <c r="AA161" s="169">
        <v>1.1868956338880899E-3</v>
      </c>
      <c r="AB161" s="169">
        <v>5.5601039527021001</v>
      </c>
      <c r="AC161" s="169">
        <v>1.6562268375375298E-2</v>
      </c>
      <c r="AD161" s="169">
        <v>0</v>
      </c>
      <c r="AE161" s="169">
        <v>5.5766662210774696</v>
      </c>
      <c r="AF161" s="169">
        <v>2.29320645481069E-6</v>
      </c>
      <c r="AG161" s="169">
        <v>7.62129892492126E-8</v>
      </c>
      <c r="AH161" s="169">
        <v>0</v>
      </c>
      <c r="AI161" s="169">
        <v>2.3694194440599E-6</v>
      </c>
      <c r="AJ161" s="169">
        <v>8.7397091235833402E-4</v>
      </c>
      <c r="AK161" s="169">
        <v>2.6033579454419798E-6</v>
      </c>
      <c r="AL161" s="169">
        <v>0</v>
      </c>
      <c r="AM161" s="169">
        <v>8.7657427030377597E-4</v>
      </c>
      <c r="AN161" s="169">
        <v>4.93721061248918E-5</v>
      </c>
      <c r="AO161" s="169">
        <v>1.6408447592730901E-6</v>
      </c>
      <c r="AP161" s="169">
        <v>0</v>
      </c>
      <c r="AQ161" s="169">
        <v>5.1012950884164897E-5</v>
      </c>
      <c r="AR161" s="169">
        <v>0</v>
      </c>
      <c r="AS161" s="169">
        <v>0</v>
      </c>
      <c r="AT161" s="169">
        <v>0</v>
      </c>
      <c r="AU161" s="169">
        <v>0</v>
      </c>
      <c r="AV161" s="169">
        <v>5.1012950884164897E-5</v>
      </c>
      <c r="AW161" s="169">
        <v>5.6206384554845599E-5</v>
      </c>
      <c r="AX161" s="169">
        <v>1.8679768552148001E-6</v>
      </c>
      <c r="AY161" s="169">
        <v>0</v>
      </c>
      <c r="AZ161" s="169">
        <v>5.8074361410060401E-5</v>
      </c>
      <c r="BA161" s="169">
        <v>0</v>
      </c>
      <c r="BB161" s="169">
        <v>0</v>
      </c>
      <c r="BC161" s="169">
        <v>0</v>
      </c>
      <c r="BD161" s="169">
        <v>0</v>
      </c>
      <c r="BE161" s="169">
        <v>5.8074361410060401E-5</v>
      </c>
      <c r="BF161" s="169">
        <v>4.9522363911538099E-4</v>
      </c>
      <c r="BG161" s="169">
        <v>6.9481319472145306E-5</v>
      </c>
      <c r="BH161" s="169">
        <v>0</v>
      </c>
      <c r="BI161" s="169">
        <v>5.6470495858752703E-4</v>
      </c>
      <c r="BJ161" s="169">
        <v>5.25291051921208E-5</v>
      </c>
      <c r="BK161" s="169">
        <v>1.5647209928286E-7</v>
      </c>
      <c r="BL161" s="169">
        <v>0</v>
      </c>
      <c r="BM161" s="169">
        <v>5.2685577291403701E-5</v>
      </c>
      <c r="BN161" s="169">
        <v>0.49700939337845601</v>
      </c>
    </row>
    <row r="162" spans="1:66" x14ac:dyDescent="0.25">
      <c r="A162" s="169" t="s">
        <v>209</v>
      </c>
      <c r="B162" s="169">
        <v>2026</v>
      </c>
      <c r="C162" s="169" t="s">
        <v>64</v>
      </c>
      <c r="D162" s="169">
        <v>2025</v>
      </c>
      <c r="E162" s="169" t="s">
        <v>210</v>
      </c>
      <c r="F162" s="169" t="s">
        <v>211</v>
      </c>
      <c r="G162" s="169">
        <v>28.8362466430358</v>
      </c>
      <c r="H162" s="169">
        <v>7196.9309697312901</v>
      </c>
      <c r="I162" s="169">
        <v>421.00920098832199</v>
      </c>
      <c r="J162" s="169">
        <v>5.9222001560829901E-3</v>
      </c>
      <c r="K162" s="169">
        <v>9.0766296231979706E-5</v>
      </c>
      <c r="L162" s="169">
        <v>6.1050826676339496E-4</v>
      </c>
      <c r="M162" s="169">
        <v>6.6234747190783601E-3</v>
      </c>
      <c r="N162" s="169">
        <v>3.1249654685648499E-5</v>
      </c>
      <c r="O162" s="169">
        <v>2.1675845141360301E-8</v>
      </c>
      <c r="P162" s="169">
        <v>0</v>
      </c>
      <c r="Q162" s="169">
        <v>3.1271330530789797E-5</v>
      </c>
      <c r="R162" s="169">
        <v>2.37997752356304E-5</v>
      </c>
      <c r="S162" s="169">
        <v>4.4315181488743902E-4</v>
      </c>
      <c r="T162" s="169">
        <v>4.9822292065385902E-4</v>
      </c>
      <c r="U162" s="169">
        <v>3.2662625402244599E-5</v>
      </c>
      <c r="V162" s="169">
        <v>2.2655930673514299E-8</v>
      </c>
      <c r="W162" s="169">
        <v>0</v>
      </c>
      <c r="X162" s="169">
        <v>3.2685281332918099E-5</v>
      </c>
      <c r="Y162" s="169">
        <v>9.51991009425219E-5</v>
      </c>
      <c r="Z162" s="169">
        <v>1.0340209014040201E-3</v>
      </c>
      <c r="AA162" s="169">
        <v>1.1619052836794601E-3</v>
      </c>
      <c r="AB162" s="169">
        <v>5.4649502380097204</v>
      </c>
      <c r="AC162" s="169">
        <v>1.5827909028316201E-2</v>
      </c>
      <c r="AD162" s="169">
        <v>0</v>
      </c>
      <c r="AE162" s="169">
        <v>5.4807781470380403</v>
      </c>
      <c r="AF162" s="169">
        <v>2.16164352680123E-6</v>
      </c>
      <c r="AG162" s="169">
        <v>7.2833758834996501E-8</v>
      </c>
      <c r="AH162" s="169">
        <v>0</v>
      </c>
      <c r="AI162" s="169">
        <v>2.2344772856362302E-6</v>
      </c>
      <c r="AJ162" s="169">
        <v>8.5901407350218899E-4</v>
      </c>
      <c r="AK162" s="169">
        <v>2.4879268826403101E-6</v>
      </c>
      <c r="AL162" s="169">
        <v>0</v>
      </c>
      <c r="AM162" s="169">
        <v>8.6150200038482899E-4</v>
      </c>
      <c r="AN162" s="169">
        <v>4.6539592362269997E-5</v>
      </c>
      <c r="AO162" s="169">
        <v>1.5680908551136401E-6</v>
      </c>
      <c r="AP162" s="169">
        <v>0</v>
      </c>
      <c r="AQ162" s="169">
        <v>4.8107683217383701E-5</v>
      </c>
      <c r="AR162" s="169">
        <v>0</v>
      </c>
      <c r="AS162" s="169">
        <v>0</v>
      </c>
      <c r="AT162" s="169">
        <v>0</v>
      </c>
      <c r="AU162" s="169">
        <v>0</v>
      </c>
      <c r="AV162" s="169">
        <v>4.8107683217383701E-5</v>
      </c>
      <c r="AW162" s="169">
        <v>5.29817832506986E-5</v>
      </c>
      <c r="AX162" s="169">
        <v>1.7851520734502001E-6</v>
      </c>
      <c r="AY162" s="169">
        <v>0</v>
      </c>
      <c r="AZ162" s="169">
        <v>5.4766935324148797E-5</v>
      </c>
      <c r="BA162" s="169">
        <v>0</v>
      </c>
      <c r="BB162" s="169">
        <v>0</v>
      </c>
      <c r="BC162" s="169">
        <v>0</v>
      </c>
      <c r="BD162" s="169">
        <v>0</v>
      </c>
      <c r="BE162" s="169">
        <v>5.4766935324148797E-5</v>
      </c>
      <c r="BF162" s="169">
        <v>4.6681229097265698E-4</v>
      </c>
      <c r="BG162" s="169">
        <v>6.6400566567776501E-5</v>
      </c>
      <c r="BH162" s="169">
        <v>0</v>
      </c>
      <c r="BI162" s="169">
        <v>5.3321285754043301E-4</v>
      </c>
      <c r="BJ162" s="169">
        <v>5.1630140077256799E-5</v>
      </c>
      <c r="BK162" s="169">
        <v>1.4953423630068701E-7</v>
      </c>
      <c r="BL162" s="169">
        <v>0</v>
      </c>
      <c r="BM162" s="169">
        <v>5.17796743135575E-5</v>
      </c>
      <c r="BN162" s="169">
        <v>0.48846355763694399</v>
      </c>
    </row>
    <row r="163" spans="1:66" x14ac:dyDescent="0.25">
      <c r="A163" s="169" t="s">
        <v>209</v>
      </c>
      <c r="B163" s="169">
        <v>2026</v>
      </c>
      <c r="C163" s="169" t="s">
        <v>64</v>
      </c>
      <c r="D163" s="169">
        <v>2026</v>
      </c>
      <c r="E163" s="169" t="s">
        <v>210</v>
      </c>
      <c r="F163" s="169" t="s">
        <v>211</v>
      </c>
      <c r="G163" s="169">
        <v>18.240110643679699</v>
      </c>
      <c r="H163" s="169">
        <v>4556.37888672596</v>
      </c>
      <c r="I163" s="169">
        <v>266.30561539772401</v>
      </c>
      <c r="J163" s="169">
        <v>3.3990851085371498E-3</v>
      </c>
      <c r="K163" s="169">
        <v>5.7413411200245797E-5</v>
      </c>
      <c r="L163" s="169">
        <v>3.8617155944374099E-4</v>
      </c>
      <c r="M163" s="169">
        <v>3.8426700791811398E-3</v>
      </c>
      <c r="N163" s="169">
        <v>1.69631026296951E-5</v>
      </c>
      <c r="O163" s="169">
        <v>1.3710862532422E-8</v>
      </c>
      <c r="P163" s="169">
        <v>0</v>
      </c>
      <c r="Q163" s="169">
        <v>1.6976813492227599E-5</v>
      </c>
      <c r="R163" s="169">
        <v>1.5067643951085301E-5</v>
      </c>
      <c r="S163" s="169">
        <v>2.8055953036920802E-4</v>
      </c>
      <c r="T163" s="169">
        <v>3.1260398781252102E-4</v>
      </c>
      <c r="U163" s="169">
        <v>1.77300988579569E-5</v>
      </c>
      <c r="V163" s="169">
        <v>1.43308068950867E-8</v>
      </c>
      <c r="W163" s="169">
        <v>0</v>
      </c>
      <c r="X163" s="169">
        <v>1.77444296648519E-5</v>
      </c>
      <c r="Y163" s="169">
        <v>6.0270575804341203E-5</v>
      </c>
      <c r="Z163" s="169">
        <v>6.5463890419481898E-4</v>
      </c>
      <c r="AA163" s="169">
        <v>7.3265390966401197E-4</v>
      </c>
      <c r="AB163" s="169">
        <v>3.4598614306849802</v>
      </c>
      <c r="AC163" s="169">
        <v>1.00118026977796E-2</v>
      </c>
      <c r="AD163" s="169">
        <v>0</v>
      </c>
      <c r="AE163" s="169">
        <v>3.46987323338276</v>
      </c>
      <c r="AF163" s="169">
        <v>1.31034248717965E-6</v>
      </c>
      <c r="AG163" s="169">
        <v>4.6070344597578401E-8</v>
      </c>
      <c r="AH163" s="169">
        <v>0</v>
      </c>
      <c r="AI163" s="169">
        <v>1.3564128317772299E-6</v>
      </c>
      <c r="AJ163" s="169">
        <v>5.4384203549641299E-4</v>
      </c>
      <c r="AK163" s="169">
        <v>1.57371596152941E-6</v>
      </c>
      <c r="AL163" s="169">
        <v>0</v>
      </c>
      <c r="AM163" s="169">
        <v>5.4541575145794204E-4</v>
      </c>
      <c r="AN163" s="169">
        <v>2.82113144245135E-5</v>
      </c>
      <c r="AO163" s="169">
        <v>9.9188188569343201E-7</v>
      </c>
      <c r="AP163" s="169">
        <v>0</v>
      </c>
      <c r="AQ163" s="169">
        <v>2.9203196310207E-5</v>
      </c>
      <c r="AR163" s="169">
        <v>0</v>
      </c>
      <c r="AS163" s="169">
        <v>0</v>
      </c>
      <c r="AT163" s="169">
        <v>0</v>
      </c>
      <c r="AU163" s="169">
        <v>0</v>
      </c>
      <c r="AV163" s="169">
        <v>2.9203196310207E-5</v>
      </c>
      <c r="AW163" s="169">
        <v>3.2116433990698998E-5</v>
      </c>
      <c r="AX163" s="169">
        <v>1.1291820235346E-6</v>
      </c>
      <c r="AY163" s="169">
        <v>0</v>
      </c>
      <c r="AZ163" s="169">
        <v>3.3245616014233599E-5</v>
      </c>
      <c r="BA163" s="169">
        <v>0</v>
      </c>
      <c r="BB163" s="169">
        <v>0</v>
      </c>
      <c r="BC163" s="169">
        <v>0</v>
      </c>
      <c r="BD163" s="169">
        <v>0</v>
      </c>
      <c r="BE163" s="169">
        <v>3.3245616014233599E-5</v>
      </c>
      <c r="BF163" s="169">
        <v>2.82971711820396E-4</v>
      </c>
      <c r="BG163" s="169">
        <v>4.20010862021035E-5</v>
      </c>
      <c r="BH163" s="169">
        <v>0</v>
      </c>
      <c r="BI163" s="169">
        <v>3.249727980225E-4</v>
      </c>
      <c r="BJ163" s="169">
        <v>3.2687055240089399E-5</v>
      </c>
      <c r="BK163" s="169">
        <v>9.4586547580435703E-8</v>
      </c>
      <c r="BL163" s="169">
        <v>0</v>
      </c>
      <c r="BM163" s="169">
        <v>3.2781641787669799E-5</v>
      </c>
      <c r="BN163" s="169">
        <v>0.30924561780398302</v>
      </c>
    </row>
    <row r="164" spans="1:66" x14ac:dyDescent="0.25">
      <c r="A164" s="169" t="s">
        <v>209</v>
      </c>
      <c r="B164" s="169">
        <v>2026</v>
      </c>
      <c r="C164" s="169" t="s">
        <v>64</v>
      </c>
      <c r="D164" s="169">
        <v>2027</v>
      </c>
      <c r="E164" s="169" t="s">
        <v>210</v>
      </c>
      <c r="F164" s="169" t="s">
        <v>211</v>
      </c>
      <c r="G164" s="169">
        <v>7.5531619181192298</v>
      </c>
      <c r="H164" s="169">
        <v>786.15813988282196</v>
      </c>
      <c r="I164" s="169">
        <v>110.27616400453999</v>
      </c>
      <c r="J164" s="169">
        <v>5.2604444741942999E-4</v>
      </c>
      <c r="K164" s="169">
        <v>2.37746798546574E-5</v>
      </c>
      <c r="L164" s="169">
        <v>1.5991220522896599E-4</v>
      </c>
      <c r="M164" s="169">
        <v>7.0973133250305397E-4</v>
      </c>
      <c r="N164" s="169">
        <v>2.44006970541367E-6</v>
      </c>
      <c r="O164" s="169">
        <v>5.6776171355266297E-9</v>
      </c>
      <c r="P164" s="169">
        <v>0</v>
      </c>
      <c r="Q164" s="169">
        <v>2.4457473225492001E-6</v>
      </c>
      <c r="R164" s="169">
        <v>2.59977302930433E-6</v>
      </c>
      <c r="S164" s="169">
        <v>4.8407773805646701E-5</v>
      </c>
      <c r="T164" s="169">
        <v>5.3453294157500297E-5</v>
      </c>
      <c r="U164" s="169">
        <v>2.5503988298435199E-6</v>
      </c>
      <c r="V164" s="169">
        <v>5.9343337883422401E-9</v>
      </c>
      <c r="W164" s="169">
        <v>0</v>
      </c>
      <c r="X164" s="169">
        <v>2.55633316363186E-6</v>
      </c>
      <c r="Y164" s="169">
        <v>1.03990921172173E-5</v>
      </c>
      <c r="Z164" s="169">
        <v>1.12951472213175E-4</v>
      </c>
      <c r="AA164" s="169">
        <v>1.2590689749402499E-4</v>
      </c>
      <c r="AB164" s="169">
        <v>0.56844393742822996</v>
      </c>
      <c r="AC164" s="169">
        <v>3.9965358373997796E-3</v>
      </c>
      <c r="AD164" s="169">
        <v>0</v>
      </c>
      <c r="AE164" s="169">
        <v>0.57244047326562997</v>
      </c>
      <c r="AF164" s="169">
        <v>2.1604574938194901E-7</v>
      </c>
      <c r="AG164" s="169">
        <v>1.9077558199441801E-8</v>
      </c>
      <c r="AH164" s="169">
        <v>0</v>
      </c>
      <c r="AI164" s="169">
        <v>2.3512330758139101E-7</v>
      </c>
      <c r="AJ164" s="169">
        <v>8.9351470915804905E-5</v>
      </c>
      <c r="AK164" s="169">
        <v>6.2819977860083098E-7</v>
      </c>
      <c r="AL164" s="169">
        <v>0</v>
      </c>
      <c r="AM164" s="169">
        <v>8.9979670694405694E-5</v>
      </c>
      <c r="AN164" s="169">
        <v>4.65140573974093E-6</v>
      </c>
      <c r="AO164" s="169">
        <v>4.1073459655179498E-7</v>
      </c>
      <c r="AP164" s="169">
        <v>0</v>
      </c>
      <c r="AQ164" s="169">
        <v>5.0621403362927202E-6</v>
      </c>
      <c r="AR164" s="169">
        <v>0</v>
      </c>
      <c r="AS164" s="169">
        <v>0</v>
      </c>
      <c r="AT164" s="169">
        <v>0</v>
      </c>
      <c r="AU164" s="169">
        <v>0</v>
      </c>
      <c r="AV164" s="169">
        <v>5.0621403362927202E-6</v>
      </c>
      <c r="AW164" s="169">
        <v>5.2952713636959099E-6</v>
      </c>
      <c r="AX164" s="169">
        <v>4.67590072527419E-7</v>
      </c>
      <c r="AY164" s="169">
        <v>0</v>
      </c>
      <c r="AZ164" s="169">
        <v>5.76286143622332E-6</v>
      </c>
      <c r="BA164" s="169">
        <v>0</v>
      </c>
      <c r="BB164" s="169">
        <v>0</v>
      </c>
      <c r="BC164" s="169">
        <v>0</v>
      </c>
      <c r="BD164" s="169">
        <v>0</v>
      </c>
      <c r="BE164" s="169">
        <v>5.76286143622332E-6</v>
      </c>
      <c r="BF164" s="169">
        <v>4.6655614939717697E-5</v>
      </c>
      <c r="BG164" s="169">
        <v>1.73924934458276E-5</v>
      </c>
      <c r="BH164" s="169">
        <v>0</v>
      </c>
      <c r="BI164" s="169">
        <v>6.4048108385545297E-5</v>
      </c>
      <c r="BJ164" s="169">
        <v>5.3703764604040398E-6</v>
      </c>
      <c r="BK164" s="169">
        <v>3.7757288927094598E-8</v>
      </c>
      <c r="BL164" s="169">
        <v>0</v>
      </c>
      <c r="BM164" s="169">
        <v>5.4081337493311402E-6</v>
      </c>
      <c r="BN164" s="169">
        <v>5.1017629724315297E-2</v>
      </c>
    </row>
    <row r="165" spans="1:66" x14ac:dyDescent="0.25">
      <c r="A165" s="169" t="s">
        <v>209</v>
      </c>
      <c r="B165" s="169">
        <v>2026</v>
      </c>
      <c r="C165" s="169" t="s">
        <v>65</v>
      </c>
      <c r="D165" s="169">
        <v>2021</v>
      </c>
      <c r="E165" s="169" t="s">
        <v>210</v>
      </c>
      <c r="F165" s="169" t="s">
        <v>211</v>
      </c>
      <c r="G165" s="169">
        <v>13.460881632361099</v>
      </c>
      <c r="H165" s="169">
        <v>699.94138264608102</v>
      </c>
      <c r="I165" s="169">
        <v>196.52887183247299</v>
      </c>
      <c r="J165" s="169">
        <v>7.8327029731869904E-4</v>
      </c>
      <c r="K165" s="169">
        <v>4.2370090147692001E-5</v>
      </c>
      <c r="L165" s="169">
        <v>2.84987835490884E-4</v>
      </c>
      <c r="M165" s="169">
        <v>1.1106282229572701E-3</v>
      </c>
      <c r="N165" s="169">
        <v>4.7056857699094102E-6</v>
      </c>
      <c r="O165" s="169">
        <v>1.0118375991894499E-8</v>
      </c>
      <c r="P165" s="169">
        <v>0</v>
      </c>
      <c r="Q165" s="169">
        <v>4.7158041459012997E-6</v>
      </c>
      <c r="R165" s="169">
        <v>2.3146599092244902E-6</v>
      </c>
      <c r="S165" s="169">
        <v>4.3098967509759998E-5</v>
      </c>
      <c r="T165" s="169">
        <v>5.0129431564885798E-5</v>
      </c>
      <c r="U165" s="169">
        <v>4.9184559992533702E-6</v>
      </c>
      <c r="V165" s="169">
        <v>1.0575884054619499E-8</v>
      </c>
      <c r="W165" s="169">
        <v>0</v>
      </c>
      <c r="X165" s="169">
        <v>4.9290318833079899E-6</v>
      </c>
      <c r="Y165" s="169">
        <v>9.2586396368979692E-6</v>
      </c>
      <c r="Z165" s="169">
        <v>1.00564257522773E-4</v>
      </c>
      <c r="AA165" s="169">
        <v>1.1475192904297899E-4</v>
      </c>
      <c r="AB165" s="169">
        <v>0.63030030817725602</v>
      </c>
      <c r="AC165" s="169">
        <v>7.9934507490035597E-3</v>
      </c>
      <c r="AD165" s="169">
        <v>0</v>
      </c>
      <c r="AE165" s="169">
        <v>0.63829375892625995</v>
      </c>
      <c r="AF165" s="169">
        <v>2.4465002112495899E-7</v>
      </c>
      <c r="AG165" s="169">
        <v>3.3999106008985497E-8</v>
      </c>
      <c r="AH165" s="169">
        <v>0</v>
      </c>
      <c r="AI165" s="169">
        <v>2.7864912713394501E-7</v>
      </c>
      <c r="AJ165" s="169">
        <v>9.9074430996871405E-5</v>
      </c>
      <c r="AK165" s="169">
        <v>1.2564591423876101E-6</v>
      </c>
      <c r="AL165" s="169">
        <v>0</v>
      </c>
      <c r="AM165" s="169">
        <v>1.00330890139259E-4</v>
      </c>
      <c r="AN165" s="169">
        <v>5.2672478664532896E-6</v>
      </c>
      <c r="AO165" s="169">
        <v>7.3199142907769905E-7</v>
      </c>
      <c r="AP165" s="169">
        <v>0</v>
      </c>
      <c r="AQ165" s="169">
        <v>5.9992392955309897E-6</v>
      </c>
      <c r="AR165" s="169">
        <v>0</v>
      </c>
      <c r="AS165" s="169">
        <v>0</v>
      </c>
      <c r="AT165" s="169">
        <v>0</v>
      </c>
      <c r="AU165" s="169">
        <v>0</v>
      </c>
      <c r="AV165" s="169">
        <v>5.9992392955309897E-6</v>
      </c>
      <c r="AW165" s="169">
        <v>5.9963607462616099E-6</v>
      </c>
      <c r="AX165" s="169">
        <v>8.3331652187406699E-7</v>
      </c>
      <c r="AY165" s="169">
        <v>0</v>
      </c>
      <c r="AZ165" s="169">
        <v>6.8296772681356804E-6</v>
      </c>
      <c r="BA165" s="169">
        <v>0</v>
      </c>
      <c r="BB165" s="169">
        <v>0</v>
      </c>
      <c r="BC165" s="169">
        <v>0</v>
      </c>
      <c r="BD165" s="169">
        <v>0</v>
      </c>
      <c r="BE165" s="169">
        <v>6.8296772681356804E-6</v>
      </c>
      <c r="BF165" s="169">
        <v>5.2843666060135298E-5</v>
      </c>
      <c r="BG165" s="169">
        <v>3.0996064708248701E-5</v>
      </c>
      <c r="BH165" s="169">
        <v>0</v>
      </c>
      <c r="BI165" s="169">
        <v>8.38397307683841E-5</v>
      </c>
      <c r="BJ165" s="169">
        <v>5.9547647800323802E-6</v>
      </c>
      <c r="BK165" s="169">
        <v>7.55181591593063E-8</v>
      </c>
      <c r="BL165" s="169">
        <v>0</v>
      </c>
      <c r="BM165" s="169">
        <v>6.0302829391916799E-6</v>
      </c>
      <c r="BN165" s="169">
        <v>5.68866741068648E-2</v>
      </c>
    </row>
    <row r="166" spans="1:66" x14ac:dyDescent="0.25">
      <c r="A166" s="169" t="s">
        <v>209</v>
      </c>
      <c r="B166" s="169">
        <v>2026</v>
      </c>
      <c r="C166" s="169" t="s">
        <v>65</v>
      </c>
      <c r="D166" s="169">
        <v>2022</v>
      </c>
      <c r="E166" s="169" t="s">
        <v>210</v>
      </c>
      <c r="F166" s="169" t="s">
        <v>211</v>
      </c>
      <c r="G166" s="169">
        <v>14.449681293039999</v>
      </c>
      <c r="H166" s="169">
        <v>787.50923554526503</v>
      </c>
      <c r="I166" s="169">
        <v>210.96534687838499</v>
      </c>
      <c r="J166" s="169">
        <v>8.2628148139971805E-4</v>
      </c>
      <c r="K166" s="169">
        <v>4.5482481438634702E-5</v>
      </c>
      <c r="L166" s="169">
        <v>3.05922264804454E-4</v>
      </c>
      <c r="M166" s="169">
        <v>1.1776862276428001E-3</v>
      </c>
      <c r="N166" s="169">
        <v>4.8518392672929304E-6</v>
      </c>
      <c r="O166" s="169">
        <v>1.0861644302296501E-8</v>
      </c>
      <c r="P166" s="169">
        <v>0</v>
      </c>
      <c r="Q166" s="169">
        <v>4.8627009115952199E-6</v>
      </c>
      <c r="R166" s="169">
        <v>2.60424101339689E-6</v>
      </c>
      <c r="S166" s="169">
        <v>4.8490967669450101E-5</v>
      </c>
      <c r="T166" s="169">
        <v>5.5957909594442199E-5</v>
      </c>
      <c r="U166" s="169">
        <v>5.0712179092420298E-6</v>
      </c>
      <c r="V166" s="169">
        <v>1.1352759659813601E-8</v>
      </c>
      <c r="W166" s="169">
        <v>0</v>
      </c>
      <c r="X166" s="169">
        <v>5.0825706689018404E-6</v>
      </c>
      <c r="Y166" s="169">
        <v>1.0416964053587501E-5</v>
      </c>
      <c r="Z166" s="169">
        <v>1.13145591228716E-4</v>
      </c>
      <c r="AA166" s="169">
        <v>1.2864512595120599E-4</v>
      </c>
      <c r="AB166" s="169">
        <v>0.70915554668325698</v>
      </c>
      <c r="AC166" s="169">
        <v>8.5806278451356893E-3</v>
      </c>
      <c r="AD166" s="169">
        <v>0</v>
      </c>
      <c r="AE166" s="169">
        <v>0.717736174528392</v>
      </c>
      <c r="AF166" s="169">
        <v>2.6612428913783301E-7</v>
      </c>
      <c r="AG166" s="169">
        <v>3.6496587630415802E-8</v>
      </c>
      <c r="AH166" s="169">
        <v>0</v>
      </c>
      <c r="AI166" s="169">
        <v>3.0262087676824898E-7</v>
      </c>
      <c r="AJ166" s="169">
        <v>1.11469376366162E-4</v>
      </c>
      <c r="AK166" s="169">
        <v>1.3487552049770699E-6</v>
      </c>
      <c r="AL166" s="169">
        <v>0</v>
      </c>
      <c r="AM166" s="169">
        <v>1.12818131571139E-4</v>
      </c>
      <c r="AN166" s="169">
        <v>5.7295829680582202E-6</v>
      </c>
      <c r="AO166" s="169">
        <v>7.8576152352320805E-7</v>
      </c>
      <c r="AP166" s="169">
        <v>0</v>
      </c>
      <c r="AQ166" s="169">
        <v>6.5153444915814303E-6</v>
      </c>
      <c r="AR166" s="169">
        <v>0</v>
      </c>
      <c r="AS166" s="169">
        <v>0</v>
      </c>
      <c r="AT166" s="169">
        <v>0</v>
      </c>
      <c r="AU166" s="169">
        <v>0</v>
      </c>
      <c r="AV166" s="169">
        <v>6.5153444915814303E-6</v>
      </c>
      <c r="AW166" s="169">
        <v>6.5226940658950904E-6</v>
      </c>
      <c r="AX166" s="169">
        <v>8.9452968135139698E-7</v>
      </c>
      <c r="AY166" s="169">
        <v>0</v>
      </c>
      <c r="AZ166" s="169">
        <v>7.4172237472464804E-6</v>
      </c>
      <c r="BA166" s="169">
        <v>0</v>
      </c>
      <c r="BB166" s="169">
        <v>0</v>
      </c>
      <c r="BC166" s="169">
        <v>0</v>
      </c>
      <c r="BD166" s="169">
        <v>0</v>
      </c>
      <c r="BE166" s="169">
        <v>7.4172237472464804E-6</v>
      </c>
      <c r="BF166" s="169">
        <v>5.7482042549721399E-5</v>
      </c>
      <c r="BG166" s="169">
        <v>3.3272951104175001E-5</v>
      </c>
      <c r="BH166" s="169">
        <v>0</v>
      </c>
      <c r="BI166" s="169">
        <v>9.0754993653896501E-5</v>
      </c>
      <c r="BJ166" s="169">
        <v>6.6997499734150397E-6</v>
      </c>
      <c r="BK166" s="169">
        <v>8.1065517214390697E-8</v>
      </c>
      <c r="BL166" s="169">
        <v>0</v>
      </c>
      <c r="BM166" s="169">
        <v>6.7808154906294298E-6</v>
      </c>
      <c r="BN166" s="169">
        <v>6.3966822930852693E-2</v>
      </c>
    </row>
    <row r="167" spans="1:66" x14ac:dyDescent="0.25">
      <c r="A167" s="169" t="s">
        <v>209</v>
      </c>
      <c r="B167" s="169">
        <v>2026</v>
      </c>
      <c r="C167" s="169" t="s">
        <v>65</v>
      </c>
      <c r="D167" s="169">
        <v>2023</v>
      </c>
      <c r="E167" s="169" t="s">
        <v>210</v>
      </c>
      <c r="F167" s="169" t="s">
        <v>211</v>
      </c>
      <c r="G167" s="169">
        <v>15.823121066159</v>
      </c>
      <c r="H167" s="169">
        <v>893.24996165377195</v>
      </c>
      <c r="I167" s="169">
        <v>231.01756756592201</v>
      </c>
      <c r="J167" s="169">
        <v>8.7186269631392898E-4</v>
      </c>
      <c r="K167" s="169">
        <v>4.9805583638685099E-5</v>
      </c>
      <c r="L167" s="169">
        <v>3.3500012454710902E-4</v>
      </c>
      <c r="M167" s="169">
        <v>1.25666840449972E-3</v>
      </c>
      <c r="N167" s="169">
        <v>4.9771624031545798E-6</v>
      </c>
      <c r="O167" s="169">
        <v>1.18940417637845E-8</v>
      </c>
      <c r="P167" s="169">
        <v>0</v>
      </c>
      <c r="Q167" s="169">
        <v>4.9890564449183703E-6</v>
      </c>
      <c r="R167" s="169">
        <v>2.9539186086411802E-6</v>
      </c>
      <c r="S167" s="169">
        <v>5.50019644928988E-5</v>
      </c>
      <c r="T167" s="169">
        <v>6.2944939546458401E-5</v>
      </c>
      <c r="U167" s="169">
        <v>5.2022076011941703E-6</v>
      </c>
      <c r="V167" s="169">
        <v>1.24318375533142E-8</v>
      </c>
      <c r="W167" s="169">
        <v>0</v>
      </c>
      <c r="X167" s="169">
        <v>5.2146394387474796E-6</v>
      </c>
      <c r="Y167" s="169">
        <v>1.18156744345647E-5</v>
      </c>
      <c r="Z167" s="169">
        <v>1.2833791715009701E-4</v>
      </c>
      <c r="AA167" s="169">
        <v>1.45368231023409E-4</v>
      </c>
      <c r="AB167" s="169">
        <v>0.80437553782182702</v>
      </c>
      <c r="AC167" s="169">
        <v>9.3962150765660706E-3</v>
      </c>
      <c r="AD167" s="169">
        <v>0</v>
      </c>
      <c r="AE167" s="169">
        <v>0.81377175289839299</v>
      </c>
      <c r="AF167" s="169">
        <v>2.9099926137900099E-7</v>
      </c>
      <c r="AG167" s="169">
        <v>3.9965582137504398E-8</v>
      </c>
      <c r="AH167" s="169">
        <v>0</v>
      </c>
      <c r="AI167" s="169">
        <v>3.3096484351650601E-7</v>
      </c>
      <c r="AJ167" s="169">
        <v>1.2643663295669501E-4</v>
      </c>
      <c r="AK167" s="169">
        <v>1.476954160037E-6</v>
      </c>
      <c r="AL167" s="169">
        <v>0</v>
      </c>
      <c r="AM167" s="169">
        <v>1.27913587116732E-4</v>
      </c>
      <c r="AN167" s="169">
        <v>6.2651342991511102E-6</v>
      </c>
      <c r="AO167" s="169">
        <v>8.6044802398693704E-7</v>
      </c>
      <c r="AP167" s="169">
        <v>0</v>
      </c>
      <c r="AQ167" s="169">
        <v>7.1255823231380498E-6</v>
      </c>
      <c r="AR167" s="169">
        <v>0</v>
      </c>
      <c r="AS167" s="169">
        <v>0</v>
      </c>
      <c r="AT167" s="169">
        <v>0</v>
      </c>
      <c r="AU167" s="169">
        <v>0</v>
      </c>
      <c r="AV167" s="169">
        <v>7.1255823231380498E-6</v>
      </c>
      <c r="AW167" s="169">
        <v>7.13237848948686E-6</v>
      </c>
      <c r="AX167" s="169">
        <v>9.7955457689668907E-7</v>
      </c>
      <c r="AY167" s="169">
        <v>0</v>
      </c>
      <c r="AZ167" s="169">
        <v>8.1119330663835404E-6</v>
      </c>
      <c r="BA167" s="169">
        <v>0</v>
      </c>
      <c r="BB167" s="169">
        <v>0</v>
      </c>
      <c r="BC167" s="169">
        <v>0</v>
      </c>
      <c r="BD167" s="169">
        <v>0</v>
      </c>
      <c r="BE167" s="169">
        <v>8.1119330663835404E-6</v>
      </c>
      <c r="BF167" s="169">
        <v>6.2854960700203097E-5</v>
      </c>
      <c r="BG167" s="169">
        <v>3.6435539502407002E-5</v>
      </c>
      <c r="BH167" s="169">
        <v>0</v>
      </c>
      <c r="BI167" s="169">
        <v>9.9290500202610106E-5</v>
      </c>
      <c r="BJ167" s="169">
        <v>7.5993412352798402E-6</v>
      </c>
      <c r="BK167" s="169">
        <v>8.8770780971615298E-8</v>
      </c>
      <c r="BL167" s="169">
        <v>0</v>
      </c>
      <c r="BM167" s="169">
        <v>7.68811201625146E-6</v>
      </c>
      <c r="BN167" s="169">
        <v>7.2525804705308103E-2</v>
      </c>
    </row>
    <row r="168" spans="1:66" x14ac:dyDescent="0.25">
      <c r="A168" s="169" t="s">
        <v>209</v>
      </c>
      <c r="B168" s="169">
        <v>2026</v>
      </c>
      <c r="C168" s="169" t="s">
        <v>65</v>
      </c>
      <c r="D168" s="169">
        <v>2024</v>
      </c>
      <c r="E168" s="169" t="s">
        <v>210</v>
      </c>
      <c r="F168" s="169" t="s">
        <v>211</v>
      </c>
      <c r="G168" s="169">
        <v>15.8980269204071</v>
      </c>
      <c r="H168" s="169">
        <v>914.29750631550201</v>
      </c>
      <c r="I168" s="169">
        <v>232.111193037943</v>
      </c>
      <c r="J168" s="169">
        <v>8.2310432003525E-4</v>
      </c>
      <c r="K168" s="169">
        <v>5.00413607507465E-5</v>
      </c>
      <c r="L168" s="169">
        <v>3.3658599818085501E-4</v>
      </c>
      <c r="M168" s="169">
        <v>1.2097316789668501E-3</v>
      </c>
      <c r="N168" s="169">
        <v>4.5366085915307198E-6</v>
      </c>
      <c r="O168" s="169">
        <v>1.19503475554835E-8</v>
      </c>
      <c r="P168" s="169">
        <v>0</v>
      </c>
      <c r="Q168" s="169">
        <v>4.5485589390862002E-6</v>
      </c>
      <c r="R168" s="169">
        <v>3.0235214482846198E-6</v>
      </c>
      <c r="S168" s="169">
        <v>5.6297969367059597E-5</v>
      </c>
      <c r="T168" s="169">
        <v>6.3870049754430404E-5</v>
      </c>
      <c r="U168" s="169">
        <v>4.7417339011372599E-6</v>
      </c>
      <c r="V168" s="169">
        <v>1.2490689243060501E-8</v>
      </c>
      <c r="W168" s="169">
        <v>0</v>
      </c>
      <c r="X168" s="169">
        <v>4.7542245903803201E-6</v>
      </c>
      <c r="Y168" s="169">
        <v>1.20940857931384E-5</v>
      </c>
      <c r="Z168" s="169">
        <v>1.31361928523139E-4</v>
      </c>
      <c r="AA168" s="169">
        <v>1.4821023890665701E-4</v>
      </c>
      <c r="AB168" s="169">
        <v>0.76102232904355005</v>
      </c>
      <c r="AC168" s="169">
        <v>8.7262578566790292E-3</v>
      </c>
      <c r="AD168" s="169">
        <v>0</v>
      </c>
      <c r="AE168" s="169">
        <v>0.76974858690022896</v>
      </c>
      <c r="AF168" s="169">
        <v>2.8634398118503498E-7</v>
      </c>
      <c r="AG168" s="169">
        <v>4.01547771805059E-8</v>
      </c>
      <c r="AH168" s="169">
        <v>0</v>
      </c>
      <c r="AI168" s="169">
        <v>3.26498758365541E-7</v>
      </c>
      <c r="AJ168" s="169">
        <v>1.1962211226572899E-4</v>
      </c>
      <c r="AK168" s="169">
        <v>1.3716462147743701E-6</v>
      </c>
      <c r="AL168" s="169">
        <v>0</v>
      </c>
      <c r="AM168" s="169">
        <v>1.20993758480503E-4</v>
      </c>
      <c r="AN168" s="169">
        <v>6.1649073931542897E-6</v>
      </c>
      <c r="AO168" s="169">
        <v>8.6452134138135505E-7</v>
      </c>
      <c r="AP168" s="169">
        <v>0</v>
      </c>
      <c r="AQ168" s="169">
        <v>7.0294287345356503E-6</v>
      </c>
      <c r="AR168" s="169">
        <v>0</v>
      </c>
      <c r="AS168" s="169">
        <v>0</v>
      </c>
      <c r="AT168" s="169">
        <v>0</v>
      </c>
      <c r="AU168" s="169">
        <v>0</v>
      </c>
      <c r="AV168" s="169">
        <v>7.0294287345356503E-6</v>
      </c>
      <c r="AW168" s="169">
        <v>7.0182777864107304E-6</v>
      </c>
      <c r="AX168" s="169">
        <v>9.8419173868406395E-7</v>
      </c>
      <c r="AY168" s="169">
        <v>0</v>
      </c>
      <c r="AZ168" s="169">
        <v>8.0024695250947893E-6</v>
      </c>
      <c r="BA168" s="169">
        <v>0</v>
      </c>
      <c r="BB168" s="169">
        <v>0</v>
      </c>
      <c r="BC168" s="169">
        <v>0</v>
      </c>
      <c r="BD168" s="169">
        <v>0</v>
      </c>
      <c r="BE168" s="169">
        <v>8.0024695250947893E-6</v>
      </c>
      <c r="BF168" s="169">
        <v>6.1849433469587695E-5</v>
      </c>
      <c r="BG168" s="169">
        <v>3.66080235022452E-5</v>
      </c>
      <c r="BH168" s="169">
        <v>0</v>
      </c>
      <c r="BI168" s="169">
        <v>9.8457456971832996E-5</v>
      </c>
      <c r="BJ168" s="169">
        <v>7.1897616152399402E-6</v>
      </c>
      <c r="BK168" s="169">
        <v>8.2441357353453602E-8</v>
      </c>
      <c r="BL168" s="169">
        <v>0</v>
      </c>
      <c r="BM168" s="169">
        <v>7.2722029725933904E-6</v>
      </c>
      <c r="BN168" s="169">
        <v>6.8602326741959804E-2</v>
      </c>
    </row>
    <row r="169" spans="1:66" x14ac:dyDescent="0.25">
      <c r="A169" s="169" t="s">
        <v>209</v>
      </c>
      <c r="B169" s="169">
        <v>2026</v>
      </c>
      <c r="C169" s="169" t="s">
        <v>65</v>
      </c>
      <c r="D169" s="169">
        <v>2025</v>
      </c>
      <c r="E169" s="169" t="s">
        <v>210</v>
      </c>
      <c r="F169" s="169" t="s">
        <v>211</v>
      </c>
      <c r="G169" s="169">
        <v>15.3281478729805</v>
      </c>
      <c r="H169" s="169">
        <v>877.73141812505401</v>
      </c>
      <c r="I169" s="169">
        <v>223.790958945516</v>
      </c>
      <c r="J169" s="169">
        <v>7.2240662968049599E-4</v>
      </c>
      <c r="K169" s="169">
        <v>4.8247583249970199E-5</v>
      </c>
      <c r="L169" s="169">
        <v>3.2452077090575201E-4</v>
      </c>
      <c r="M169" s="169">
        <v>1.09517498383621E-3</v>
      </c>
      <c r="N169" s="169">
        <v>3.8096038256302401E-6</v>
      </c>
      <c r="O169" s="169">
        <v>1.15219766189244E-8</v>
      </c>
      <c r="P169" s="169">
        <v>0</v>
      </c>
      <c r="Q169" s="169">
        <v>3.8211258022491598E-6</v>
      </c>
      <c r="R169" s="169">
        <v>2.9025998104588499E-6</v>
      </c>
      <c r="S169" s="169">
        <v>5.4046408470743798E-5</v>
      </c>
      <c r="T169" s="169">
        <v>6.0770134083451803E-5</v>
      </c>
      <c r="U169" s="169">
        <v>3.9818572057586303E-6</v>
      </c>
      <c r="V169" s="169">
        <v>1.20429492736182E-8</v>
      </c>
      <c r="W169" s="169">
        <v>0</v>
      </c>
      <c r="X169" s="169">
        <v>3.9939001550322497E-6</v>
      </c>
      <c r="Y169" s="169">
        <v>1.16103992418354E-5</v>
      </c>
      <c r="Z169" s="169">
        <v>1.2610828643173501E-4</v>
      </c>
      <c r="AA169" s="169">
        <v>1.41712585828603E-4</v>
      </c>
      <c r="AB169" s="169">
        <v>0.73058627359498196</v>
      </c>
      <c r="AC169" s="169">
        <v>8.4134573098024103E-3</v>
      </c>
      <c r="AD169" s="169">
        <v>0</v>
      </c>
      <c r="AE169" s="169">
        <v>0.73899973090478399</v>
      </c>
      <c r="AF169" s="169">
        <v>2.6363301013658898E-7</v>
      </c>
      <c r="AG169" s="169">
        <v>3.8715393143491897E-8</v>
      </c>
      <c r="AH169" s="169">
        <v>0</v>
      </c>
      <c r="AI169" s="169">
        <v>3.0234840328008101E-7</v>
      </c>
      <c r="AJ169" s="169">
        <v>1.1483798819624099E-4</v>
      </c>
      <c r="AK169" s="169">
        <v>1.3224783248094501E-6</v>
      </c>
      <c r="AL169" s="169">
        <v>0</v>
      </c>
      <c r="AM169" s="169">
        <v>1.16160466521051E-4</v>
      </c>
      <c r="AN169" s="169">
        <v>5.6759464143244197E-6</v>
      </c>
      <c r="AO169" s="169">
        <v>8.33531797774914E-7</v>
      </c>
      <c r="AP169" s="169">
        <v>0</v>
      </c>
      <c r="AQ169" s="169">
        <v>6.5094782120993301E-6</v>
      </c>
      <c r="AR169" s="169">
        <v>0</v>
      </c>
      <c r="AS169" s="169">
        <v>0</v>
      </c>
      <c r="AT169" s="169">
        <v>0</v>
      </c>
      <c r="AU169" s="169">
        <v>0</v>
      </c>
      <c r="AV169" s="169">
        <v>6.5094782120993301E-6</v>
      </c>
      <c r="AW169" s="169">
        <v>6.46163293235275E-6</v>
      </c>
      <c r="AX169" s="169">
        <v>9.4891250225212705E-7</v>
      </c>
      <c r="AY169" s="169">
        <v>0</v>
      </c>
      <c r="AZ169" s="169">
        <v>7.4105454346048703E-6</v>
      </c>
      <c r="BA169" s="169">
        <v>0</v>
      </c>
      <c r="BB169" s="169">
        <v>0</v>
      </c>
      <c r="BC169" s="169">
        <v>0</v>
      </c>
      <c r="BD169" s="169">
        <v>0</v>
      </c>
      <c r="BE169" s="169">
        <v>7.4105454346048703E-6</v>
      </c>
      <c r="BF169" s="169">
        <v>5.6943931649415201E-5</v>
      </c>
      <c r="BG169" s="169">
        <v>3.52957760349291E-5</v>
      </c>
      <c r="BH169" s="169">
        <v>0</v>
      </c>
      <c r="BI169" s="169">
        <v>9.2239707684344294E-5</v>
      </c>
      <c r="BJ169" s="169">
        <v>6.9022168549456497E-6</v>
      </c>
      <c r="BK169" s="169">
        <v>7.9486172887334103E-8</v>
      </c>
      <c r="BL169" s="169">
        <v>0</v>
      </c>
      <c r="BM169" s="169">
        <v>6.9817030278329896E-6</v>
      </c>
      <c r="BN169" s="169">
        <v>6.5861895513062499E-2</v>
      </c>
    </row>
    <row r="170" spans="1:66" x14ac:dyDescent="0.25">
      <c r="A170" s="169" t="s">
        <v>209</v>
      </c>
      <c r="B170" s="169">
        <v>2026</v>
      </c>
      <c r="C170" s="169" t="s">
        <v>65</v>
      </c>
      <c r="D170" s="169">
        <v>2026</v>
      </c>
      <c r="E170" s="169" t="s">
        <v>210</v>
      </c>
      <c r="F170" s="169" t="s">
        <v>211</v>
      </c>
      <c r="G170" s="169">
        <v>9.2440028869238393</v>
      </c>
      <c r="H170" s="169">
        <v>529.33673594016796</v>
      </c>
      <c r="I170" s="169">
        <v>134.96244214908799</v>
      </c>
      <c r="J170" s="169">
        <v>3.94964968714777E-4</v>
      </c>
      <c r="K170" s="169">
        <v>2.9096848656842799E-5</v>
      </c>
      <c r="L170" s="169">
        <v>1.95709942778376E-4</v>
      </c>
      <c r="M170" s="169">
        <v>6.1977176014999696E-4</v>
      </c>
      <c r="N170" s="169">
        <v>1.9698709629463E-6</v>
      </c>
      <c r="O170" s="169">
        <v>6.9486010972111201E-9</v>
      </c>
      <c r="P170" s="169">
        <v>0</v>
      </c>
      <c r="Q170" s="169">
        <v>1.9768195640435101E-6</v>
      </c>
      <c r="R170" s="169">
        <v>1.75048161394393E-6</v>
      </c>
      <c r="S170" s="169">
        <v>3.2593967651636002E-5</v>
      </c>
      <c r="T170" s="169">
        <v>3.6321268829623398E-5</v>
      </c>
      <c r="U170" s="169">
        <v>2.0589397867177901E-6</v>
      </c>
      <c r="V170" s="169">
        <v>7.2627860048663001E-9</v>
      </c>
      <c r="W170" s="169">
        <v>0</v>
      </c>
      <c r="X170" s="169">
        <v>2.0662025727226599E-6</v>
      </c>
      <c r="Y170" s="169">
        <v>7.0019264557757202E-6</v>
      </c>
      <c r="Z170" s="169">
        <v>7.6052591187150594E-5</v>
      </c>
      <c r="AA170" s="169">
        <v>8.5120720215648999E-5</v>
      </c>
      <c r="AB170" s="169">
        <v>0.440597368855218</v>
      </c>
      <c r="AC170" s="169">
        <v>5.0739348488357703E-3</v>
      </c>
      <c r="AD170" s="169">
        <v>0</v>
      </c>
      <c r="AE170" s="169">
        <v>0.445671303704054</v>
      </c>
      <c r="AF170" s="169">
        <v>1.52229363687724E-7</v>
      </c>
      <c r="AG170" s="169">
        <v>2.3348235478448599E-8</v>
      </c>
      <c r="AH170" s="169">
        <v>0</v>
      </c>
      <c r="AI170" s="169">
        <v>1.75577599166173E-7</v>
      </c>
      <c r="AJ170" s="169">
        <v>6.9255770704420097E-5</v>
      </c>
      <c r="AK170" s="169">
        <v>7.9755189953394299E-7</v>
      </c>
      <c r="AL170" s="169">
        <v>0</v>
      </c>
      <c r="AM170" s="169">
        <v>7.0053322603953996E-5</v>
      </c>
      <c r="AN170" s="169">
        <v>3.2774564555878702E-6</v>
      </c>
      <c r="AO170" s="169">
        <v>5.0268110725603598E-7</v>
      </c>
      <c r="AP170" s="169">
        <v>0</v>
      </c>
      <c r="AQ170" s="169">
        <v>3.7801375628438999E-6</v>
      </c>
      <c r="AR170" s="169">
        <v>0</v>
      </c>
      <c r="AS170" s="169">
        <v>0</v>
      </c>
      <c r="AT170" s="169">
        <v>0</v>
      </c>
      <c r="AU170" s="169">
        <v>0</v>
      </c>
      <c r="AV170" s="169">
        <v>3.7801375628438999E-6</v>
      </c>
      <c r="AW170" s="169">
        <v>3.7311346904777499E-6</v>
      </c>
      <c r="AX170" s="169">
        <v>5.7226417587731201E-7</v>
      </c>
      <c r="AY170" s="169">
        <v>0</v>
      </c>
      <c r="AZ170" s="169">
        <v>4.3033988663550704E-6</v>
      </c>
      <c r="BA170" s="169">
        <v>0</v>
      </c>
      <c r="BB170" s="169">
        <v>0</v>
      </c>
      <c r="BC170" s="169">
        <v>0</v>
      </c>
      <c r="BD170" s="169">
        <v>0</v>
      </c>
      <c r="BE170" s="169">
        <v>4.3033988663550704E-6</v>
      </c>
      <c r="BF170" s="169">
        <v>3.2881080957725901E-5</v>
      </c>
      <c r="BG170" s="169">
        <v>2.1285954328391899E-5</v>
      </c>
      <c r="BH170" s="169">
        <v>0</v>
      </c>
      <c r="BI170" s="169">
        <v>5.4167035286117898E-5</v>
      </c>
      <c r="BJ170" s="169">
        <v>4.1625454726830797E-6</v>
      </c>
      <c r="BK170" s="169">
        <v>4.7936020563596499E-8</v>
      </c>
      <c r="BL170" s="169">
        <v>0</v>
      </c>
      <c r="BM170" s="169">
        <v>4.21048149324668E-6</v>
      </c>
      <c r="BN170" s="169">
        <v>3.9719577166542501E-2</v>
      </c>
    </row>
    <row r="171" spans="1:66" x14ac:dyDescent="0.25">
      <c r="A171" s="169" t="s">
        <v>209</v>
      </c>
      <c r="B171" s="169">
        <v>2026</v>
      </c>
      <c r="C171" s="169" t="s">
        <v>65</v>
      </c>
      <c r="D171" s="169">
        <v>2027</v>
      </c>
      <c r="E171" s="169" t="s">
        <v>210</v>
      </c>
      <c r="F171" s="169" t="s">
        <v>211</v>
      </c>
      <c r="G171" s="169">
        <v>3.3818654646580999</v>
      </c>
      <c r="H171" s="169">
        <v>80.689504335434293</v>
      </c>
      <c r="I171" s="169">
        <v>49.375235784008296</v>
      </c>
      <c r="J171" s="169">
        <v>5.4002505225127002E-5</v>
      </c>
      <c r="K171" s="169">
        <v>1.0644915282550901E-5</v>
      </c>
      <c r="L171" s="169">
        <v>7.1599360652369599E-5</v>
      </c>
      <c r="M171" s="169">
        <v>1.3624678116004699E-4</v>
      </c>
      <c r="N171" s="169">
        <v>2.5033965520951902E-7</v>
      </c>
      <c r="O171" s="169">
        <v>2.5421058783511001E-9</v>
      </c>
      <c r="P171" s="169">
        <v>0</v>
      </c>
      <c r="Q171" s="169">
        <v>2.5288176108786999E-7</v>
      </c>
      <c r="R171" s="169">
        <v>2.6683485990549501E-7</v>
      </c>
      <c r="S171" s="169">
        <v>4.9684650914403102E-6</v>
      </c>
      <c r="T171" s="169">
        <v>5.48818171243368E-6</v>
      </c>
      <c r="U171" s="169">
        <v>2.6165890355232601E-7</v>
      </c>
      <c r="V171" s="169">
        <v>2.6570486257423698E-9</v>
      </c>
      <c r="W171" s="169">
        <v>0</v>
      </c>
      <c r="X171" s="169">
        <v>2.6431595217806798E-7</v>
      </c>
      <c r="Y171" s="169">
        <v>1.0673394396219801E-6</v>
      </c>
      <c r="Z171" s="169">
        <v>1.1593085213360699E-5</v>
      </c>
      <c r="AA171" s="169">
        <v>1.29247406051607E-5</v>
      </c>
      <c r="AB171" s="169">
        <v>6.4743625430578697E-2</v>
      </c>
      <c r="AC171" s="169">
        <v>1.78941570077399E-3</v>
      </c>
      <c r="AD171" s="169">
        <v>0</v>
      </c>
      <c r="AE171" s="169">
        <v>6.6533041131352694E-2</v>
      </c>
      <c r="AF171" s="169">
        <v>2.2174521808774899E-8</v>
      </c>
      <c r="AG171" s="169">
        <v>8.5418181053323201E-9</v>
      </c>
      <c r="AH171" s="169">
        <v>0</v>
      </c>
      <c r="AI171" s="169">
        <v>3.0716339914107297E-8</v>
      </c>
      <c r="AJ171" s="169">
        <v>1.0176796309617599E-5</v>
      </c>
      <c r="AK171" s="169">
        <v>2.8127122908084298E-7</v>
      </c>
      <c r="AL171" s="169">
        <v>0</v>
      </c>
      <c r="AM171" s="169">
        <v>1.0458067538698399E-5</v>
      </c>
      <c r="AN171" s="169">
        <v>4.7741137380582801E-7</v>
      </c>
      <c r="AO171" s="169">
        <v>1.8390300145514101E-7</v>
      </c>
      <c r="AP171" s="169">
        <v>0</v>
      </c>
      <c r="AQ171" s="169">
        <v>6.6131437526096998E-7</v>
      </c>
      <c r="AR171" s="169">
        <v>0</v>
      </c>
      <c r="AS171" s="169">
        <v>0</v>
      </c>
      <c r="AT171" s="169">
        <v>0</v>
      </c>
      <c r="AU171" s="169">
        <v>0</v>
      </c>
      <c r="AV171" s="169">
        <v>6.6131437526096998E-7</v>
      </c>
      <c r="AW171" s="169">
        <v>5.4349650790892501E-7</v>
      </c>
      <c r="AX171" s="169">
        <v>2.0935956822321299E-7</v>
      </c>
      <c r="AY171" s="169">
        <v>0</v>
      </c>
      <c r="AZ171" s="169">
        <v>7.5285607613213803E-7</v>
      </c>
      <c r="BA171" s="169">
        <v>0</v>
      </c>
      <c r="BB171" s="169">
        <v>0</v>
      </c>
      <c r="BC171" s="169">
        <v>0</v>
      </c>
      <c r="BD171" s="169">
        <v>0</v>
      </c>
      <c r="BE171" s="169">
        <v>7.5285607613213803E-7</v>
      </c>
      <c r="BF171" s="169">
        <v>4.7896293924336501E-6</v>
      </c>
      <c r="BG171" s="169">
        <v>7.7873443686724501E-6</v>
      </c>
      <c r="BH171" s="169">
        <v>0</v>
      </c>
      <c r="BI171" s="169">
        <v>1.2576973761106099E-5</v>
      </c>
      <c r="BJ171" s="169">
        <v>6.1166567022714701E-7</v>
      </c>
      <c r="BK171" s="169">
        <v>1.6905512267034001E-8</v>
      </c>
      <c r="BL171" s="169">
        <v>0</v>
      </c>
      <c r="BM171" s="169">
        <v>6.2857118249418101E-7</v>
      </c>
      <c r="BN171" s="169">
        <v>5.9296262500588498E-3</v>
      </c>
    </row>
    <row r="172" spans="1:66" x14ac:dyDescent="0.25">
      <c r="A172" s="169" t="s">
        <v>209</v>
      </c>
      <c r="B172" s="169">
        <v>2027</v>
      </c>
      <c r="C172" s="169" t="s">
        <v>60</v>
      </c>
      <c r="D172" s="169">
        <v>2021</v>
      </c>
      <c r="E172" s="169" t="s">
        <v>210</v>
      </c>
      <c r="F172" s="169" t="s">
        <v>211</v>
      </c>
      <c r="G172" s="169">
        <v>37.682540450572198</v>
      </c>
      <c r="H172" s="169">
        <v>6861.3364356354396</v>
      </c>
      <c r="I172" s="169">
        <v>550.16509057835401</v>
      </c>
      <c r="J172" s="169">
        <v>8.1189184461960794E-3</v>
      </c>
      <c r="K172" s="169">
        <v>1.18611297498255E-4</v>
      </c>
      <c r="L172" s="169">
        <v>7.9779808872165996E-4</v>
      </c>
      <c r="M172" s="169">
        <v>9.035327832416E-3</v>
      </c>
      <c r="N172" s="169">
        <v>4.9868989340243699E-5</v>
      </c>
      <c r="O172" s="169">
        <v>2.8325493308849599E-8</v>
      </c>
      <c r="P172" s="169">
        <v>0</v>
      </c>
      <c r="Q172" s="169">
        <v>4.9897314833552498E-5</v>
      </c>
      <c r="R172" s="169">
        <v>2.2689986283175701E-5</v>
      </c>
      <c r="S172" s="169">
        <v>4.2248754459273097E-4</v>
      </c>
      <c r="T172" s="169">
        <v>4.9507484570946001E-4</v>
      </c>
      <c r="U172" s="169">
        <v>5.2123843747846699E-5</v>
      </c>
      <c r="V172" s="169">
        <v>2.9606246423760799E-8</v>
      </c>
      <c r="W172" s="169">
        <v>0</v>
      </c>
      <c r="X172" s="169">
        <v>5.2153449994270498E-5</v>
      </c>
      <c r="Y172" s="169">
        <v>9.0759945132702898E-5</v>
      </c>
      <c r="Z172" s="169">
        <v>9.8580427071637408E-4</v>
      </c>
      <c r="AA172" s="169">
        <v>1.1287176658433401E-3</v>
      </c>
      <c r="AB172" s="169">
        <v>5.7176403417717898</v>
      </c>
      <c r="AC172" s="169">
        <v>2.2376954156170401E-2</v>
      </c>
      <c r="AD172" s="169">
        <v>0</v>
      </c>
      <c r="AE172" s="169">
        <v>5.7400172959279603</v>
      </c>
      <c r="AF172" s="169">
        <v>2.4725496390764602E-6</v>
      </c>
      <c r="AG172" s="169">
        <v>9.5177472208568904E-8</v>
      </c>
      <c r="AH172" s="169">
        <v>0</v>
      </c>
      <c r="AI172" s="169">
        <v>2.5677271112850302E-6</v>
      </c>
      <c r="AJ172" s="169">
        <v>8.9873343889670303E-4</v>
      </c>
      <c r="AK172" s="169">
        <v>3.51734557591584E-6</v>
      </c>
      <c r="AL172" s="169">
        <v>0</v>
      </c>
      <c r="AM172" s="169">
        <v>9.0225078447261897E-4</v>
      </c>
      <c r="AN172" s="169">
        <v>5.3233315702324502E-5</v>
      </c>
      <c r="AO172" s="169">
        <v>2.04914487691354E-6</v>
      </c>
      <c r="AP172" s="169">
        <v>0</v>
      </c>
      <c r="AQ172" s="169">
        <v>5.5282460579238001E-5</v>
      </c>
      <c r="AR172" s="169">
        <v>0</v>
      </c>
      <c r="AS172" s="169">
        <v>0</v>
      </c>
      <c r="AT172" s="169">
        <v>0</v>
      </c>
      <c r="AU172" s="169">
        <v>0</v>
      </c>
      <c r="AV172" s="169">
        <v>5.5282460579238001E-5</v>
      </c>
      <c r="AW172" s="169">
        <v>6.0602077738503799E-5</v>
      </c>
      <c r="AX172" s="169">
        <v>2.3327954588173201E-6</v>
      </c>
      <c r="AY172" s="169">
        <v>0</v>
      </c>
      <c r="AZ172" s="169">
        <v>6.2934873197321094E-5</v>
      </c>
      <c r="BA172" s="169">
        <v>0</v>
      </c>
      <c r="BB172" s="169">
        <v>0</v>
      </c>
      <c r="BC172" s="169">
        <v>0</v>
      </c>
      <c r="BD172" s="169">
        <v>0</v>
      </c>
      <c r="BE172" s="169">
        <v>6.2934873197321094E-5</v>
      </c>
      <c r="BF172" s="169">
        <v>5.3345266771122996E-4</v>
      </c>
      <c r="BG172" s="169">
        <v>8.6770725282148898E-5</v>
      </c>
      <c r="BH172" s="169">
        <v>0</v>
      </c>
      <c r="BI172" s="169">
        <v>6.2022339299337898E-4</v>
      </c>
      <c r="BJ172" s="169">
        <v>5.40174308823279E-5</v>
      </c>
      <c r="BK172" s="169">
        <v>2.1140636735352801E-7</v>
      </c>
      <c r="BL172" s="169">
        <v>0</v>
      </c>
      <c r="BM172" s="169">
        <v>5.4228837249681501E-5</v>
      </c>
      <c r="BN172" s="169">
        <v>0.51156773619486995</v>
      </c>
    </row>
    <row r="173" spans="1:66" x14ac:dyDescent="0.25">
      <c r="A173" s="169" t="s">
        <v>209</v>
      </c>
      <c r="B173" s="169">
        <v>2027</v>
      </c>
      <c r="C173" s="169" t="s">
        <v>60</v>
      </c>
      <c r="D173" s="169">
        <v>2022</v>
      </c>
      <c r="E173" s="169" t="s">
        <v>210</v>
      </c>
      <c r="F173" s="169" t="s">
        <v>211</v>
      </c>
      <c r="G173" s="169">
        <v>43.036487975871701</v>
      </c>
      <c r="H173" s="169">
        <v>8574.8196464064495</v>
      </c>
      <c r="I173" s="169">
        <v>628.33272444772797</v>
      </c>
      <c r="J173" s="169">
        <v>9.5806183056125795E-3</v>
      </c>
      <c r="K173" s="169">
        <v>1.35463628979099E-4</v>
      </c>
      <c r="L173" s="169">
        <v>9.1114949899620795E-4</v>
      </c>
      <c r="M173" s="169">
        <v>1.06272314335878E-2</v>
      </c>
      <c r="N173" s="169">
        <v>5.77527684613554E-5</v>
      </c>
      <c r="O173" s="169">
        <v>3.2349988552282797E-8</v>
      </c>
      <c r="P173" s="169">
        <v>0</v>
      </c>
      <c r="Q173" s="169">
        <v>5.7785118449907702E-5</v>
      </c>
      <c r="R173" s="169">
        <v>2.8356362056111401E-5</v>
      </c>
      <c r="S173" s="169">
        <v>5.27995461484795E-4</v>
      </c>
      <c r="T173" s="169">
        <v>6.1413694199081504E-4</v>
      </c>
      <c r="U173" s="169">
        <v>6.0364092377063403E-5</v>
      </c>
      <c r="V173" s="169">
        <v>3.3812711483668899E-8</v>
      </c>
      <c r="W173" s="169">
        <v>0</v>
      </c>
      <c r="X173" s="169">
        <v>6.0397905088547002E-5</v>
      </c>
      <c r="Y173" s="169">
        <v>1.1342544822444501E-4</v>
      </c>
      <c r="Z173" s="169">
        <v>1.23198941013119E-3</v>
      </c>
      <c r="AA173" s="169">
        <v>1.40581276344418E-3</v>
      </c>
      <c r="AB173" s="169">
        <v>7.1455080498716699</v>
      </c>
      <c r="AC173" s="169">
        <v>2.55562790343675E-2</v>
      </c>
      <c r="AD173" s="169">
        <v>0</v>
      </c>
      <c r="AE173" s="169">
        <v>7.1710643289060396</v>
      </c>
      <c r="AF173" s="169">
        <v>2.9959170539584101E-6</v>
      </c>
      <c r="AG173" s="169">
        <v>1.0870031821901001E-7</v>
      </c>
      <c r="AH173" s="169">
        <v>0</v>
      </c>
      <c r="AI173" s="169">
        <v>3.1046173721774202E-6</v>
      </c>
      <c r="AJ173" s="169">
        <v>1.1231743583814101E-3</v>
      </c>
      <c r="AK173" s="169">
        <v>4.0170911720626599E-6</v>
      </c>
      <c r="AL173" s="169">
        <v>0</v>
      </c>
      <c r="AM173" s="169">
        <v>1.12719144955348E-3</v>
      </c>
      <c r="AN173" s="169">
        <v>6.4501272625982903E-5</v>
      </c>
      <c r="AO173" s="169">
        <v>2.3402880432592901E-6</v>
      </c>
      <c r="AP173" s="169">
        <v>0</v>
      </c>
      <c r="AQ173" s="169">
        <v>6.68415606692422E-5</v>
      </c>
      <c r="AR173" s="169">
        <v>0</v>
      </c>
      <c r="AS173" s="169">
        <v>0</v>
      </c>
      <c r="AT173" s="169">
        <v>0</v>
      </c>
      <c r="AU173" s="169">
        <v>0</v>
      </c>
      <c r="AV173" s="169">
        <v>6.68415606692422E-5</v>
      </c>
      <c r="AW173" s="169">
        <v>7.3429788964686894E-5</v>
      </c>
      <c r="AX173" s="169">
        <v>2.66423979150894E-6</v>
      </c>
      <c r="AY173" s="169">
        <v>0</v>
      </c>
      <c r="AZ173" s="169">
        <v>7.6094028756195796E-5</v>
      </c>
      <c r="BA173" s="169">
        <v>0</v>
      </c>
      <c r="BB173" s="169">
        <v>0</v>
      </c>
      <c r="BC173" s="169">
        <v>0</v>
      </c>
      <c r="BD173" s="169">
        <v>0</v>
      </c>
      <c r="BE173" s="169">
        <v>7.6094028756195796E-5</v>
      </c>
      <c r="BF173" s="169">
        <v>6.4636919928273695E-4</v>
      </c>
      <c r="BG173" s="169">
        <v>9.9099137972428602E-5</v>
      </c>
      <c r="BH173" s="169">
        <v>0</v>
      </c>
      <c r="BI173" s="169">
        <v>7.4546833725516596E-4</v>
      </c>
      <c r="BJ173" s="169">
        <v>6.7507216986553606E-5</v>
      </c>
      <c r="BK173" s="169">
        <v>2.4144305234852301E-7</v>
      </c>
      <c r="BL173" s="169">
        <v>0</v>
      </c>
      <c r="BM173" s="169">
        <v>6.7748660038902198E-5</v>
      </c>
      <c r="BN173" s="169">
        <v>0.639106984476984</v>
      </c>
    </row>
    <row r="174" spans="1:66" x14ac:dyDescent="0.25">
      <c r="A174" s="169" t="s">
        <v>209</v>
      </c>
      <c r="B174" s="169">
        <v>2027</v>
      </c>
      <c r="C174" s="169" t="s">
        <v>60</v>
      </c>
      <c r="D174" s="169">
        <v>2023</v>
      </c>
      <c r="E174" s="169" t="s">
        <v>210</v>
      </c>
      <c r="F174" s="169" t="s">
        <v>211</v>
      </c>
      <c r="G174" s="169">
        <v>49.968277873850397</v>
      </c>
      <c r="H174" s="169">
        <v>10785.1180989925</v>
      </c>
      <c r="I174" s="169">
        <v>729.53685695821605</v>
      </c>
      <c r="J174" s="169">
        <v>1.12983708566551E-2</v>
      </c>
      <c r="K174" s="169">
        <v>1.5728244968369099E-4</v>
      </c>
      <c r="L174" s="169">
        <v>1.0579062904944099E-3</v>
      </c>
      <c r="M174" s="169">
        <v>1.25135595968332E-2</v>
      </c>
      <c r="N174" s="169">
        <v>6.6567495206826596E-5</v>
      </c>
      <c r="O174" s="169">
        <v>3.7560528129121897E-8</v>
      </c>
      <c r="P174" s="169">
        <v>0</v>
      </c>
      <c r="Q174" s="169">
        <v>6.6605055734955703E-5</v>
      </c>
      <c r="R174" s="169">
        <v>3.5665673010524499E-5</v>
      </c>
      <c r="S174" s="169">
        <v>6.6409483145596696E-4</v>
      </c>
      <c r="T174" s="169">
        <v>7.6636556020144705E-4</v>
      </c>
      <c r="U174" s="169">
        <v>6.9577381951194198E-5</v>
      </c>
      <c r="V174" s="169">
        <v>3.9258848538745703E-8</v>
      </c>
      <c r="W174" s="169">
        <v>0</v>
      </c>
      <c r="X174" s="169">
        <v>6.9616640799732903E-5</v>
      </c>
      <c r="Y174" s="169">
        <v>1.42662692042098E-4</v>
      </c>
      <c r="Z174" s="169">
        <v>1.5495546067305799E-3</v>
      </c>
      <c r="AA174" s="169">
        <v>1.7618339395724201E-3</v>
      </c>
      <c r="AB174" s="169">
        <v>8.9873783208332192</v>
      </c>
      <c r="AC174" s="169">
        <v>2.9672571166282899E-2</v>
      </c>
      <c r="AD174" s="169">
        <v>0</v>
      </c>
      <c r="AE174" s="169">
        <v>9.0170508919994994</v>
      </c>
      <c r="AF174" s="169">
        <v>3.64313251111254E-6</v>
      </c>
      <c r="AG174" s="169">
        <v>1.26208432918334E-7</v>
      </c>
      <c r="AH174" s="169">
        <v>0</v>
      </c>
      <c r="AI174" s="169">
        <v>3.76934094403087E-6</v>
      </c>
      <c r="AJ174" s="169">
        <v>1.41269071542284E-3</v>
      </c>
      <c r="AK174" s="169">
        <v>4.6641149724567596E-6</v>
      </c>
      <c r="AL174" s="169">
        <v>0</v>
      </c>
      <c r="AM174" s="169">
        <v>1.4173548303953001E-3</v>
      </c>
      <c r="AN174" s="169">
        <v>7.8435643937928997E-5</v>
      </c>
      <c r="AO174" s="169">
        <v>2.7172329516291399E-6</v>
      </c>
      <c r="AP174" s="169">
        <v>0</v>
      </c>
      <c r="AQ174" s="169">
        <v>8.1152876889558102E-5</v>
      </c>
      <c r="AR174" s="169">
        <v>0</v>
      </c>
      <c r="AS174" s="169">
        <v>0</v>
      </c>
      <c r="AT174" s="169">
        <v>0</v>
      </c>
      <c r="AU174" s="169">
        <v>0</v>
      </c>
      <c r="AV174" s="169">
        <v>8.1152876889558102E-5</v>
      </c>
      <c r="AW174" s="169">
        <v>8.9293010001036105E-5</v>
      </c>
      <c r="AX174" s="169">
        <v>3.0933628761558298E-6</v>
      </c>
      <c r="AY174" s="169">
        <v>0</v>
      </c>
      <c r="AZ174" s="169">
        <v>9.2386372877192006E-5</v>
      </c>
      <c r="BA174" s="169">
        <v>0</v>
      </c>
      <c r="BB174" s="169">
        <v>0</v>
      </c>
      <c r="BC174" s="169">
        <v>0</v>
      </c>
      <c r="BD174" s="169">
        <v>0</v>
      </c>
      <c r="BE174" s="169">
        <v>9.2386372877192006E-5</v>
      </c>
      <c r="BF174" s="169">
        <v>7.8600594674929701E-4</v>
      </c>
      <c r="BG174" s="169">
        <v>1.1506081225869399E-4</v>
      </c>
      <c r="BH174" s="169">
        <v>0</v>
      </c>
      <c r="BI174" s="169">
        <v>9.0106675900799205E-4</v>
      </c>
      <c r="BJ174" s="169">
        <v>8.4908294023352493E-5</v>
      </c>
      <c r="BK174" s="169">
        <v>2.8033173936557098E-7</v>
      </c>
      <c r="BL174" s="169">
        <v>0</v>
      </c>
      <c r="BM174" s="169">
        <v>8.5188625762718103E-5</v>
      </c>
      <c r="BN174" s="169">
        <v>0.80362690113260105</v>
      </c>
    </row>
    <row r="175" spans="1:66" x14ac:dyDescent="0.25">
      <c r="A175" s="169" t="s">
        <v>209</v>
      </c>
      <c r="B175" s="169">
        <v>2027</v>
      </c>
      <c r="C175" s="169" t="s">
        <v>60</v>
      </c>
      <c r="D175" s="169">
        <v>2024</v>
      </c>
      <c r="E175" s="169" t="s">
        <v>210</v>
      </c>
      <c r="F175" s="169" t="s">
        <v>211</v>
      </c>
      <c r="G175" s="169">
        <v>54.020381672094601</v>
      </c>
      <c r="H175" s="169">
        <v>12462.1333780155</v>
      </c>
      <c r="I175" s="169">
        <v>788.69757241258196</v>
      </c>
      <c r="J175" s="169">
        <v>1.21446790502592E-2</v>
      </c>
      <c r="K175" s="169">
        <v>1.7003703797207299E-4</v>
      </c>
      <c r="L175" s="169">
        <v>1.1436956408642899E-3</v>
      </c>
      <c r="M175" s="169">
        <v>1.34584117290956E-2</v>
      </c>
      <c r="N175" s="169">
        <v>6.9564515056797397E-5</v>
      </c>
      <c r="O175" s="169">
        <v>4.0606443761442E-8</v>
      </c>
      <c r="P175" s="169">
        <v>0</v>
      </c>
      <c r="Q175" s="169">
        <v>6.9605121500558904E-5</v>
      </c>
      <c r="R175" s="169">
        <v>4.1211451742504598E-5</v>
      </c>
      <c r="S175" s="169">
        <v>7.6735723144543604E-4</v>
      </c>
      <c r="T175" s="169">
        <v>8.7817380468849997E-4</v>
      </c>
      <c r="U175" s="169">
        <v>7.2709913739702105E-5</v>
      </c>
      <c r="V175" s="169">
        <v>4.2442486959908803E-8</v>
      </c>
      <c r="W175" s="169">
        <v>0</v>
      </c>
      <c r="X175" s="169">
        <v>7.2752356226662003E-5</v>
      </c>
      <c r="Y175" s="169">
        <v>1.6484580697001799E-4</v>
      </c>
      <c r="Z175" s="169">
        <v>1.7905002067060099E-3</v>
      </c>
      <c r="AA175" s="169">
        <v>2.02809836990269E-3</v>
      </c>
      <c r="AB175" s="169">
        <v>9.4602350466182799</v>
      </c>
      <c r="AC175" s="169">
        <v>2.9651212842130799E-2</v>
      </c>
      <c r="AD175" s="169">
        <v>0</v>
      </c>
      <c r="AE175" s="169">
        <v>9.4898862594604108</v>
      </c>
      <c r="AF175" s="169">
        <v>4.0581909663787601E-6</v>
      </c>
      <c r="AG175" s="169">
        <v>1.3644311964677999E-7</v>
      </c>
      <c r="AH175" s="169">
        <v>0</v>
      </c>
      <c r="AI175" s="169">
        <v>4.1946340860255404E-6</v>
      </c>
      <c r="AJ175" s="169">
        <v>1.48701720779864E-3</v>
      </c>
      <c r="AK175" s="169">
        <v>4.6607577413322201E-6</v>
      </c>
      <c r="AL175" s="169">
        <v>0</v>
      </c>
      <c r="AM175" s="169">
        <v>1.4916779655399701E-3</v>
      </c>
      <c r="AN175" s="169">
        <v>8.7371738661737503E-5</v>
      </c>
      <c r="AO175" s="169">
        <v>2.9375829503184698E-6</v>
      </c>
      <c r="AP175" s="169">
        <v>0</v>
      </c>
      <c r="AQ175" s="169">
        <v>9.0309321612055894E-5</v>
      </c>
      <c r="AR175" s="169">
        <v>0</v>
      </c>
      <c r="AS175" s="169">
        <v>0</v>
      </c>
      <c r="AT175" s="169">
        <v>0</v>
      </c>
      <c r="AU175" s="169">
        <v>0</v>
      </c>
      <c r="AV175" s="169">
        <v>9.0309321612055894E-5</v>
      </c>
      <c r="AW175" s="169">
        <v>9.9466073617045903E-5</v>
      </c>
      <c r="AX175" s="169">
        <v>3.3442145763377599E-6</v>
      </c>
      <c r="AY175" s="169">
        <v>0</v>
      </c>
      <c r="AZ175" s="169">
        <v>1.02810288193383E-4</v>
      </c>
      <c r="BA175" s="169">
        <v>0</v>
      </c>
      <c r="BB175" s="169">
        <v>0</v>
      </c>
      <c r="BC175" s="169">
        <v>0</v>
      </c>
      <c r="BD175" s="169">
        <v>0</v>
      </c>
      <c r="BE175" s="169">
        <v>1.02810288193383E-4</v>
      </c>
      <c r="BF175" s="169">
        <v>8.7555481080407E-4</v>
      </c>
      <c r="BG175" s="169">
        <v>1.2439149913086501E-4</v>
      </c>
      <c r="BH175" s="169">
        <v>0</v>
      </c>
      <c r="BI175" s="169">
        <v>9.9994630993493604E-4</v>
      </c>
      <c r="BJ175" s="169">
        <v>8.9375609904649006E-5</v>
      </c>
      <c r="BK175" s="169">
        <v>2.8012995650941197E-7</v>
      </c>
      <c r="BL175" s="169">
        <v>0</v>
      </c>
      <c r="BM175" s="169">
        <v>8.9655739861158404E-5</v>
      </c>
      <c r="BN175" s="169">
        <v>0.84576742198023702</v>
      </c>
    </row>
    <row r="176" spans="1:66" x14ac:dyDescent="0.25">
      <c r="A176" s="169" t="s">
        <v>209</v>
      </c>
      <c r="B176" s="169">
        <v>2027</v>
      </c>
      <c r="C176" s="169" t="s">
        <v>60</v>
      </c>
      <c r="D176" s="169">
        <v>2025</v>
      </c>
      <c r="E176" s="169" t="s">
        <v>210</v>
      </c>
      <c r="F176" s="169" t="s">
        <v>211</v>
      </c>
      <c r="G176" s="169">
        <v>53.539747528200301</v>
      </c>
      <c r="H176" s="169">
        <v>12977.879794152001</v>
      </c>
      <c r="I176" s="169">
        <v>781.68031391172497</v>
      </c>
      <c r="J176" s="169">
        <v>1.1665131800209901E-2</v>
      </c>
      <c r="K176" s="169">
        <v>1.68524171834397E-4</v>
      </c>
      <c r="L176" s="169">
        <v>1.1335198672357499E-3</v>
      </c>
      <c r="M176" s="169">
        <v>1.2967175839280099E-2</v>
      </c>
      <c r="N176" s="169">
        <v>6.4511046068522904E-5</v>
      </c>
      <c r="O176" s="169">
        <v>4.0245157100189897E-8</v>
      </c>
      <c r="P176" s="169">
        <v>0</v>
      </c>
      <c r="Q176" s="169">
        <v>6.4551291225623097E-5</v>
      </c>
      <c r="R176" s="169">
        <v>4.2916991066732499E-5</v>
      </c>
      <c r="S176" s="169">
        <v>7.9911437366255995E-4</v>
      </c>
      <c r="T176" s="169">
        <v>9.06582655954916E-4</v>
      </c>
      <c r="U176" s="169">
        <v>6.7427949308214303E-5</v>
      </c>
      <c r="V176" s="169">
        <v>4.2064864519020798E-8</v>
      </c>
      <c r="W176" s="169">
        <v>0</v>
      </c>
      <c r="X176" s="169">
        <v>6.7470014172733302E-5</v>
      </c>
      <c r="Y176" s="169">
        <v>1.7166796426693E-4</v>
      </c>
      <c r="Z176" s="169">
        <v>1.86460020521264E-3</v>
      </c>
      <c r="AA176" s="169">
        <v>2.1037381836522999E-3</v>
      </c>
      <c r="AB176" s="169">
        <v>9.85174765309619</v>
      </c>
      <c r="AC176" s="169">
        <v>2.9387397873434098E-2</v>
      </c>
      <c r="AD176" s="169">
        <v>0</v>
      </c>
      <c r="AE176" s="169">
        <v>9.8811350509696201</v>
      </c>
      <c r="AF176" s="169">
        <v>4.0628002937376001E-6</v>
      </c>
      <c r="AG176" s="169">
        <v>1.35229147809266E-7</v>
      </c>
      <c r="AH176" s="169">
        <v>0</v>
      </c>
      <c r="AI176" s="169">
        <v>4.1980294415468697E-6</v>
      </c>
      <c r="AJ176" s="169">
        <v>1.54855753740291E-3</v>
      </c>
      <c r="AK176" s="169">
        <v>4.6192897020928502E-6</v>
      </c>
      <c r="AL176" s="169">
        <v>0</v>
      </c>
      <c r="AM176" s="169">
        <v>1.553176827105E-3</v>
      </c>
      <c r="AN176" s="169">
        <v>8.7470976215795403E-5</v>
      </c>
      <c r="AO176" s="169">
        <v>2.9114464695543201E-6</v>
      </c>
      <c r="AP176" s="169">
        <v>0</v>
      </c>
      <c r="AQ176" s="169">
        <v>9.0382422685349696E-5</v>
      </c>
      <c r="AR176" s="169">
        <v>0</v>
      </c>
      <c r="AS176" s="169">
        <v>0</v>
      </c>
      <c r="AT176" s="169">
        <v>0</v>
      </c>
      <c r="AU176" s="169">
        <v>0</v>
      </c>
      <c r="AV176" s="169">
        <v>9.0382422685349696E-5</v>
      </c>
      <c r="AW176" s="169">
        <v>9.9579048018250295E-5</v>
      </c>
      <c r="AX176" s="169">
        <v>3.3144601825303701E-6</v>
      </c>
      <c r="AY176" s="169">
        <v>0</v>
      </c>
      <c r="AZ176" s="169">
        <v>1.0289350820077999E-4</v>
      </c>
      <c r="BA176" s="169">
        <v>0</v>
      </c>
      <c r="BB176" s="169">
        <v>0</v>
      </c>
      <c r="BC176" s="169">
        <v>0</v>
      </c>
      <c r="BD176" s="169">
        <v>0</v>
      </c>
      <c r="BE176" s="169">
        <v>1.0289350820077999E-4</v>
      </c>
      <c r="BF176" s="169">
        <v>8.7654926221378401E-4</v>
      </c>
      <c r="BG176" s="169">
        <v>1.23284753864691E-4</v>
      </c>
      <c r="BH176" s="169">
        <v>0</v>
      </c>
      <c r="BI176" s="169">
        <v>9.9983401607847602E-4</v>
      </c>
      <c r="BJ176" s="169">
        <v>9.3074426880854094E-5</v>
      </c>
      <c r="BK176" s="169">
        <v>2.77637563496654E-7</v>
      </c>
      <c r="BL176" s="169">
        <v>0</v>
      </c>
      <c r="BM176" s="169">
        <v>9.3352064444350704E-5</v>
      </c>
      <c r="BN176" s="169">
        <v>0.88063669993578297</v>
      </c>
    </row>
    <row r="177" spans="1:66" x14ac:dyDescent="0.25">
      <c r="A177" s="169" t="s">
        <v>209</v>
      </c>
      <c r="B177" s="169">
        <v>2027</v>
      </c>
      <c r="C177" s="169" t="s">
        <v>60</v>
      </c>
      <c r="D177" s="169">
        <v>2026</v>
      </c>
      <c r="E177" s="169" t="s">
        <v>210</v>
      </c>
      <c r="F177" s="169" t="s">
        <v>211</v>
      </c>
      <c r="G177" s="169">
        <v>51.138383658672502</v>
      </c>
      <c r="H177" s="169">
        <v>12748.937677157701</v>
      </c>
      <c r="I177" s="169">
        <v>746.62040141661896</v>
      </c>
      <c r="J177" s="169">
        <v>1.04764135594558E-2</v>
      </c>
      <c r="K177" s="169">
        <v>1.6096552847000601E-4</v>
      </c>
      <c r="L177" s="169">
        <v>1.0826792529213399E-3</v>
      </c>
      <c r="M177" s="169">
        <v>1.1720058340847101E-2</v>
      </c>
      <c r="N177" s="169">
        <v>5.5434320634004703E-5</v>
      </c>
      <c r="O177" s="169">
        <v>3.8440081980383602E-8</v>
      </c>
      <c r="P177" s="169">
        <v>0</v>
      </c>
      <c r="Q177" s="169">
        <v>5.5472760715985003E-5</v>
      </c>
      <c r="R177" s="169">
        <v>4.2159894611403302E-5</v>
      </c>
      <c r="S177" s="169">
        <v>7.8501723766433E-4</v>
      </c>
      <c r="T177" s="169">
        <v>8.8264989299171898E-4</v>
      </c>
      <c r="U177" s="169">
        <v>5.7940814626919697E-5</v>
      </c>
      <c r="V177" s="169">
        <v>4.0178171912198999E-8</v>
      </c>
      <c r="W177" s="169">
        <v>0</v>
      </c>
      <c r="X177" s="169">
        <v>5.7980992798831898E-5</v>
      </c>
      <c r="Y177" s="169">
        <v>1.6863957844561299E-4</v>
      </c>
      <c r="Z177" s="169">
        <v>1.83170688788343E-3</v>
      </c>
      <c r="AA177" s="169">
        <v>2.0583274591278798E-3</v>
      </c>
      <c r="AB177" s="169">
        <v>9.6779534741110105</v>
      </c>
      <c r="AC177" s="169">
        <v>2.8069314790664001E-2</v>
      </c>
      <c r="AD177" s="169">
        <v>0</v>
      </c>
      <c r="AE177" s="169">
        <v>9.7060227889016701</v>
      </c>
      <c r="AF177" s="169">
        <v>3.8276599386872401E-6</v>
      </c>
      <c r="AG177" s="169">
        <v>1.2916385231109101E-7</v>
      </c>
      <c r="AH177" s="169">
        <v>0</v>
      </c>
      <c r="AI177" s="169">
        <v>3.95682379099833E-6</v>
      </c>
      <c r="AJ177" s="169">
        <v>1.5212395126928801E-3</v>
      </c>
      <c r="AK177" s="169">
        <v>4.41210539686905E-6</v>
      </c>
      <c r="AL177" s="169">
        <v>0</v>
      </c>
      <c r="AM177" s="169">
        <v>1.52565161808975E-3</v>
      </c>
      <c r="AN177" s="169">
        <v>8.2408468852170495E-5</v>
      </c>
      <c r="AO177" s="169">
        <v>2.7808623207148099E-6</v>
      </c>
      <c r="AP177" s="169">
        <v>0</v>
      </c>
      <c r="AQ177" s="169">
        <v>8.5189331172885299E-5</v>
      </c>
      <c r="AR177" s="169">
        <v>0</v>
      </c>
      <c r="AS177" s="169">
        <v>0</v>
      </c>
      <c r="AT177" s="169">
        <v>0</v>
      </c>
      <c r="AU177" s="169">
        <v>0</v>
      </c>
      <c r="AV177" s="169">
        <v>8.5189331172885299E-5</v>
      </c>
      <c r="AW177" s="169">
        <v>9.3815768749347907E-5</v>
      </c>
      <c r="AX177" s="169">
        <v>3.1658000693102902E-6</v>
      </c>
      <c r="AY177" s="169">
        <v>0</v>
      </c>
      <c r="AZ177" s="169">
        <v>9.6981568818658203E-5</v>
      </c>
      <c r="BA177" s="169">
        <v>0</v>
      </c>
      <c r="BB177" s="169">
        <v>0</v>
      </c>
      <c r="BC177" s="169">
        <v>0</v>
      </c>
      <c r="BD177" s="169">
        <v>0</v>
      </c>
      <c r="BE177" s="169">
        <v>9.6981568818658203E-5</v>
      </c>
      <c r="BF177" s="169">
        <v>8.2581771334337901E-4</v>
      </c>
      <c r="BG177" s="169">
        <v>1.17755188125922E-4</v>
      </c>
      <c r="BH177" s="169">
        <v>0</v>
      </c>
      <c r="BI177" s="169">
        <v>9.4357290146930095E-4</v>
      </c>
      <c r="BJ177" s="169">
        <v>9.1432505652878796E-5</v>
      </c>
      <c r="BK177" s="169">
        <v>2.6518496809632201E-7</v>
      </c>
      <c r="BL177" s="169">
        <v>0</v>
      </c>
      <c r="BM177" s="169">
        <v>9.1697690620975094E-5</v>
      </c>
      <c r="BN177" s="169">
        <v>0.86503016447296899</v>
      </c>
    </row>
    <row r="178" spans="1:66" x14ac:dyDescent="0.25">
      <c r="A178" s="169" t="s">
        <v>209</v>
      </c>
      <c r="B178" s="169">
        <v>2027</v>
      </c>
      <c r="C178" s="169" t="s">
        <v>60</v>
      </c>
      <c r="D178" s="169">
        <v>2027</v>
      </c>
      <c r="E178" s="169" t="s">
        <v>210</v>
      </c>
      <c r="F178" s="169" t="s">
        <v>211</v>
      </c>
      <c r="G178" s="169">
        <v>32.498640773576902</v>
      </c>
      <c r="H178" s="169">
        <v>8109.1615993641099</v>
      </c>
      <c r="I178" s="169">
        <v>474.48015529422298</v>
      </c>
      <c r="J178" s="169">
        <v>6.0411699692285202E-3</v>
      </c>
      <c r="K178" s="169">
        <v>1.02294216445938E-4</v>
      </c>
      <c r="L178" s="169">
        <v>6.8804685632117E-4</v>
      </c>
      <c r="M178" s="169">
        <v>6.8315110419956302E-3</v>
      </c>
      <c r="N178" s="169">
        <v>3.0232096128937399E-5</v>
      </c>
      <c r="O178" s="169">
        <v>2.4428820901449701E-8</v>
      </c>
      <c r="P178" s="169">
        <v>0</v>
      </c>
      <c r="Q178" s="169">
        <v>3.0256524949838799E-5</v>
      </c>
      <c r="R178" s="169">
        <v>2.6816461659278201E-5</v>
      </c>
      <c r="S178" s="169">
        <v>4.9932251609576103E-4</v>
      </c>
      <c r="T178" s="169">
        <v>5.5639550270487805E-4</v>
      </c>
      <c r="U178" s="169">
        <v>3.15990573629482E-5</v>
      </c>
      <c r="V178" s="169">
        <v>2.5533383781326002E-8</v>
      </c>
      <c r="W178" s="169">
        <v>0</v>
      </c>
      <c r="X178" s="169">
        <v>3.1624590746729503E-5</v>
      </c>
      <c r="Y178" s="169">
        <v>1.0726584663711299E-4</v>
      </c>
      <c r="Z178" s="169">
        <v>1.16508587089011E-3</v>
      </c>
      <c r="AA178" s="169">
        <v>1.3039763082739501E-3</v>
      </c>
      <c r="AB178" s="169">
        <v>5.8617100992718703</v>
      </c>
      <c r="AC178" s="169">
        <v>1.7195710078293E-2</v>
      </c>
      <c r="AD178" s="169">
        <v>0</v>
      </c>
      <c r="AE178" s="169">
        <v>5.8789058093501598</v>
      </c>
      <c r="AF178" s="169">
        <v>2.3311142351426298E-6</v>
      </c>
      <c r="AG178" s="169">
        <v>8.2084128141535999E-8</v>
      </c>
      <c r="AH178" s="169">
        <v>0</v>
      </c>
      <c r="AI178" s="169">
        <v>2.4131983632841602E-6</v>
      </c>
      <c r="AJ178" s="169">
        <v>9.2137919848621504E-4</v>
      </c>
      <c r="AK178" s="169">
        <v>2.7029261599455502E-6</v>
      </c>
      <c r="AL178" s="169">
        <v>0</v>
      </c>
      <c r="AM178" s="169">
        <v>9.2408212464616005E-4</v>
      </c>
      <c r="AN178" s="169">
        <v>5.0188250240298997E-5</v>
      </c>
      <c r="AO178" s="169">
        <v>1.76724876963059E-6</v>
      </c>
      <c r="AP178" s="169">
        <v>0</v>
      </c>
      <c r="AQ178" s="169">
        <v>5.1955499009929603E-5</v>
      </c>
      <c r="AR178" s="169">
        <v>0</v>
      </c>
      <c r="AS178" s="169">
        <v>0</v>
      </c>
      <c r="AT178" s="169">
        <v>0</v>
      </c>
      <c r="AU178" s="169">
        <v>0</v>
      </c>
      <c r="AV178" s="169">
        <v>5.1955499009929603E-5</v>
      </c>
      <c r="AW178" s="169">
        <v>5.7135502504294903E-5</v>
      </c>
      <c r="AX178" s="169">
        <v>2.0118781989706401E-6</v>
      </c>
      <c r="AY178" s="169">
        <v>0</v>
      </c>
      <c r="AZ178" s="169">
        <v>5.9147380703265599E-5</v>
      </c>
      <c r="BA178" s="169">
        <v>0</v>
      </c>
      <c r="BB178" s="169">
        <v>0</v>
      </c>
      <c r="BC178" s="169">
        <v>0</v>
      </c>
      <c r="BD178" s="169">
        <v>0</v>
      </c>
      <c r="BE178" s="169">
        <v>5.9147380703265599E-5</v>
      </c>
      <c r="BF178" s="169">
        <v>5.02937938284763E-4</v>
      </c>
      <c r="BG178" s="169">
        <v>7.4833877888518804E-5</v>
      </c>
      <c r="BH178" s="169">
        <v>0</v>
      </c>
      <c r="BI178" s="169">
        <v>5.7777181617328199E-4</v>
      </c>
      <c r="BJ178" s="169">
        <v>5.5378530514835198E-5</v>
      </c>
      <c r="BK178" s="169">
        <v>1.6245654240275301E-7</v>
      </c>
      <c r="BL178" s="169">
        <v>0</v>
      </c>
      <c r="BM178" s="169">
        <v>5.5540987057237899E-5</v>
      </c>
      <c r="BN178" s="169">
        <v>0.52394590140445396</v>
      </c>
    </row>
    <row r="179" spans="1:66" x14ac:dyDescent="0.25">
      <c r="A179" s="169" t="s">
        <v>209</v>
      </c>
      <c r="B179" s="169">
        <v>2027</v>
      </c>
      <c r="C179" s="169" t="s">
        <v>60</v>
      </c>
      <c r="D179" s="169">
        <v>2028</v>
      </c>
      <c r="E179" s="169" t="s">
        <v>210</v>
      </c>
      <c r="F179" s="169" t="s">
        <v>211</v>
      </c>
      <c r="G179" s="169">
        <v>13.484748924361</v>
      </c>
      <c r="H179" s="169">
        <v>1401.9818156441499</v>
      </c>
      <c r="I179" s="169">
        <v>196.87733429567101</v>
      </c>
      <c r="J179" s="169">
        <v>9.3682354587394797E-4</v>
      </c>
      <c r="K179" s="169">
        <v>4.2445215933746501E-5</v>
      </c>
      <c r="L179" s="169">
        <v>2.8549314324648602E-4</v>
      </c>
      <c r="M179" s="169">
        <v>1.2647619050541799E-3</v>
      </c>
      <c r="N179" s="169">
        <v>4.35754162162847E-6</v>
      </c>
      <c r="O179" s="169">
        <v>1.0136316736116101E-8</v>
      </c>
      <c r="P179" s="169">
        <v>0</v>
      </c>
      <c r="Q179" s="169">
        <v>4.36767793836459E-6</v>
      </c>
      <c r="R179" s="169">
        <v>4.6362612392845799E-6</v>
      </c>
      <c r="S179" s="169">
        <v>8.6327184275479006E-5</v>
      </c>
      <c r="T179" s="169">
        <v>9.5331123453128199E-5</v>
      </c>
      <c r="U179" s="169">
        <v>4.5545703174539404E-6</v>
      </c>
      <c r="V179" s="169">
        <v>1.0594635999683899E-8</v>
      </c>
      <c r="W179" s="169">
        <v>0</v>
      </c>
      <c r="X179" s="169">
        <v>4.5651649534536304E-6</v>
      </c>
      <c r="Y179" s="169">
        <v>1.8545044957138299E-5</v>
      </c>
      <c r="Z179" s="169">
        <v>2.01430096642784E-4</v>
      </c>
      <c r="AA179" s="169">
        <v>2.2454030655337599E-4</v>
      </c>
      <c r="AB179" s="169">
        <v>1.01342301137534</v>
      </c>
      <c r="AC179" s="169">
        <v>7.1350624968419402E-3</v>
      </c>
      <c r="AD179" s="169">
        <v>0</v>
      </c>
      <c r="AE179" s="169">
        <v>1.02055807387218</v>
      </c>
      <c r="AF179" s="169">
        <v>3.85124192211471E-7</v>
      </c>
      <c r="AG179" s="169">
        <v>3.4059389325711302E-8</v>
      </c>
      <c r="AH179" s="169">
        <v>0</v>
      </c>
      <c r="AI179" s="169">
        <v>4.1918358153718199E-7</v>
      </c>
      <c r="AJ179" s="169">
        <v>1.59295984641834E-4</v>
      </c>
      <c r="AK179" s="169">
        <v>1.1215324629080299E-6</v>
      </c>
      <c r="AL179" s="169">
        <v>0</v>
      </c>
      <c r="AM179" s="169">
        <v>1.6041751710474199E-4</v>
      </c>
      <c r="AN179" s="169">
        <v>8.2916182488670192E-6</v>
      </c>
      <c r="AO179" s="169">
        <v>7.3328931235580605E-7</v>
      </c>
      <c r="AP179" s="169">
        <v>0</v>
      </c>
      <c r="AQ179" s="169">
        <v>9.0249075612228192E-6</v>
      </c>
      <c r="AR179" s="169">
        <v>0</v>
      </c>
      <c r="AS179" s="169">
        <v>0</v>
      </c>
      <c r="AT179" s="169">
        <v>0</v>
      </c>
      <c r="AU179" s="169">
        <v>0</v>
      </c>
      <c r="AV179" s="169">
        <v>9.0249075612228192E-6</v>
      </c>
      <c r="AW179" s="169">
        <v>9.4393762076686507E-6</v>
      </c>
      <c r="AX179" s="169">
        <v>8.34794063189644E-7</v>
      </c>
      <c r="AY179" s="169">
        <v>0</v>
      </c>
      <c r="AZ179" s="169">
        <v>1.0274170270858201E-5</v>
      </c>
      <c r="BA179" s="169">
        <v>0</v>
      </c>
      <c r="BB179" s="169">
        <v>0</v>
      </c>
      <c r="BC179" s="169">
        <v>0</v>
      </c>
      <c r="BD179" s="169">
        <v>0</v>
      </c>
      <c r="BE179" s="169">
        <v>1.0274170270858201E-5</v>
      </c>
      <c r="BF179" s="169">
        <v>8.3090550040198398E-5</v>
      </c>
      <c r="BG179" s="169">
        <v>3.1051023376443303E-5</v>
      </c>
      <c r="BH179" s="169">
        <v>0</v>
      </c>
      <c r="BI179" s="169">
        <v>1.14141573416641E-4</v>
      </c>
      <c r="BJ179" s="169">
        <v>9.5743181101461994E-6</v>
      </c>
      <c r="BK179" s="169">
        <v>6.7408532580910099E-8</v>
      </c>
      <c r="BL179" s="169">
        <v>0</v>
      </c>
      <c r="BM179" s="169">
        <v>9.6417266427271103E-6</v>
      </c>
      <c r="BN179" s="169">
        <v>9.0955228284166204E-2</v>
      </c>
    </row>
    <row r="180" spans="1:66" x14ac:dyDescent="0.25">
      <c r="A180" s="169" t="s">
        <v>209</v>
      </c>
      <c r="B180" s="169">
        <v>2027</v>
      </c>
      <c r="C180" s="169" t="s">
        <v>61</v>
      </c>
      <c r="D180" s="169">
        <v>2021</v>
      </c>
      <c r="E180" s="169" t="s">
        <v>210</v>
      </c>
      <c r="F180" s="169" t="s">
        <v>211</v>
      </c>
      <c r="G180" s="169">
        <v>21.547669686303902</v>
      </c>
      <c r="H180" s="169">
        <v>1056.2223335502799</v>
      </c>
      <c r="I180" s="169">
        <v>314.59597742003803</v>
      </c>
      <c r="J180" s="169">
        <v>1.25235900907376E-3</v>
      </c>
      <c r="K180" s="169">
        <v>6.7824436171142898E-5</v>
      </c>
      <c r="L180" s="169">
        <v>4.5619773737622099E-4</v>
      </c>
      <c r="M180" s="169">
        <v>1.7763811826211201E-3</v>
      </c>
      <c r="N180" s="169">
        <v>7.6622112058186395E-6</v>
      </c>
      <c r="O180" s="169">
        <v>1.6197113204755699E-8</v>
      </c>
      <c r="P180" s="169">
        <v>0</v>
      </c>
      <c r="Q180" s="169">
        <v>7.6784083190234004E-6</v>
      </c>
      <c r="R180" s="169">
        <v>3.4928574753703E-6</v>
      </c>
      <c r="S180" s="169">
        <v>6.5037006191395006E-5</v>
      </c>
      <c r="T180" s="169">
        <v>7.6208271985788695E-5</v>
      </c>
      <c r="U180" s="169">
        <v>8.0086623959870993E-6</v>
      </c>
      <c r="V180" s="169">
        <v>1.6929474790249401E-8</v>
      </c>
      <c r="W180" s="169">
        <v>0</v>
      </c>
      <c r="X180" s="169">
        <v>8.0255918707773495E-6</v>
      </c>
      <c r="Y180" s="169">
        <v>1.39714299014812E-5</v>
      </c>
      <c r="Z180" s="169">
        <v>1.5175301444658799E-4</v>
      </c>
      <c r="AA180" s="169">
        <v>1.7375003621884701E-4</v>
      </c>
      <c r="AB180" s="169">
        <v>0.95125426721301398</v>
      </c>
      <c r="AC180" s="169">
        <v>1.2795613325889899E-2</v>
      </c>
      <c r="AD180" s="169">
        <v>0</v>
      </c>
      <c r="AE180" s="169">
        <v>0.96404988053890395</v>
      </c>
      <c r="AF180" s="169">
        <v>3.8088070814747599E-7</v>
      </c>
      <c r="AG180" s="169">
        <v>5.4424481688481101E-8</v>
      </c>
      <c r="AH180" s="169">
        <v>0</v>
      </c>
      <c r="AI180" s="169">
        <v>4.35305189835957E-7</v>
      </c>
      <c r="AJ180" s="169">
        <v>1.49523923810253E-4</v>
      </c>
      <c r="AK180" s="169">
        <v>2.0112922254228301E-6</v>
      </c>
      <c r="AL180" s="169">
        <v>0</v>
      </c>
      <c r="AM180" s="169">
        <v>1.5153521603567601E-4</v>
      </c>
      <c r="AN180" s="169">
        <v>8.2002572006250195E-6</v>
      </c>
      <c r="AO180" s="169">
        <v>1.1717441663741199E-6</v>
      </c>
      <c r="AP180" s="169">
        <v>0</v>
      </c>
      <c r="AQ180" s="169">
        <v>9.3720013669991494E-6</v>
      </c>
      <c r="AR180" s="169">
        <v>0</v>
      </c>
      <c r="AS180" s="169">
        <v>0</v>
      </c>
      <c r="AT180" s="169">
        <v>0</v>
      </c>
      <c r="AU180" s="169">
        <v>0</v>
      </c>
      <c r="AV180" s="169">
        <v>9.3720013669991494E-6</v>
      </c>
      <c r="AW180" s="169">
        <v>9.3353686087658602E-6</v>
      </c>
      <c r="AX180" s="169">
        <v>1.3339415387409799E-6</v>
      </c>
      <c r="AY180" s="169">
        <v>0</v>
      </c>
      <c r="AZ180" s="169">
        <v>1.06693101475068E-5</v>
      </c>
      <c r="BA180" s="169">
        <v>0</v>
      </c>
      <c r="BB180" s="169">
        <v>0</v>
      </c>
      <c r="BC180" s="169">
        <v>0</v>
      </c>
      <c r="BD180" s="169">
        <v>0</v>
      </c>
      <c r="BE180" s="169">
        <v>1.06693101475068E-5</v>
      </c>
      <c r="BF180" s="169">
        <v>8.2285859453131495E-5</v>
      </c>
      <c r="BG180" s="169">
        <v>4.9617326869807103E-5</v>
      </c>
      <c r="BH180" s="169">
        <v>0</v>
      </c>
      <c r="BI180" s="169">
        <v>1.3190318632293801E-4</v>
      </c>
      <c r="BJ180" s="169">
        <v>8.9869786413979696E-6</v>
      </c>
      <c r="BK180" s="169">
        <v>1.2088661005460599E-7</v>
      </c>
      <c r="BL180" s="169">
        <v>0</v>
      </c>
      <c r="BM180" s="169">
        <v>9.1078652514525798E-6</v>
      </c>
      <c r="BN180" s="169">
        <v>8.5919046849577893E-2</v>
      </c>
    </row>
    <row r="181" spans="1:66" x14ac:dyDescent="0.25">
      <c r="A181" s="169" t="s">
        <v>209</v>
      </c>
      <c r="B181" s="169">
        <v>2027</v>
      </c>
      <c r="C181" s="169" t="s">
        <v>61</v>
      </c>
      <c r="D181" s="169">
        <v>2022</v>
      </c>
      <c r="E181" s="169" t="s">
        <v>210</v>
      </c>
      <c r="F181" s="169" t="s">
        <v>211</v>
      </c>
      <c r="G181" s="169">
        <v>24.548598532541899</v>
      </c>
      <c r="H181" s="169">
        <v>1271.1420313214101</v>
      </c>
      <c r="I181" s="169">
        <v>358.40953857511198</v>
      </c>
      <c r="J181" s="169">
        <v>1.4231368260587899E-3</v>
      </c>
      <c r="K181" s="169">
        <v>7.7270297832702494E-5</v>
      </c>
      <c r="L181" s="169">
        <v>5.1973207633775401E-4</v>
      </c>
      <c r="M181" s="169">
        <v>2.0201392002292401E-3</v>
      </c>
      <c r="N181" s="169">
        <v>8.5451327366741695E-6</v>
      </c>
      <c r="O181" s="169">
        <v>1.8452873802052598E-8</v>
      </c>
      <c r="P181" s="169">
        <v>0</v>
      </c>
      <c r="Q181" s="169">
        <v>8.5635856104762296E-6</v>
      </c>
      <c r="R181" s="169">
        <v>4.2035827167509797E-6</v>
      </c>
      <c r="S181" s="169">
        <v>7.8270710185903406E-5</v>
      </c>
      <c r="T181" s="169">
        <v>9.1037878513130599E-5</v>
      </c>
      <c r="U181" s="169">
        <v>8.9315057205616493E-6</v>
      </c>
      <c r="V181" s="169">
        <v>1.9287230871966699E-8</v>
      </c>
      <c r="W181" s="169">
        <v>0</v>
      </c>
      <c r="X181" s="169">
        <v>8.9507929514336092E-6</v>
      </c>
      <c r="Y181" s="169">
        <v>1.6814330867003898E-5</v>
      </c>
      <c r="Z181" s="169">
        <v>1.82631657100441E-4</v>
      </c>
      <c r="AA181" s="169">
        <v>2.08396780918878E-4</v>
      </c>
      <c r="AB181" s="169">
        <v>1.1448151048500199</v>
      </c>
      <c r="AC181" s="169">
        <v>1.4577649420464699E-2</v>
      </c>
      <c r="AD181" s="169">
        <v>0</v>
      </c>
      <c r="AE181" s="169">
        <v>1.15939275427049</v>
      </c>
      <c r="AF181" s="169">
        <v>4.4442266087409498E-7</v>
      </c>
      <c r="AG181" s="169">
        <v>6.2004141086375297E-8</v>
      </c>
      <c r="AH181" s="169">
        <v>0</v>
      </c>
      <c r="AI181" s="169">
        <v>5.0642680196046999E-7</v>
      </c>
      <c r="AJ181" s="169">
        <v>1.7994899199342101E-4</v>
      </c>
      <c r="AK181" s="169">
        <v>2.2914034831762301E-6</v>
      </c>
      <c r="AL181" s="169">
        <v>0</v>
      </c>
      <c r="AM181" s="169">
        <v>1.8224039547659699E-4</v>
      </c>
      <c r="AN181" s="169">
        <v>9.5682980182409992E-6</v>
      </c>
      <c r="AO181" s="169">
        <v>1.3349321547030099E-6</v>
      </c>
      <c r="AP181" s="169">
        <v>0</v>
      </c>
      <c r="AQ181" s="169">
        <v>1.0903230172944E-5</v>
      </c>
      <c r="AR181" s="169">
        <v>0</v>
      </c>
      <c r="AS181" s="169">
        <v>0</v>
      </c>
      <c r="AT181" s="169">
        <v>0</v>
      </c>
      <c r="AU181" s="169">
        <v>0</v>
      </c>
      <c r="AV181" s="169">
        <v>1.0903230172944E-5</v>
      </c>
      <c r="AW181" s="169">
        <v>1.0892778942591599E-5</v>
      </c>
      <c r="AX181" s="169">
        <v>1.5197186413734401E-6</v>
      </c>
      <c r="AY181" s="169">
        <v>0</v>
      </c>
      <c r="AZ181" s="169">
        <v>1.2412497583965E-5</v>
      </c>
      <c r="BA181" s="169">
        <v>0</v>
      </c>
      <c r="BB181" s="169">
        <v>0</v>
      </c>
      <c r="BC181" s="169">
        <v>0</v>
      </c>
      <c r="BD181" s="169">
        <v>0</v>
      </c>
      <c r="BE181" s="169">
        <v>1.2412497583965E-5</v>
      </c>
      <c r="BF181" s="169">
        <v>9.6013527336698495E-5</v>
      </c>
      <c r="BG181" s="169">
        <v>5.6527497187271398E-5</v>
      </c>
      <c r="BH181" s="169">
        <v>0</v>
      </c>
      <c r="BI181" s="169">
        <v>1.5254102452397E-4</v>
      </c>
      <c r="BJ181" s="169">
        <v>1.08156454591052E-5</v>
      </c>
      <c r="BK181" s="169">
        <v>1.3772240346141601E-7</v>
      </c>
      <c r="BL181" s="169">
        <v>0</v>
      </c>
      <c r="BM181" s="169">
        <v>1.09533678625667E-5</v>
      </c>
      <c r="BN181" s="169">
        <v>0.103328595731523</v>
      </c>
    </row>
    <row r="182" spans="1:66" x14ac:dyDescent="0.25">
      <c r="A182" s="169" t="s">
        <v>209</v>
      </c>
      <c r="B182" s="169">
        <v>2027</v>
      </c>
      <c r="C182" s="169" t="s">
        <v>61</v>
      </c>
      <c r="D182" s="169">
        <v>2023</v>
      </c>
      <c r="E182" s="169" t="s">
        <v>210</v>
      </c>
      <c r="F182" s="169" t="s">
        <v>211</v>
      </c>
      <c r="G182" s="169">
        <v>26.892487113997198</v>
      </c>
      <c r="H182" s="169">
        <v>1459.5116523567399</v>
      </c>
      <c r="I182" s="169">
        <v>392.63031186435899</v>
      </c>
      <c r="J182" s="169">
        <v>1.5320838030561999E-3</v>
      </c>
      <c r="K182" s="169">
        <v>8.4648029336830294E-5</v>
      </c>
      <c r="L182" s="169">
        <v>5.6935584926023897E-4</v>
      </c>
      <c r="M182" s="169">
        <v>2.18608768165327E-3</v>
      </c>
      <c r="N182" s="169">
        <v>8.9912857064881606E-6</v>
      </c>
      <c r="O182" s="169">
        <v>2.0214745468263299E-8</v>
      </c>
      <c r="P182" s="169">
        <v>0</v>
      </c>
      <c r="Q182" s="169">
        <v>9.0115004519564197E-6</v>
      </c>
      <c r="R182" s="169">
        <v>4.82650860845634E-6</v>
      </c>
      <c r="S182" s="169">
        <v>8.9869590289457006E-5</v>
      </c>
      <c r="T182" s="169">
        <v>1.03707599349869E-4</v>
      </c>
      <c r="U182" s="169">
        <v>9.3978317478961398E-6</v>
      </c>
      <c r="V182" s="169">
        <v>2.1128766556733701E-8</v>
      </c>
      <c r="W182" s="169">
        <v>0</v>
      </c>
      <c r="X182" s="169">
        <v>9.41896051445287E-6</v>
      </c>
      <c r="Y182" s="169">
        <v>1.9306034433825299E-5</v>
      </c>
      <c r="Z182" s="169">
        <v>2.0969571067539901E-4</v>
      </c>
      <c r="AA182" s="169">
        <v>2.3842070562367799E-4</v>
      </c>
      <c r="AB182" s="169">
        <v>1.3144644297424899</v>
      </c>
      <c r="AC182" s="169">
        <v>1.5969516494904499E-2</v>
      </c>
      <c r="AD182" s="169">
        <v>0</v>
      </c>
      <c r="AE182" s="169">
        <v>1.3304339462374</v>
      </c>
      <c r="AF182" s="169">
        <v>4.9334979810631896E-7</v>
      </c>
      <c r="AG182" s="169">
        <v>6.7924267162112202E-8</v>
      </c>
      <c r="AH182" s="169">
        <v>0</v>
      </c>
      <c r="AI182" s="169">
        <v>5.6127406526843096E-7</v>
      </c>
      <c r="AJ182" s="169">
        <v>2.0661550336056701E-4</v>
      </c>
      <c r="AK182" s="169">
        <v>2.5101856043879199E-6</v>
      </c>
      <c r="AL182" s="169">
        <v>0</v>
      </c>
      <c r="AM182" s="169">
        <v>2.0912568896495499E-4</v>
      </c>
      <c r="AN182" s="169">
        <v>1.0621685865963499E-5</v>
      </c>
      <c r="AO182" s="169">
        <v>1.46239084568604E-6</v>
      </c>
      <c r="AP182" s="169">
        <v>0</v>
      </c>
      <c r="AQ182" s="169">
        <v>1.2084076711649601E-5</v>
      </c>
      <c r="AR182" s="169">
        <v>0</v>
      </c>
      <c r="AS182" s="169">
        <v>0</v>
      </c>
      <c r="AT182" s="169">
        <v>0</v>
      </c>
      <c r="AU182" s="169">
        <v>0</v>
      </c>
      <c r="AV182" s="169">
        <v>1.2084076711649601E-5</v>
      </c>
      <c r="AW182" s="169">
        <v>1.20919808219833E-5</v>
      </c>
      <c r="AX182" s="169">
        <v>1.6648206587378101E-6</v>
      </c>
      <c r="AY182" s="169">
        <v>0</v>
      </c>
      <c r="AZ182" s="169">
        <v>1.3756801480721101E-5</v>
      </c>
      <c r="BA182" s="169">
        <v>0</v>
      </c>
      <c r="BB182" s="169">
        <v>0</v>
      </c>
      <c r="BC182" s="169">
        <v>0</v>
      </c>
      <c r="BD182" s="169">
        <v>0</v>
      </c>
      <c r="BE182" s="169">
        <v>1.3756801480721101E-5</v>
      </c>
      <c r="BF182" s="169">
        <v>1.06583795157826E-4</v>
      </c>
      <c r="BG182" s="169">
        <v>6.1924715892846603E-5</v>
      </c>
      <c r="BH182" s="169">
        <v>0</v>
      </c>
      <c r="BI182" s="169">
        <v>1.6850851105067299E-4</v>
      </c>
      <c r="BJ182" s="169">
        <v>1.2418408160820199E-5</v>
      </c>
      <c r="BK182" s="169">
        <v>1.5087207342957599E-7</v>
      </c>
      <c r="BL182" s="169">
        <v>0</v>
      </c>
      <c r="BM182" s="169">
        <v>1.25692802342498E-5</v>
      </c>
      <c r="BN182" s="169">
        <v>0.11857230508979499</v>
      </c>
    </row>
    <row r="183" spans="1:66" x14ac:dyDescent="0.25">
      <c r="A183" s="169" t="s">
        <v>209</v>
      </c>
      <c r="B183" s="169">
        <v>2027</v>
      </c>
      <c r="C183" s="169" t="s">
        <v>61</v>
      </c>
      <c r="D183" s="169">
        <v>2024</v>
      </c>
      <c r="E183" s="169" t="s">
        <v>210</v>
      </c>
      <c r="F183" s="169" t="s">
        <v>211</v>
      </c>
      <c r="G183" s="169">
        <v>28.180117323644801</v>
      </c>
      <c r="H183" s="169">
        <v>1584.1739303910099</v>
      </c>
      <c r="I183" s="169">
        <v>411.42971292521401</v>
      </c>
      <c r="J183" s="169">
        <v>1.54696519644054E-3</v>
      </c>
      <c r="K183" s="169">
        <v>8.8701033408160898E-5</v>
      </c>
      <c r="L183" s="169">
        <v>5.96616986857492E-4</v>
      </c>
      <c r="M183" s="169">
        <v>2.2322832167062001E-3</v>
      </c>
      <c r="N183" s="169">
        <v>8.8262281585429601E-6</v>
      </c>
      <c r="O183" s="169">
        <v>2.1182640956506301E-8</v>
      </c>
      <c r="P183" s="169">
        <v>0</v>
      </c>
      <c r="Q183" s="169">
        <v>8.8474107994994607E-6</v>
      </c>
      <c r="R183" s="169">
        <v>5.2387585258246602E-6</v>
      </c>
      <c r="S183" s="169">
        <v>9.7545683750855294E-5</v>
      </c>
      <c r="T183" s="169">
        <v>1.1163185307617899E-4</v>
      </c>
      <c r="U183" s="169">
        <v>9.2253110300648802E-6</v>
      </c>
      <c r="V183" s="169">
        <v>2.21404259839824E-8</v>
      </c>
      <c r="W183" s="169">
        <v>0</v>
      </c>
      <c r="X183" s="169">
        <v>9.2474514560488696E-6</v>
      </c>
      <c r="Y183" s="169">
        <v>2.09550341032986E-5</v>
      </c>
      <c r="Z183" s="169">
        <v>2.2760659541866201E-4</v>
      </c>
      <c r="AA183" s="169">
        <v>2.5780908097800898E-4</v>
      </c>
      <c r="AB183" s="169">
        <v>1.31876723867335</v>
      </c>
      <c r="AC183" s="169">
        <v>1.54677666246708E-2</v>
      </c>
      <c r="AD183" s="169">
        <v>0</v>
      </c>
      <c r="AE183" s="169">
        <v>1.3342350052980201</v>
      </c>
      <c r="AF183" s="169">
        <v>5.1622647288355396E-7</v>
      </c>
      <c r="AG183" s="169">
        <v>7.1176526352396799E-8</v>
      </c>
      <c r="AH183" s="169">
        <v>0</v>
      </c>
      <c r="AI183" s="169">
        <v>5.8740299923595104E-7</v>
      </c>
      <c r="AJ183" s="169">
        <v>2.07291845004356E-4</v>
      </c>
      <c r="AK183" s="169">
        <v>2.4313175120655302E-6</v>
      </c>
      <c r="AL183" s="169">
        <v>0</v>
      </c>
      <c r="AM183" s="169">
        <v>2.0972316251642199E-4</v>
      </c>
      <c r="AN183" s="169">
        <v>1.11142144006347E-5</v>
      </c>
      <c r="AO183" s="169">
        <v>1.53241109421253E-6</v>
      </c>
      <c r="AP183" s="169">
        <v>0</v>
      </c>
      <c r="AQ183" s="169">
        <v>1.26466254948472E-5</v>
      </c>
      <c r="AR183" s="169">
        <v>0</v>
      </c>
      <c r="AS183" s="169">
        <v>0</v>
      </c>
      <c r="AT183" s="169">
        <v>0</v>
      </c>
      <c r="AU183" s="169">
        <v>0</v>
      </c>
      <c r="AV183" s="169">
        <v>1.26466254948472E-5</v>
      </c>
      <c r="AW183" s="169">
        <v>1.2652687066799599E-5</v>
      </c>
      <c r="AX183" s="169">
        <v>1.74453338165366E-6</v>
      </c>
      <c r="AY183" s="169">
        <v>0</v>
      </c>
      <c r="AZ183" s="169">
        <v>1.43972204484532E-5</v>
      </c>
      <c r="BA183" s="169">
        <v>0</v>
      </c>
      <c r="BB183" s="169">
        <v>0</v>
      </c>
      <c r="BC183" s="169">
        <v>0</v>
      </c>
      <c r="BD183" s="169">
        <v>0</v>
      </c>
      <c r="BE183" s="169">
        <v>1.43972204484532E-5</v>
      </c>
      <c r="BF183" s="169">
        <v>1.11526094120385E-4</v>
      </c>
      <c r="BG183" s="169">
        <v>6.4889712569036106E-5</v>
      </c>
      <c r="BH183" s="169">
        <v>0</v>
      </c>
      <c r="BI183" s="169">
        <v>1.7641580668942099E-4</v>
      </c>
      <c r="BJ183" s="169">
        <v>1.24590589660702E-5</v>
      </c>
      <c r="BK183" s="169">
        <v>1.4613178944606701E-7</v>
      </c>
      <c r="BL183" s="169">
        <v>0</v>
      </c>
      <c r="BM183" s="169">
        <v>1.2605190755516199E-5</v>
      </c>
      <c r="BN183" s="169">
        <v>0.118911066992162</v>
      </c>
    </row>
    <row r="184" spans="1:66" x14ac:dyDescent="0.25">
      <c r="A184" s="169" t="s">
        <v>209</v>
      </c>
      <c r="B184" s="169">
        <v>2027</v>
      </c>
      <c r="C184" s="169" t="s">
        <v>61</v>
      </c>
      <c r="D184" s="169">
        <v>2025</v>
      </c>
      <c r="E184" s="169" t="s">
        <v>210</v>
      </c>
      <c r="F184" s="169" t="s">
        <v>211</v>
      </c>
      <c r="G184" s="169">
        <v>28.136016420316899</v>
      </c>
      <c r="H184" s="169">
        <v>1611.33605894159</v>
      </c>
      <c r="I184" s="169">
        <v>410.785839736627</v>
      </c>
      <c r="J184" s="169">
        <v>1.45129621524402E-3</v>
      </c>
      <c r="K184" s="169">
        <v>8.8562219376463105E-5</v>
      </c>
      <c r="L184" s="169">
        <v>5.9568330202719303E-4</v>
      </c>
      <c r="M184" s="169">
        <v>2.1355417366476798E-3</v>
      </c>
      <c r="N184" s="169">
        <v>7.99453822996603E-6</v>
      </c>
      <c r="O184" s="169">
        <v>2.11494908602764E-8</v>
      </c>
      <c r="P184" s="169">
        <v>0</v>
      </c>
      <c r="Q184" s="169">
        <v>8.0156877208262998E-6</v>
      </c>
      <c r="R184" s="169">
        <v>5.3285818904149499E-6</v>
      </c>
      <c r="S184" s="169">
        <v>9.9218194799526401E-5</v>
      </c>
      <c r="T184" s="169">
        <v>1.12562464410767E-4</v>
      </c>
      <c r="U184" s="169">
        <v>8.3560157734870995E-6</v>
      </c>
      <c r="V184" s="169">
        <v>2.2105776987502301E-8</v>
      </c>
      <c r="W184" s="169">
        <v>0</v>
      </c>
      <c r="X184" s="169">
        <v>8.3781215504745993E-6</v>
      </c>
      <c r="Y184" s="169">
        <v>2.1314327561659799E-5</v>
      </c>
      <c r="Z184" s="169">
        <v>2.3150912119889499E-4</v>
      </c>
      <c r="AA184" s="169">
        <v>2.61201570311029E-4</v>
      </c>
      <c r="AB184" s="169">
        <v>1.3413787238000601</v>
      </c>
      <c r="AC184" s="169">
        <v>1.5443560107970499E-2</v>
      </c>
      <c r="AD184" s="169">
        <v>0</v>
      </c>
      <c r="AE184" s="169">
        <v>1.3568222839080299</v>
      </c>
      <c r="AF184" s="169">
        <v>5.0478353316215705E-7</v>
      </c>
      <c r="AG184" s="169">
        <v>7.1065137564627506E-8</v>
      </c>
      <c r="AH184" s="169">
        <v>0</v>
      </c>
      <c r="AI184" s="169">
        <v>5.7584867072678498E-7</v>
      </c>
      <c r="AJ184" s="169">
        <v>2.1084605558280401E-4</v>
      </c>
      <c r="AK184" s="169">
        <v>2.4275125847358302E-6</v>
      </c>
      <c r="AL184" s="169">
        <v>0</v>
      </c>
      <c r="AM184" s="169">
        <v>2.1327356816754E-4</v>
      </c>
      <c r="AN184" s="169">
        <v>1.0867851046336399E-5</v>
      </c>
      <c r="AO184" s="169">
        <v>1.5300129241570899E-6</v>
      </c>
      <c r="AP184" s="169">
        <v>0</v>
      </c>
      <c r="AQ184" s="169">
        <v>1.2397863970493501E-5</v>
      </c>
      <c r="AR184" s="169">
        <v>0</v>
      </c>
      <c r="AS184" s="169">
        <v>0</v>
      </c>
      <c r="AT184" s="169">
        <v>0</v>
      </c>
      <c r="AU184" s="169">
        <v>0</v>
      </c>
      <c r="AV184" s="169">
        <v>1.2397863970493501E-5</v>
      </c>
      <c r="AW184" s="169">
        <v>1.2372221141427E-5</v>
      </c>
      <c r="AX184" s="169">
        <v>1.7418032475973399E-6</v>
      </c>
      <c r="AY184" s="169">
        <v>0</v>
      </c>
      <c r="AZ184" s="169">
        <v>1.4114024389024401E-5</v>
      </c>
      <c r="BA184" s="169">
        <v>0</v>
      </c>
      <c r="BB184" s="169">
        <v>0</v>
      </c>
      <c r="BC184" s="169">
        <v>0</v>
      </c>
      <c r="BD184" s="169">
        <v>0</v>
      </c>
      <c r="BE184" s="169">
        <v>1.4114024389024401E-5</v>
      </c>
      <c r="BF184" s="169">
        <v>1.0905394836295499E-4</v>
      </c>
      <c r="BG184" s="169">
        <v>6.47881624261425E-5</v>
      </c>
      <c r="BH184" s="169">
        <v>0</v>
      </c>
      <c r="BI184" s="169">
        <v>1.7384211078909801E-4</v>
      </c>
      <c r="BJ184" s="169">
        <v>1.2672681065742201E-5</v>
      </c>
      <c r="BK184" s="169">
        <v>1.4590309827897699E-7</v>
      </c>
      <c r="BL184" s="169">
        <v>0</v>
      </c>
      <c r="BM184" s="169">
        <v>1.2818584164021101E-5</v>
      </c>
      <c r="BN184" s="169">
        <v>0.120924113711293</v>
      </c>
    </row>
    <row r="185" spans="1:66" x14ac:dyDescent="0.25">
      <c r="A185" s="169" t="s">
        <v>209</v>
      </c>
      <c r="B185" s="169">
        <v>2027</v>
      </c>
      <c r="C185" s="169" t="s">
        <v>61</v>
      </c>
      <c r="D185" s="169">
        <v>2026</v>
      </c>
      <c r="E185" s="169" t="s">
        <v>210</v>
      </c>
      <c r="F185" s="169" t="s">
        <v>211</v>
      </c>
      <c r="G185" s="169">
        <v>27.089132444745399</v>
      </c>
      <c r="H185" s="169">
        <v>1544.70754975306</v>
      </c>
      <c r="I185" s="169">
        <v>395.50133369328302</v>
      </c>
      <c r="J185" s="169">
        <v>1.27194677625579E-3</v>
      </c>
      <c r="K185" s="169">
        <v>8.5266999224426203E-5</v>
      </c>
      <c r="L185" s="169">
        <v>5.7351913727508896E-4</v>
      </c>
      <c r="M185" s="169">
        <v>1.93073291275531E-3</v>
      </c>
      <c r="N185" s="169">
        <v>6.7039060798465603E-6</v>
      </c>
      <c r="O185" s="169">
        <v>2.0362561298452099E-8</v>
      </c>
      <c r="P185" s="169">
        <v>0</v>
      </c>
      <c r="Q185" s="169">
        <v>6.7242686411450097E-6</v>
      </c>
      <c r="R185" s="169">
        <v>5.1082458124892897E-6</v>
      </c>
      <c r="S185" s="169">
        <v>9.5115537028550495E-5</v>
      </c>
      <c r="T185" s="169">
        <v>1.06948051482184E-4</v>
      </c>
      <c r="U185" s="169">
        <v>7.0070269646345801E-6</v>
      </c>
      <c r="V185" s="169">
        <v>2.12832659628406E-8</v>
      </c>
      <c r="W185" s="169">
        <v>0</v>
      </c>
      <c r="X185" s="169">
        <v>7.0283102305974201E-6</v>
      </c>
      <c r="Y185" s="169">
        <v>2.0432983249957101E-5</v>
      </c>
      <c r="Z185" s="169">
        <v>2.2193625306661801E-4</v>
      </c>
      <c r="AA185" s="169">
        <v>2.4939754654717199E-4</v>
      </c>
      <c r="AB185" s="169">
        <v>1.28591291073886</v>
      </c>
      <c r="AC185" s="169">
        <v>1.48689366303152E-2</v>
      </c>
      <c r="AD185" s="169">
        <v>0</v>
      </c>
      <c r="AE185" s="169">
        <v>1.3007818473691799</v>
      </c>
      <c r="AF185" s="169">
        <v>4.64090782713825E-7</v>
      </c>
      <c r="AG185" s="169">
        <v>6.8420948258408799E-8</v>
      </c>
      <c r="AH185" s="169">
        <v>0</v>
      </c>
      <c r="AI185" s="169">
        <v>5.3251173097223402E-7</v>
      </c>
      <c r="AJ185" s="169">
        <v>2.0212760217650901E-4</v>
      </c>
      <c r="AK185" s="169">
        <v>2.3371897761514902E-6</v>
      </c>
      <c r="AL185" s="169">
        <v>0</v>
      </c>
      <c r="AM185" s="169">
        <v>2.0446479195266001E-4</v>
      </c>
      <c r="AN185" s="169">
        <v>9.9917472880227894E-6</v>
      </c>
      <c r="AO185" s="169">
        <v>1.4730842534885299E-6</v>
      </c>
      <c r="AP185" s="169">
        <v>0</v>
      </c>
      <c r="AQ185" s="169">
        <v>1.1464831541511299E-5</v>
      </c>
      <c r="AR185" s="169">
        <v>0</v>
      </c>
      <c r="AS185" s="169">
        <v>0</v>
      </c>
      <c r="AT185" s="169">
        <v>0</v>
      </c>
      <c r="AU185" s="169">
        <v>0</v>
      </c>
      <c r="AV185" s="169">
        <v>1.1464831541511299E-5</v>
      </c>
      <c r="AW185" s="169">
        <v>1.1374843702733999E-5</v>
      </c>
      <c r="AX185" s="169">
        <v>1.67699428952496E-6</v>
      </c>
      <c r="AY185" s="169">
        <v>0</v>
      </c>
      <c r="AZ185" s="169">
        <v>1.3051837992259E-5</v>
      </c>
      <c r="BA185" s="169">
        <v>0</v>
      </c>
      <c r="BB185" s="169">
        <v>0</v>
      </c>
      <c r="BC185" s="169">
        <v>0</v>
      </c>
      <c r="BD185" s="169">
        <v>0</v>
      </c>
      <c r="BE185" s="169">
        <v>1.3051837992259E-5</v>
      </c>
      <c r="BF185" s="169">
        <v>1.00262643729749E-4</v>
      </c>
      <c r="BG185" s="169">
        <v>6.2377526604872504E-5</v>
      </c>
      <c r="BH185" s="169">
        <v>0</v>
      </c>
      <c r="BI185" s="169">
        <v>1.62640170334621E-4</v>
      </c>
      <c r="BJ185" s="169">
        <v>1.21486675664186E-5</v>
      </c>
      <c r="BK185" s="169">
        <v>1.40474340586605E-7</v>
      </c>
      <c r="BL185" s="169">
        <v>0</v>
      </c>
      <c r="BM185" s="169">
        <v>1.22891419070052E-5</v>
      </c>
      <c r="BN185" s="169">
        <v>0.115929620179734</v>
      </c>
    </row>
    <row r="186" spans="1:66" x14ac:dyDescent="0.25">
      <c r="A186" s="169" t="s">
        <v>209</v>
      </c>
      <c r="B186" s="169">
        <v>2027</v>
      </c>
      <c r="C186" s="169" t="s">
        <v>61</v>
      </c>
      <c r="D186" s="169">
        <v>2027</v>
      </c>
      <c r="E186" s="169" t="s">
        <v>210</v>
      </c>
      <c r="F186" s="169" t="s">
        <v>211</v>
      </c>
      <c r="G186" s="169">
        <v>16.449787826216198</v>
      </c>
      <c r="H186" s="169">
        <v>938.01865005540697</v>
      </c>
      <c r="I186" s="169">
        <v>240.16690226275699</v>
      </c>
      <c r="J186" s="169">
        <v>7.0022982833597795E-4</v>
      </c>
      <c r="K186" s="169">
        <v>5.1778108755639597E-5</v>
      </c>
      <c r="L186" s="169">
        <v>3.48267636170822E-4</v>
      </c>
      <c r="M186" s="169">
        <v>1.1002755732624301E-3</v>
      </c>
      <c r="N186" s="169">
        <v>3.49044419352664E-6</v>
      </c>
      <c r="O186" s="169">
        <v>1.23650993120982E-8</v>
      </c>
      <c r="P186" s="169">
        <v>0</v>
      </c>
      <c r="Q186" s="169">
        <v>3.5028092928387401E-6</v>
      </c>
      <c r="R186" s="169">
        <v>3.1019657034423002E-6</v>
      </c>
      <c r="S186" s="169">
        <v>5.7758601398095601E-5</v>
      </c>
      <c r="T186" s="169">
        <v>6.4363376394376706E-5</v>
      </c>
      <c r="U186" s="169">
        <v>3.6482665913412E-6</v>
      </c>
      <c r="V186" s="169">
        <v>1.29241942336757E-8</v>
      </c>
      <c r="W186" s="169">
        <v>0</v>
      </c>
      <c r="X186" s="169">
        <v>3.6611907855748801E-6</v>
      </c>
      <c r="Y186" s="169">
        <v>1.2407862813769201E-5</v>
      </c>
      <c r="Z186" s="169">
        <v>1.34770069928889E-4</v>
      </c>
      <c r="AA186" s="169">
        <v>1.50839123528234E-4</v>
      </c>
      <c r="AB186" s="169">
        <v>0.75274323945738797</v>
      </c>
      <c r="AC186" s="169">
        <v>8.7039265512615892E-3</v>
      </c>
      <c r="AD186" s="169">
        <v>0</v>
      </c>
      <c r="AE186" s="169">
        <v>0.76144716600864903</v>
      </c>
      <c r="AF186" s="169">
        <v>2.6983383126247201E-7</v>
      </c>
      <c r="AG186" s="169">
        <v>4.1548398938765699E-8</v>
      </c>
      <c r="AH186" s="169">
        <v>0</v>
      </c>
      <c r="AI186" s="169">
        <v>3.11382230201238E-7</v>
      </c>
      <c r="AJ186" s="169">
        <v>1.18320754675895E-4</v>
      </c>
      <c r="AK186" s="169">
        <v>1.3681360445444799E-6</v>
      </c>
      <c r="AL186" s="169">
        <v>0</v>
      </c>
      <c r="AM186" s="169">
        <v>1.19688890720439E-4</v>
      </c>
      <c r="AN186" s="169">
        <v>5.8094483927643998E-6</v>
      </c>
      <c r="AO186" s="169">
        <v>8.9452563567523402E-7</v>
      </c>
      <c r="AP186" s="169">
        <v>0</v>
      </c>
      <c r="AQ186" s="169">
        <v>6.7039740284396303E-6</v>
      </c>
      <c r="AR186" s="169">
        <v>0</v>
      </c>
      <c r="AS186" s="169">
        <v>0</v>
      </c>
      <c r="AT186" s="169">
        <v>0</v>
      </c>
      <c r="AU186" s="169">
        <v>0</v>
      </c>
      <c r="AV186" s="169">
        <v>6.7039740284396303E-6</v>
      </c>
      <c r="AW186" s="169">
        <v>6.6136147724640202E-6</v>
      </c>
      <c r="AX186" s="169">
        <v>1.01834934377209E-6</v>
      </c>
      <c r="AY186" s="169">
        <v>0</v>
      </c>
      <c r="AZ186" s="169">
        <v>7.6319641162361195E-6</v>
      </c>
      <c r="BA186" s="169">
        <v>0</v>
      </c>
      <c r="BB186" s="169">
        <v>0</v>
      </c>
      <c r="BC186" s="169">
        <v>0</v>
      </c>
      <c r="BD186" s="169">
        <v>0</v>
      </c>
      <c r="BE186" s="169">
        <v>7.6319641162361195E-6</v>
      </c>
      <c r="BF186" s="169">
        <v>5.8295173891812201E-5</v>
      </c>
      <c r="BG186" s="169">
        <v>3.7878550738650498E-5</v>
      </c>
      <c r="BH186" s="169">
        <v>0</v>
      </c>
      <c r="BI186" s="169">
        <v>9.6173724630462706E-5</v>
      </c>
      <c r="BJ186" s="169">
        <v>7.1115448819799198E-6</v>
      </c>
      <c r="BK186" s="169">
        <v>8.2230382252748899E-8</v>
      </c>
      <c r="BL186" s="169">
        <v>0</v>
      </c>
      <c r="BM186" s="169">
        <v>7.1937752642326602E-6</v>
      </c>
      <c r="BN186" s="169">
        <v>6.7862478955138805E-2</v>
      </c>
    </row>
    <row r="187" spans="1:66" x14ac:dyDescent="0.25">
      <c r="A187" s="169" t="s">
        <v>209</v>
      </c>
      <c r="B187" s="169">
        <v>2027</v>
      </c>
      <c r="C187" s="169" t="s">
        <v>61</v>
      </c>
      <c r="D187" s="169">
        <v>2028</v>
      </c>
      <c r="E187" s="169" t="s">
        <v>210</v>
      </c>
      <c r="F187" s="169" t="s">
        <v>211</v>
      </c>
      <c r="G187" s="169">
        <v>5.9976562830867204</v>
      </c>
      <c r="H187" s="169">
        <v>142.50217869049601</v>
      </c>
      <c r="I187" s="169">
        <v>87.565781733066103</v>
      </c>
      <c r="J187" s="169">
        <v>9.5415944821089795E-5</v>
      </c>
      <c r="K187" s="169">
        <v>1.88784987736854E-5</v>
      </c>
      <c r="L187" s="169">
        <v>1.26979727540725E-4</v>
      </c>
      <c r="M187" s="169">
        <v>2.4127417113550099E-4</v>
      </c>
      <c r="N187" s="169">
        <v>4.4207666200890201E-7</v>
      </c>
      <c r="O187" s="169">
        <v>4.5083630478202902E-9</v>
      </c>
      <c r="P187" s="169">
        <v>0</v>
      </c>
      <c r="Q187" s="169">
        <v>4.4658502505672202E-7</v>
      </c>
      <c r="R187" s="169">
        <v>4.7124529020570799E-7</v>
      </c>
      <c r="S187" s="169">
        <v>8.7745873036302899E-6</v>
      </c>
      <c r="T187" s="169">
        <v>9.6924176188927193E-6</v>
      </c>
      <c r="U187" s="169">
        <v>4.6206540697881001E-7</v>
      </c>
      <c r="V187" s="169">
        <v>4.7122112192779899E-9</v>
      </c>
      <c r="W187" s="169">
        <v>0</v>
      </c>
      <c r="X187" s="169">
        <v>4.6677761819808801E-7</v>
      </c>
      <c r="Y187" s="169">
        <v>1.88498116082283E-6</v>
      </c>
      <c r="Z187" s="169">
        <v>2.0474037041803999E-5</v>
      </c>
      <c r="AA187" s="169">
        <v>2.2825795820824901E-5</v>
      </c>
      <c r="AB187" s="169">
        <v>0.114355457229857</v>
      </c>
      <c r="AC187" s="169">
        <v>3.1734852947162299E-3</v>
      </c>
      <c r="AD187" s="169">
        <v>0</v>
      </c>
      <c r="AE187" s="169">
        <v>0.11752894252457401</v>
      </c>
      <c r="AF187" s="169">
        <v>3.9172135596982397E-8</v>
      </c>
      <c r="AG187" s="169">
        <v>1.51487069973109E-8</v>
      </c>
      <c r="AH187" s="169">
        <v>0</v>
      </c>
      <c r="AI187" s="169">
        <v>5.4320842594293301E-8</v>
      </c>
      <c r="AJ187" s="169">
        <v>1.79750853830282E-5</v>
      </c>
      <c r="AK187" s="169">
        <v>4.9882769494462795E-7</v>
      </c>
      <c r="AL187" s="169">
        <v>0</v>
      </c>
      <c r="AM187" s="169">
        <v>1.84739130779728E-5</v>
      </c>
      <c r="AN187" s="169">
        <v>8.4336533754982898E-7</v>
      </c>
      <c r="AO187" s="169">
        <v>3.2614750754653102E-7</v>
      </c>
      <c r="AP187" s="169">
        <v>0</v>
      </c>
      <c r="AQ187" s="169">
        <v>1.16951284509636E-6</v>
      </c>
      <c r="AR187" s="169">
        <v>0</v>
      </c>
      <c r="AS187" s="169">
        <v>0</v>
      </c>
      <c r="AT187" s="169">
        <v>0</v>
      </c>
      <c r="AU187" s="169">
        <v>0</v>
      </c>
      <c r="AV187" s="169">
        <v>1.16951284509636E-6</v>
      </c>
      <c r="AW187" s="169">
        <v>9.6010723874414801E-7</v>
      </c>
      <c r="AX187" s="169">
        <v>3.7129411057314799E-7</v>
      </c>
      <c r="AY187" s="169">
        <v>0</v>
      </c>
      <c r="AZ187" s="169">
        <v>1.3314013493172901E-6</v>
      </c>
      <c r="BA187" s="169">
        <v>0</v>
      </c>
      <c r="BB187" s="169">
        <v>0</v>
      </c>
      <c r="BC187" s="169">
        <v>0</v>
      </c>
      <c r="BD187" s="169">
        <v>0</v>
      </c>
      <c r="BE187" s="169">
        <v>1.3314013493172901E-6</v>
      </c>
      <c r="BF187" s="169">
        <v>8.4627876638479108E-6</v>
      </c>
      <c r="BG187" s="169">
        <v>1.38106661454819E-5</v>
      </c>
      <c r="BH187" s="169">
        <v>0</v>
      </c>
      <c r="BI187" s="169">
        <v>2.2273453809329801E-5</v>
      </c>
      <c r="BJ187" s="169">
        <v>1.0803736572588699E-6</v>
      </c>
      <c r="BK187" s="169">
        <v>2.9981515505799998E-8</v>
      </c>
      <c r="BL187" s="169">
        <v>0</v>
      </c>
      <c r="BM187" s="169">
        <v>1.11035517276467E-6</v>
      </c>
      <c r="BN187" s="169">
        <v>1.0474535522275501E-2</v>
      </c>
    </row>
    <row r="188" spans="1:66" x14ac:dyDescent="0.25">
      <c r="A188" s="169" t="s">
        <v>209</v>
      </c>
      <c r="B188" s="169">
        <v>2027</v>
      </c>
      <c r="C188" s="169" t="s">
        <v>62</v>
      </c>
      <c r="D188" s="169">
        <v>2021</v>
      </c>
      <c r="E188" s="169" t="s">
        <v>210</v>
      </c>
      <c r="F188" s="169" t="s">
        <v>211</v>
      </c>
      <c r="G188" s="169">
        <v>1010.50833074979</v>
      </c>
      <c r="H188" s="169">
        <v>143627.51444027299</v>
      </c>
      <c r="I188" s="169">
        <v>11661.126035204399</v>
      </c>
      <c r="J188" s="169">
        <v>0.170067822803771</v>
      </c>
      <c r="K188" s="169">
        <v>3.18072249932951E-3</v>
      </c>
      <c r="L188" s="169">
        <v>2.7541836082562401E-2</v>
      </c>
      <c r="M188" s="169">
        <v>0.20079038138566299</v>
      </c>
      <c r="N188" s="169">
        <v>1.0363484712363701E-3</v>
      </c>
      <c r="O188" s="169">
        <v>7.5958644557775605E-7</v>
      </c>
      <c r="P188" s="169">
        <v>0</v>
      </c>
      <c r="Q188" s="169">
        <v>1.0371080576819401E-3</v>
      </c>
      <c r="R188" s="169">
        <v>4.7496670118240799E-4</v>
      </c>
      <c r="S188" s="169">
        <v>8.8438799760164298E-3</v>
      </c>
      <c r="T188" s="169">
        <v>1.03559547348807E-2</v>
      </c>
      <c r="U188" s="169">
        <v>1.0832075503774399E-3</v>
      </c>
      <c r="V188" s="169">
        <v>7.9393157403185004E-7</v>
      </c>
      <c r="W188" s="169">
        <v>0</v>
      </c>
      <c r="X188" s="169">
        <v>1.0840014819514701E-3</v>
      </c>
      <c r="Y188" s="169">
        <v>1.89986680472963E-3</v>
      </c>
      <c r="Z188" s="169">
        <v>2.0635719944038299E-2</v>
      </c>
      <c r="AA188" s="169">
        <v>2.3619588230719399E-2</v>
      </c>
      <c r="AB188" s="169">
        <v>119.63859854631301</v>
      </c>
      <c r="AC188" s="169">
        <v>0.60006831602228505</v>
      </c>
      <c r="AD188" s="169">
        <v>0</v>
      </c>
      <c r="AE188" s="169">
        <v>120.238666862336</v>
      </c>
      <c r="AF188" s="169">
        <v>5.1686575308542301E-5</v>
      </c>
      <c r="AG188" s="169">
        <v>2.5523127532396799E-6</v>
      </c>
      <c r="AH188" s="169">
        <v>0</v>
      </c>
      <c r="AI188" s="169">
        <v>5.4238888061782001E-5</v>
      </c>
      <c r="AJ188" s="169">
        <v>1.88055216259005E-2</v>
      </c>
      <c r="AK188" s="169">
        <v>9.4322382835388698E-5</v>
      </c>
      <c r="AL188" s="169">
        <v>0</v>
      </c>
      <c r="AM188" s="169">
        <v>1.8899844008735799E-2</v>
      </c>
      <c r="AN188" s="169">
        <v>1.1127977928076301E-3</v>
      </c>
      <c r="AO188" s="169">
        <v>5.4950593677474701E-5</v>
      </c>
      <c r="AP188" s="169">
        <v>0</v>
      </c>
      <c r="AQ188" s="169">
        <v>1.1677483864851099E-3</v>
      </c>
      <c r="AR188" s="169">
        <v>0</v>
      </c>
      <c r="AS188" s="169">
        <v>0</v>
      </c>
      <c r="AT188" s="169">
        <v>0</v>
      </c>
      <c r="AU188" s="169">
        <v>0</v>
      </c>
      <c r="AV188" s="169">
        <v>1.1677483864851099E-3</v>
      </c>
      <c r="AW188" s="169">
        <v>1.26683557950945E-3</v>
      </c>
      <c r="AX188" s="169">
        <v>6.2557067991799803E-5</v>
      </c>
      <c r="AY188" s="169">
        <v>0</v>
      </c>
      <c r="AZ188" s="169">
        <v>1.3293926475012501E-3</v>
      </c>
      <c r="BA188" s="169">
        <v>0</v>
      </c>
      <c r="BB188" s="169">
        <v>0</v>
      </c>
      <c r="BC188" s="169">
        <v>0</v>
      </c>
      <c r="BD188" s="169">
        <v>0</v>
      </c>
      <c r="BE188" s="169">
        <v>1.3293926475012501E-3</v>
      </c>
      <c r="BF188" s="169">
        <v>1.11819554656316E-2</v>
      </c>
      <c r="BG188" s="169">
        <v>2.3268744547047002E-3</v>
      </c>
      <c r="BH188" s="169">
        <v>0</v>
      </c>
      <c r="BI188" s="169">
        <v>1.35088299203363E-2</v>
      </c>
      <c r="BJ188" s="169">
        <v>1.13028615679443E-3</v>
      </c>
      <c r="BK188" s="169">
        <v>5.6691479085520997E-6</v>
      </c>
      <c r="BL188" s="169">
        <v>0</v>
      </c>
      <c r="BM188" s="169">
        <v>1.13595530470299E-3</v>
      </c>
      <c r="BN188" s="169">
        <v>10.716034366915601</v>
      </c>
    </row>
    <row r="189" spans="1:66" x14ac:dyDescent="0.25">
      <c r="A189" s="169" t="s">
        <v>209</v>
      </c>
      <c r="B189" s="169">
        <v>2027</v>
      </c>
      <c r="C189" s="169" t="s">
        <v>62</v>
      </c>
      <c r="D189" s="169">
        <v>2022</v>
      </c>
      <c r="E189" s="169" t="s">
        <v>210</v>
      </c>
      <c r="F189" s="169" t="s">
        <v>211</v>
      </c>
      <c r="G189" s="169">
        <v>1102.32742387396</v>
      </c>
      <c r="H189" s="169">
        <v>167425.41367786701</v>
      </c>
      <c r="I189" s="169">
        <v>12720.705639624501</v>
      </c>
      <c r="J189" s="169">
        <v>0.18719100132903199</v>
      </c>
      <c r="K189" s="169">
        <v>3.4697364999873499E-3</v>
      </c>
      <c r="L189" s="169">
        <v>3.0044404676132602E-2</v>
      </c>
      <c r="M189" s="169">
        <v>0.220705142505152</v>
      </c>
      <c r="N189" s="169">
        <v>1.11947785837278E-3</v>
      </c>
      <c r="O189" s="169">
        <v>8.2860570693368203E-7</v>
      </c>
      <c r="P189" s="169">
        <v>0</v>
      </c>
      <c r="Q189" s="169">
        <v>1.1203064640797099E-3</v>
      </c>
      <c r="R189" s="169">
        <v>5.5366478169992402E-4</v>
      </c>
      <c r="S189" s="169">
        <v>1.03092382352526E-2</v>
      </c>
      <c r="T189" s="169">
        <v>1.19832094810322E-2</v>
      </c>
      <c r="U189" s="169">
        <v>1.1700956795189701E-3</v>
      </c>
      <c r="V189" s="169">
        <v>8.6607158011785403E-7</v>
      </c>
      <c r="W189" s="169">
        <v>0</v>
      </c>
      <c r="X189" s="169">
        <v>1.1709617510990899E-3</v>
      </c>
      <c r="Y189" s="169">
        <v>2.21465912679969E-3</v>
      </c>
      <c r="Z189" s="169">
        <v>2.4054889215589299E-2</v>
      </c>
      <c r="AA189" s="169">
        <v>2.74405100934881E-2</v>
      </c>
      <c r="AB189" s="169">
        <v>139.46173149007899</v>
      </c>
      <c r="AC189" s="169">
        <v>0.65459308035434205</v>
      </c>
      <c r="AD189" s="169">
        <v>0</v>
      </c>
      <c r="AE189" s="169">
        <v>140.11632457043299</v>
      </c>
      <c r="AF189" s="169">
        <v>5.8415753034909997E-5</v>
      </c>
      <c r="AG189" s="169">
        <v>2.78422676645502E-6</v>
      </c>
      <c r="AH189" s="169">
        <v>0</v>
      </c>
      <c r="AI189" s="169">
        <v>6.1199979801365104E-5</v>
      </c>
      <c r="AJ189" s="169">
        <v>2.1921442071280599E-2</v>
      </c>
      <c r="AK189" s="169">
        <v>1.02892916486338E-4</v>
      </c>
      <c r="AL189" s="169">
        <v>0</v>
      </c>
      <c r="AM189" s="169">
        <v>2.2024334987766899E-2</v>
      </c>
      <c r="AN189" s="169">
        <v>1.2576751439691599E-3</v>
      </c>
      <c r="AO189" s="169">
        <v>5.9943638786124797E-5</v>
      </c>
      <c r="AP189" s="169">
        <v>0</v>
      </c>
      <c r="AQ189" s="169">
        <v>1.3176187827552801E-3</v>
      </c>
      <c r="AR189" s="169">
        <v>0</v>
      </c>
      <c r="AS189" s="169">
        <v>0</v>
      </c>
      <c r="AT189" s="169">
        <v>0</v>
      </c>
      <c r="AU189" s="169">
        <v>0</v>
      </c>
      <c r="AV189" s="169">
        <v>1.3176187827552801E-3</v>
      </c>
      <c r="AW189" s="169">
        <v>1.43176741555617E-3</v>
      </c>
      <c r="AX189" s="169">
        <v>6.8241269770969804E-5</v>
      </c>
      <c r="AY189" s="169">
        <v>0</v>
      </c>
      <c r="AZ189" s="169">
        <v>1.50000868532714E-3</v>
      </c>
      <c r="BA189" s="169">
        <v>0</v>
      </c>
      <c r="BB189" s="169">
        <v>0</v>
      </c>
      <c r="BC189" s="169">
        <v>0</v>
      </c>
      <c r="BD189" s="169">
        <v>0</v>
      </c>
      <c r="BE189" s="169">
        <v>1.50000868532714E-3</v>
      </c>
      <c r="BF189" s="169">
        <v>1.26377563069782E-2</v>
      </c>
      <c r="BG189" s="169">
        <v>2.5383041834297101E-3</v>
      </c>
      <c r="BH189" s="169">
        <v>0</v>
      </c>
      <c r="BI189" s="169">
        <v>1.51760604904079E-2</v>
      </c>
      <c r="BJ189" s="169">
        <v>1.31756528763414E-3</v>
      </c>
      <c r="BK189" s="169">
        <v>6.1842708460975999E-6</v>
      </c>
      <c r="BL189" s="169">
        <v>0</v>
      </c>
      <c r="BM189" s="169">
        <v>1.3237495584802401E-3</v>
      </c>
      <c r="BN189" s="169">
        <v>12.4875914599233</v>
      </c>
    </row>
    <row r="190" spans="1:66" x14ac:dyDescent="0.25">
      <c r="A190" s="169" t="s">
        <v>209</v>
      </c>
      <c r="B190" s="169">
        <v>2027</v>
      </c>
      <c r="C190" s="169" t="s">
        <v>62</v>
      </c>
      <c r="D190" s="169">
        <v>2023</v>
      </c>
      <c r="E190" s="169" t="s">
        <v>210</v>
      </c>
      <c r="F190" s="169" t="s">
        <v>211</v>
      </c>
      <c r="G190" s="169">
        <v>1285.44695462493</v>
      </c>
      <c r="H190" s="169">
        <v>206881.03845848699</v>
      </c>
      <c r="I190" s="169">
        <v>14833.879635933899</v>
      </c>
      <c r="J190" s="169">
        <v>0.216873581378693</v>
      </c>
      <c r="K190" s="169">
        <v>4.0461319574044002E-3</v>
      </c>
      <c r="L190" s="169">
        <v>3.5035405686205098E-2</v>
      </c>
      <c r="M190" s="169">
        <v>0.255955119022302</v>
      </c>
      <c r="N190" s="169">
        <v>1.2676644535572601E-3</v>
      </c>
      <c r="O190" s="169">
        <v>9.662543628094681E-7</v>
      </c>
      <c r="P190" s="169">
        <v>0</v>
      </c>
      <c r="Q190" s="169">
        <v>1.26863070792007E-3</v>
      </c>
      <c r="R190" s="169">
        <v>6.8414192612572297E-4</v>
      </c>
      <c r="S190" s="169">
        <v>1.27387226644609E-2</v>
      </c>
      <c r="T190" s="169">
        <v>1.4691495298506701E-2</v>
      </c>
      <c r="U190" s="169">
        <v>1.3249826149694199E-3</v>
      </c>
      <c r="V190" s="169">
        <v>1.00994409740548E-6</v>
      </c>
      <c r="W190" s="169">
        <v>0</v>
      </c>
      <c r="X190" s="169">
        <v>1.32599255906683E-3</v>
      </c>
      <c r="Y190" s="169">
        <v>2.7365677045028901E-3</v>
      </c>
      <c r="Z190" s="169">
        <v>2.9723686217075499E-2</v>
      </c>
      <c r="AA190" s="169">
        <v>3.37862464806453E-2</v>
      </c>
      <c r="AB190" s="169">
        <v>172.32740957354599</v>
      </c>
      <c r="AC190" s="169">
        <v>0.76333461677194903</v>
      </c>
      <c r="AD190" s="169">
        <v>0</v>
      </c>
      <c r="AE190" s="169">
        <v>173.09074419031799</v>
      </c>
      <c r="AF190" s="169">
        <v>6.9787004699161403E-5</v>
      </c>
      <c r="AG190" s="169">
        <v>3.24674478781183E-6</v>
      </c>
      <c r="AH190" s="169">
        <v>0</v>
      </c>
      <c r="AI190" s="169">
        <v>7.3033749486973206E-5</v>
      </c>
      <c r="AJ190" s="169">
        <v>2.7087468984486801E-2</v>
      </c>
      <c r="AK190" s="169">
        <v>1.19985571696131E-4</v>
      </c>
      <c r="AL190" s="169">
        <v>0</v>
      </c>
      <c r="AM190" s="169">
        <v>2.7207454556182901E-2</v>
      </c>
      <c r="AN190" s="169">
        <v>1.50249507405549E-3</v>
      </c>
      <c r="AO190" s="169">
        <v>6.9901524953416301E-5</v>
      </c>
      <c r="AP190" s="169">
        <v>0</v>
      </c>
      <c r="AQ190" s="169">
        <v>1.5723965990089E-3</v>
      </c>
      <c r="AR190" s="169">
        <v>0</v>
      </c>
      <c r="AS190" s="169">
        <v>0</v>
      </c>
      <c r="AT190" s="169">
        <v>0</v>
      </c>
      <c r="AU190" s="169">
        <v>0</v>
      </c>
      <c r="AV190" s="169">
        <v>1.5723965990089E-3</v>
      </c>
      <c r="AW190" s="169">
        <v>1.7104762699508801E-3</v>
      </c>
      <c r="AX190" s="169">
        <v>7.95775651653035E-5</v>
      </c>
      <c r="AY190" s="169">
        <v>0</v>
      </c>
      <c r="AZ190" s="169">
        <v>1.79005383511618E-3</v>
      </c>
      <c r="BA190" s="169">
        <v>0</v>
      </c>
      <c r="BB190" s="169">
        <v>0</v>
      </c>
      <c r="BC190" s="169">
        <v>0</v>
      </c>
      <c r="BD190" s="169">
        <v>0</v>
      </c>
      <c r="BE190" s="169">
        <v>1.79005383511618E-3</v>
      </c>
      <c r="BF190" s="169">
        <v>1.5097830706296099E-2</v>
      </c>
      <c r="BG190" s="169">
        <v>2.9599693447112298E-3</v>
      </c>
      <c r="BH190" s="169">
        <v>0</v>
      </c>
      <c r="BI190" s="169">
        <v>1.8057800051007399E-2</v>
      </c>
      <c r="BJ190" s="169">
        <v>1.6280639178652999E-3</v>
      </c>
      <c r="BK190" s="169">
        <v>7.2116069631601897E-6</v>
      </c>
      <c r="BL190" s="169">
        <v>0</v>
      </c>
      <c r="BM190" s="169">
        <v>1.63527552482846E-3</v>
      </c>
      <c r="BN190" s="169">
        <v>15.426371663469199</v>
      </c>
    </row>
    <row r="191" spans="1:66" x14ac:dyDescent="0.25">
      <c r="A191" s="169" t="s">
        <v>209</v>
      </c>
      <c r="B191" s="169">
        <v>2027</v>
      </c>
      <c r="C191" s="169" t="s">
        <v>62</v>
      </c>
      <c r="D191" s="169">
        <v>2024</v>
      </c>
      <c r="E191" s="169" t="s">
        <v>210</v>
      </c>
      <c r="F191" s="169" t="s">
        <v>211</v>
      </c>
      <c r="G191" s="169">
        <v>1353.7164453059399</v>
      </c>
      <c r="H191" s="169">
        <v>228208.47363604599</v>
      </c>
      <c r="I191" s="169">
        <v>15621.700093188199</v>
      </c>
      <c r="J191" s="169">
        <v>0.222546340003549</v>
      </c>
      <c r="K191" s="169">
        <v>4.2610201462684599E-3</v>
      </c>
      <c r="L191" s="169">
        <v>3.6896119808553202E-2</v>
      </c>
      <c r="M191" s="169">
        <v>0.26370347995837101</v>
      </c>
      <c r="N191" s="169">
        <v>1.2646590245699999E-3</v>
      </c>
      <c r="O191" s="169">
        <v>1.01757168320139E-6</v>
      </c>
      <c r="P191" s="169">
        <v>0</v>
      </c>
      <c r="Q191" s="169">
        <v>1.2656765962531999E-3</v>
      </c>
      <c r="R191" s="169">
        <v>7.5467034521341301E-4</v>
      </c>
      <c r="S191" s="169">
        <v>1.40519618278737E-2</v>
      </c>
      <c r="T191" s="169">
        <v>1.60723087693403E-2</v>
      </c>
      <c r="U191" s="169">
        <v>1.32184129381975E-3</v>
      </c>
      <c r="V191" s="169">
        <v>1.06358175930829E-6</v>
      </c>
      <c r="W191" s="169">
        <v>0</v>
      </c>
      <c r="X191" s="169">
        <v>1.32290487557906E-3</v>
      </c>
      <c r="Y191" s="169">
        <v>3.0186813808536499E-3</v>
      </c>
      <c r="Z191" s="169">
        <v>3.2787910931705397E-2</v>
      </c>
      <c r="AA191" s="169">
        <v>3.71294971881381E-2</v>
      </c>
      <c r="AB191" s="169">
        <v>173.16768528002299</v>
      </c>
      <c r="AC191" s="169">
        <v>0.74304055627200605</v>
      </c>
      <c r="AD191" s="169">
        <v>0</v>
      </c>
      <c r="AE191" s="169">
        <v>173.910725836295</v>
      </c>
      <c r="AF191" s="169">
        <v>7.4212260263179294E-5</v>
      </c>
      <c r="AG191" s="169">
        <v>3.4191778954073299E-6</v>
      </c>
      <c r="AH191" s="169">
        <v>0</v>
      </c>
      <c r="AI191" s="169">
        <v>7.76314381585867E-5</v>
      </c>
      <c r="AJ191" s="169">
        <v>2.72195486240168E-2</v>
      </c>
      <c r="AK191" s="169">
        <v>1.1679562799697201E-4</v>
      </c>
      <c r="AL191" s="169">
        <v>0</v>
      </c>
      <c r="AM191" s="169">
        <v>2.7336344252013801E-2</v>
      </c>
      <c r="AN191" s="169">
        <v>1.5977696128472801E-3</v>
      </c>
      <c r="AO191" s="169">
        <v>7.3613962475031899E-5</v>
      </c>
      <c r="AP191" s="169">
        <v>0</v>
      </c>
      <c r="AQ191" s="169">
        <v>1.67138357532232E-3</v>
      </c>
      <c r="AR191" s="169">
        <v>0</v>
      </c>
      <c r="AS191" s="169">
        <v>0</v>
      </c>
      <c r="AT191" s="169">
        <v>0</v>
      </c>
      <c r="AU191" s="169">
        <v>0</v>
      </c>
      <c r="AV191" s="169">
        <v>1.67138357532232E-3</v>
      </c>
      <c r="AW191" s="169">
        <v>1.8189390799446699E-3</v>
      </c>
      <c r="AX191" s="169">
        <v>8.3803892688134402E-5</v>
      </c>
      <c r="AY191" s="169">
        <v>0</v>
      </c>
      <c r="AZ191" s="169">
        <v>1.9027429726328001E-3</v>
      </c>
      <c r="BA191" s="169">
        <v>0</v>
      </c>
      <c r="BB191" s="169">
        <v>0</v>
      </c>
      <c r="BC191" s="169">
        <v>0</v>
      </c>
      <c r="BD191" s="169">
        <v>0</v>
      </c>
      <c r="BE191" s="169">
        <v>1.9027429726328001E-3</v>
      </c>
      <c r="BF191" s="169">
        <v>1.60551972953797E-2</v>
      </c>
      <c r="BG191" s="169">
        <v>3.1171719417284098E-3</v>
      </c>
      <c r="BH191" s="169">
        <v>0</v>
      </c>
      <c r="BI191" s="169">
        <v>1.9172369237108199E-2</v>
      </c>
      <c r="BJ191" s="169">
        <v>1.63600242609309E-3</v>
      </c>
      <c r="BK191" s="169">
        <v>7.0198787422770701E-6</v>
      </c>
      <c r="BL191" s="169">
        <v>0</v>
      </c>
      <c r="BM191" s="169">
        <v>1.6430223048353699E-3</v>
      </c>
      <c r="BN191" s="169">
        <v>15.4994509126644</v>
      </c>
    </row>
    <row r="192" spans="1:66" x14ac:dyDescent="0.25">
      <c r="A192" s="169" t="s">
        <v>209</v>
      </c>
      <c r="B192" s="169">
        <v>2027</v>
      </c>
      <c r="C192" s="169" t="s">
        <v>62</v>
      </c>
      <c r="D192" s="169">
        <v>2025</v>
      </c>
      <c r="E192" s="169" t="s">
        <v>210</v>
      </c>
      <c r="F192" s="169" t="s">
        <v>211</v>
      </c>
      <c r="G192" s="169">
        <v>1416.8628589930699</v>
      </c>
      <c r="H192" s="169">
        <v>246442.06279954701</v>
      </c>
      <c r="I192" s="169">
        <v>16350.4009522206</v>
      </c>
      <c r="J192" s="169">
        <v>0.221664314001255</v>
      </c>
      <c r="K192" s="169">
        <v>4.4597827023550498E-3</v>
      </c>
      <c r="L192" s="169">
        <v>3.8617202279671602E-2</v>
      </c>
      <c r="M192" s="169">
        <v>0.26474129898328203</v>
      </c>
      <c r="N192" s="169">
        <v>1.21616216023466E-3</v>
      </c>
      <c r="O192" s="169">
        <v>1.0650380508344E-6</v>
      </c>
      <c r="P192" s="169">
        <v>0</v>
      </c>
      <c r="Q192" s="169">
        <v>1.2172271982855E-3</v>
      </c>
      <c r="R192" s="169">
        <v>8.14967619934437E-4</v>
      </c>
      <c r="S192" s="169">
        <v>1.5174697083179201E-2</v>
      </c>
      <c r="T192" s="169">
        <v>1.72068919013991E-2</v>
      </c>
      <c r="U192" s="169">
        <v>1.27115161648082E-3</v>
      </c>
      <c r="V192" s="169">
        <v>1.1131943454567701E-6</v>
      </c>
      <c r="W192" s="169">
        <v>0</v>
      </c>
      <c r="X192" s="169">
        <v>1.27226481082627E-3</v>
      </c>
      <c r="Y192" s="169">
        <v>3.2598704797377402E-3</v>
      </c>
      <c r="Z192" s="169">
        <v>3.5407626527418197E-2</v>
      </c>
      <c r="AA192" s="169">
        <v>3.99397618179822E-2</v>
      </c>
      <c r="AB192" s="169">
        <v>187.003580062905</v>
      </c>
      <c r="AC192" s="169">
        <v>0.77770095100634196</v>
      </c>
      <c r="AD192" s="169">
        <v>0</v>
      </c>
      <c r="AE192" s="169">
        <v>187.78128101391101</v>
      </c>
      <c r="AF192" s="169">
        <v>7.7044274742607696E-5</v>
      </c>
      <c r="AG192" s="169">
        <v>3.5786712831119399E-6</v>
      </c>
      <c r="AH192" s="169">
        <v>0</v>
      </c>
      <c r="AI192" s="169">
        <v>8.0622946025719704E-5</v>
      </c>
      <c r="AJ192" s="169">
        <v>2.9394358607706401E-2</v>
      </c>
      <c r="AK192" s="169">
        <v>1.2224375937479399E-4</v>
      </c>
      <c r="AL192" s="169">
        <v>0</v>
      </c>
      <c r="AM192" s="169">
        <v>2.9516602367081202E-2</v>
      </c>
      <c r="AN192" s="169">
        <v>1.65874210798929E-3</v>
      </c>
      <c r="AO192" s="169">
        <v>7.7047811375749502E-5</v>
      </c>
      <c r="AP192" s="169">
        <v>0</v>
      </c>
      <c r="AQ192" s="169">
        <v>1.73578991936504E-3</v>
      </c>
      <c r="AR192" s="169">
        <v>0</v>
      </c>
      <c r="AS192" s="169">
        <v>0</v>
      </c>
      <c r="AT192" s="169">
        <v>0</v>
      </c>
      <c r="AU192" s="169">
        <v>0</v>
      </c>
      <c r="AV192" s="169">
        <v>1.73578991936504E-3</v>
      </c>
      <c r="AW192" s="169">
        <v>1.8883516243589399E-3</v>
      </c>
      <c r="AX192" s="169">
        <v>8.7713068272598002E-5</v>
      </c>
      <c r="AY192" s="169">
        <v>0</v>
      </c>
      <c r="AZ192" s="169">
        <v>1.9760646926315398E-3</v>
      </c>
      <c r="BA192" s="169">
        <v>0</v>
      </c>
      <c r="BB192" s="169">
        <v>0</v>
      </c>
      <c r="BC192" s="169">
        <v>0</v>
      </c>
      <c r="BD192" s="169">
        <v>0</v>
      </c>
      <c r="BE192" s="169">
        <v>1.9760646926315398E-3</v>
      </c>
      <c r="BF192" s="169">
        <v>1.6667879558333099E-2</v>
      </c>
      <c r="BG192" s="169">
        <v>3.2625777463552402E-3</v>
      </c>
      <c r="BH192" s="169">
        <v>0</v>
      </c>
      <c r="BI192" s="169">
        <v>1.9930457304688301E-2</v>
      </c>
      <c r="BJ192" s="169">
        <v>1.76671709953438E-3</v>
      </c>
      <c r="BK192" s="169">
        <v>7.3473329655233003E-6</v>
      </c>
      <c r="BL192" s="169">
        <v>0</v>
      </c>
      <c r="BM192" s="169">
        <v>1.7740644324998999E-3</v>
      </c>
      <c r="BN192" s="169">
        <v>16.7356368239878</v>
      </c>
    </row>
    <row r="193" spans="1:66" x14ac:dyDescent="0.25">
      <c r="A193" s="169" t="s">
        <v>209</v>
      </c>
      <c r="B193" s="169">
        <v>2027</v>
      </c>
      <c r="C193" s="169" t="s">
        <v>62</v>
      </c>
      <c r="D193" s="169">
        <v>2026</v>
      </c>
      <c r="E193" s="169" t="s">
        <v>210</v>
      </c>
      <c r="F193" s="169" t="s">
        <v>211</v>
      </c>
      <c r="G193" s="169">
        <v>1495.3076982914799</v>
      </c>
      <c r="H193" s="169">
        <v>263186.55796720099</v>
      </c>
      <c r="I193" s="169">
        <v>17255.643521761202</v>
      </c>
      <c r="J193" s="169">
        <v>0.216419995252217</v>
      </c>
      <c r="K193" s="169">
        <v>4.7066992865336501E-3</v>
      </c>
      <c r="L193" s="169">
        <v>4.0755249873872801E-2</v>
      </c>
      <c r="M193" s="169">
        <v>0.26188194441262402</v>
      </c>
      <c r="N193" s="169">
        <v>1.1360952655865601E-3</v>
      </c>
      <c r="O193" s="169">
        <v>1.1240040532347799E-6</v>
      </c>
      <c r="P193" s="169">
        <v>0</v>
      </c>
      <c r="Q193" s="169">
        <v>1.1372192696397999E-3</v>
      </c>
      <c r="R193" s="169">
        <v>8.7034055919150803E-4</v>
      </c>
      <c r="S193" s="169">
        <v>1.62057412121458E-2</v>
      </c>
      <c r="T193" s="169">
        <v>1.8213301040977199E-2</v>
      </c>
      <c r="U193" s="169">
        <v>1.1874644521483099E-3</v>
      </c>
      <c r="V193" s="169">
        <v>1.17482652882794E-6</v>
      </c>
      <c r="W193" s="169">
        <v>0</v>
      </c>
      <c r="X193" s="169">
        <v>1.18863927867714E-3</v>
      </c>
      <c r="Y193" s="169">
        <v>3.48136223676603E-3</v>
      </c>
      <c r="Z193" s="169">
        <v>3.7813396161673701E-2</v>
      </c>
      <c r="AA193" s="169">
        <v>4.2483397677116903E-2</v>
      </c>
      <c r="AB193" s="169">
        <v>199.709530123241</v>
      </c>
      <c r="AC193" s="169">
        <v>0.82075848881721503</v>
      </c>
      <c r="AD193" s="169">
        <v>0</v>
      </c>
      <c r="AE193" s="169">
        <v>200.530288612058</v>
      </c>
      <c r="AF193" s="169">
        <v>7.8909058374344E-5</v>
      </c>
      <c r="AG193" s="169">
        <v>3.77680499232997E-6</v>
      </c>
      <c r="AH193" s="169">
        <v>0</v>
      </c>
      <c r="AI193" s="169">
        <v>8.2685863366673901E-5</v>
      </c>
      <c r="AJ193" s="169">
        <v>3.13915570164187E-2</v>
      </c>
      <c r="AK193" s="169">
        <v>1.29011804707145E-4</v>
      </c>
      <c r="AL193" s="169">
        <v>0</v>
      </c>
      <c r="AM193" s="169">
        <v>3.1520568821125902E-2</v>
      </c>
      <c r="AN193" s="169">
        <v>1.6988903882162701E-3</v>
      </c>
      <c r="AO193" s="169">
        <v>8.1313575802633003E-5</v>
      </c>
      <c r="AP193" s="169">
        <v>0</v>
      </c>
      <c r="AQ193" s="169">
        <v>1.7802039640189E-3</v>
      </c>
      <c r="AR193" s="169">
        <v>0</v>
      </c>
      <c r="AS193" s="169">
        <v>0</v>
      </c>
      <c r="AT193" s="169">
        <v>0</v>
      </c>
      <c r="AU193" s="169">
        <v>0</v>
      </c>
      <c r="AV193" s="169">
        <v>1.7802039640189E-3</v>
      </c>
      <c r="AW193" s="169">
        <v>1.9340573852585201E-3</v>
      </c>
      <c r="AX193" s="169">
        <v>9.2569316357119403E-5</v>
      </c>
      <c r="AY193" s="169">
        <v>0</v>
      </c>
      <c r="AZ193" s="169">
        <v>2.0266267016156398E-3</v>
      </c>
      <c r="BA193" s="169">
        <v>0</v>
      </c>
      <c r="BB193" s="169">
        <v>0</v>
      </c>
      <c r="BC193" s="169">
        <v>0</v>
      </c>
      <c r="BD193" s="169">
        <v>0</v>
      </c>
      <c r="BE193" s="169">
        <v>2.0266267016156398E-3</v>
      </c>
      <c r="BF193" s="169">
        <v>1.7071309543082398E-2</v>
      </c>
      <c r="BG193" s="169">
        <v>3.44321088624381E-3</v>
      </c>
      <c r="BH193" s="169">
        <v>0</v>
      </c>
      <c r="BI193" s="169">
        <v>2.0514520429326201E-2</v>
      </c>
      <c r="BJ193" s="169">
        <v>1.8867566155151699E-3</v>
      </c>
      <c r="BK193" s="169">
        <v>7.7541192328703106E-6</v>
      </c>
      <c r="BL193" s="169">
        <v>0</v>
      </c>
      <c r="BM193" s="169">
        <v>1.89451073474804E-3</v>
      </c>
      <c r="BN193" s="169">
        <v>17.871867016245599</v>
      </c>
    </row>
    <row r="194" spans="1:66" x14ac:dyDescent="0.25">
      <c r="A194" s="169" t="s">
        <v>209</v>
      </c>
      <c r="B194" s="169">
        <v>2027</v>
      </c>
      <c r="C194" s="169" t="s">
        <v>62</v>
      </c>
      <c r="D194" s="169">
        <v>2027</v>
      </c>
      <c r="E194" s="169" t="s">
        <v>210</v>
      </c>
      <c r="F194" s="169" t="s">
        <v>211</v>
      </c>
      <c r="G194" s="169">
        <v>1174.6552729085499</v>
      </c>
      <c r="H194" s="169">
        <v>206749.07139718399</v>
      </c>
      <c r="I194" s="169">
        <v>13555.358989609</v>
      </c>
      <c r="J194" s="169">
        <v>0.154128769190951</v>
      </c>
      <c r="K194" s="169">
        <v>3.6973989642658301E-3</v>
      </c>
      <c r="L194" s="169">
        <v>3.2015731088490797E-2</v>
      </c>
      <c r="M194" s="169">
        <v>0.18984189924370701</v>
      </c>
      <c r="N194" s="169">
        <v>7.6521273069190296E-4</v>
      </c>
      <c r="O194" s="169">
        <v>8.8297364442876899E-7</v>
      </c>
      <c r="P194" s="169">
        <v>0</v>
      </c>
      <c r="Q194" s="169">
        <v>7.6609570433633205E-4</v>
      </c>
      <c r="R194" s="169">
        <v>6.8370551977268903E-4</v>
      </c>
      <c r="S194" s="169">
        <v>1.2730596778167401E-2</v>
      </c>
      <c r="T194" s="169">
        <v>1.41803980022764E-2</v>
      </c>
      <c r="U194" s="169">
        <v>7.9981225479258797E-4</v>
      </c>
      <c r="V194" s="169">
        <v>9.2289779449232004E-7</v>
      </c>
      <c r="W194" s="169">
        <v>0</v>
      </c>
      <c r="X194" s="169">
        <v>8.00735152587081E-4</v>
      </c>
      <c r="Y194" s="169">
        <v>2.73482207909075E-3</v>
      </c>
      <c r="Z194" s="169">
        <v>2.9704725815724101E-2</v>
      </c>
      <c r="AA194" s="169">
        <v>3.3240283047401897E-2</v>
      </c>
      <c r="AB194" s="169">
        <v>149.38861541389801</v>
      </c>
      <c r="AC194" s="169">
        <v>0.62153465603695501</v>
      </c>
      <c r="AD194" s="169">
        <v>0</v>
      </c>
      <c r="AE194" s="169">
        <v>150.01015006993501</v>
      </c>
      <c r="AF194" s="169">
        <v>5.9351947915746203E-5</v>
      </c>
      <c r="AG194" s="169">
        <v>2.9669103583541699E-6</v>
      </c>
      <c r="AH194" s="169">
        <v>0</v>
      </c>
      <c r="AI194" s="169">
        <v>6.2318858274100399E-5</v>
      </c>
      <c r="AJ194" s="169">
        <v>2.3481809984106899E-2</v>
      </c>
      <c r="AK194" s="169">
        <v>9.7696592549309202E-5</v>
      </c>
      <c r="AL194" s="169">
        <v>0</v>
      </c>
      <c r="AM194" s="169">
        <v>2.3579506576656199E-2</v>
      </c>
      <c r="AN194" s="169">
        <v>1.27783116302852E-3</v>
      </c>
      <c r="AO194" s="169">
        <v>6.3876766423891498E-5</v>
      </c>
      <c r="AP194" s="169">
        <v>0</v>
      </c>
      <c r="AQ194" s="169">
        <v>1.3417079294524199E-3</v>
      </c>
      <c r="AR194" s="169">
        <v>0</v>
      </c>
      <c r="AS194" s="169">
        <v>0</v>
      </c>
      <c r="AT194" s="169">
        <v>0</v>
      </c>
      <c r="AU194" s="169">
        <v>0</v>
      </c>
      <c r="AV194" s="169">
        <v>1.3417079294524199E-3</v>
      </c>
      <c r="AW194" s="169">
        <v>1.45471350895311E-3</v>
      </c>
      <c r="AX194" s="169">
        <v>7.2718836191822806E-5</v>
      </c>
      <c r="AY194" s="169">
        <v>0</v>
      </c>
      <c r="AZ194" s="169">
        <v>1.52743234514494E-3</v>
      </c>
      <c r="BA194" s="169">
        <v>0</v>
      </c>
      <c r="BB194" s="169">
        <v>0</v>
      </c>
      <c r="BC194" s="169">
        <v>0</v>
      </c>
      <c r="BD194" s="169">
        <v>0</v>
      </c>
      <c r="BE194" s="169">
        <v>1.52743234514494E-3</v>
      </c>
      <c r="BF194" s="169">
        <v>1.28402933752541E-2</v>
      </c>
      <c r="BG194" s="169">
        <v>2.70485186954077E-3</v>
      </c>
      <c r="BH194" s="169">
        <v>0</v>
      </c>
      <c r="BI194" s="169">
        <v>1.5545145244794899E-2</v>
      </c>
      <c r="BJ194" s="169">
        <v>1.4113495647447901E-3</v>
      </c>
      <c r="BK194" s="169">
        <v>5.8719512450207404E-6</v>
      </c>
      <c r="BL194" s="169">
        <v>0</v>
      </c>
      <c r="BM194" s="169">
        <v>1.4172215159898101E-3</v>
      </c>
      <c r="BN194" s="169">
        <v>13.369359171089901</v>
      </c>
    </row>
    <row r="195" spans="1:66" x14ac:dyDescent="0.25">
      <c r="A195" s="169" t="s">
        <v>209</v>
      </c>
      <c r="B195" s="169">
        <v>2027</v>
      </c>
      <c r="C195" s="169" t="s">
        <v>62</v>
      </c>
      <c r="D195" s="169">
        <v>2028</v>
      </c>
      <c r="E195" s="169" t="s">
        <v>210</v>
      </c>
      <c r="F195" s="169" t="s">
        <v>211</v>
      </c>
      <c r="G195" s="169">
        <v>259.58440292321302</v>
      </c>
      <c r="H195" s="169">
        <v>19037.0866994442</v>
      </c>
      <c r="I195" s="169">
        <v>2995.5680197260799</v>
      </c>
      <c r="J195" s="169">
        <v>1.27294883446862E-2</v>
      </c>
      <c r="K195" s="169">
        <v>8.1707980600243099E-4</v>
      </c>
      <c r="L195" s="169">
        <v>7.07508375472386E-3</v>
      </c>
      <c r="M195" s="169">
        <v>2.06216519054125E-2</v>
      </c>
      <c r="N195" s="169">
        <v>5.8741626222325099E-5</v>
      </c>
      <c r="O195" s="169">
        <v>1.9512634180617101E-7</v>
      </c>
      <c r="P195" s="169">
        <v>0</v>
      </c>
      <c r="Q195" s="169">
        <v>5.8936752564131298E-5</v>
      </c>
      <c r="R195" s="169">
        <v>6.29543879875368E-5</v>
      </c>
      <c r="S195" s="169">
        <v>1.1722107043279301E-3</v>
      </c>
      <c r="T195" s="169">
        <v>1.2941018448796001E-3</v>
      </c>
      <c r="U195" s="169">
        <v>6.1397661897992804E-5</v>
      </c>
      <c r="V195" s="169">
        <v>2.03949089122328E-7</v>
      </c>
      <c r="W195" s="169">
        <v>0</v>
      </c>
      <c r="X195" s="169">
        <v>6.1601610987115104E-5</v>
      </c>
      <c r="Y195" s="169">
        <v>2.5181755195014698E-4</v>
      </c>
      <c r="Z195" s="169">
        <v>2.7351583100985099E-3</v>
      </c>
      <c r="AA195" s="169">
        <v>3.04857747303578E-3</v>
      </c>
      <c r="AB195" s="169">
        <v>13.755437953483501</v>
      </c>
      <c r="AC195" s="169">
        <v>0.137351533087612</v>
      </c>
      <c r="AD195" s="169">
        <v>0</v>
      </c>
      <c r="AE195" s="169">
        <v>13.8927894865711</v>
      </c>
      <c r="AF195" s="169">
        <v>5.2223108090127204E-6</v>
      </c>
      <c r="AG195" s="169">
        <v>6.5565078679898004E-7</v>
      </c>
      <c r="AH195" s="169">
        <v>0</v>
      </c>
      <c r="AI195" s="169">
        <v>5.8779615958116998E-6</v>
      </c>
      <c r="AJ195" s="169">
        <v>2.1621632905356198E-3</v>
      </c>
      <c r="AK195" s="169">
        <v>2.15897482686558E-5</v>
      </c>
      <c r="AL195" s="169">
        <v>0</v>
      </c>
      <c r="AM195" s="169">
        <v>2.1837530388042702E-3</v>
      </c>
      <c r="AN195" s="169">
        <v>1.12434919646617E-4</v>
      </c>
      <c r="AO195" s="169">
        <v>1.41159816460486E-5</v>
      </c>
      <c r="AP195" s="169">
        <v>0</v>
      </c>
      <c r="AQ195" s="169">
        <v>1.26550901292666E-4</v>
      </c>
      <c r="AR195" s="169">
        <v>0</v>
      </c>
      <c r="AS195" s="169">
        <v>0</v>
      </c>
      <c r="AT195" s="169">
        <v>0</v>
      </c>
      <c r="AU195" s="169">
        <v>0</v>
      </c>
      <c r="AV195" s="169">
        <v>1.26550901292666E-4</v>
      </c>
      <c r="AW195" s="169">
        <v>1.2799859732669699E-4</v>
      </c>
      <c r="AX195" s="169">
        <v>1.6069970577312302E-5</v>
      </c>
      <c r="AY195" s="169">
        <v>0</v>
      </c>
      <c r="AZ195" s="169">
        <v>1.4406856790400899E-4</v>
      </c>
      <c r="BA195" s="169">
        <v>0</v>
      </c>
      <c r="BB195" s="169">
        <v>0</v>
      </c>
      <c r="BC195" s="169">
        <v>0</v>
      </c>
      <c r="BD195" s="169">
        <v>0</v>
      </c>
      <c r="BE195" s="169">
        <v>1.4406856790400899E-4</v>
      </c>
      <c r="BF195" s="169">
        <v>1.1298028814222599E-3</v>
      </c>
      <c r="BG195" s="169">
        <v>5.9773907608818796E-4</v>
      </c>
      <c r="BH195" s="169">
        <v>0</v>
      </c>
      <c r="BI195" s="169">
        <v>1.72754195751044E-3</v>
      </c>
      <c r="BJ195" s="169">
        <v>1.2995455721130501E-4</v>
      </c>
      <c r="BK195" s="169">
        <v>1.2976291794601999E-6</v>
      </c>
      <c r="BL195" s="169">
        <v>0</v>
      </c>
      <c r="BM195" s="169">
        <v>1.3125218639076499E-4</v>
      </c>
      <c r="BN195" s="169">
        <v>1.2381675003172801</v>
      </c>
    </row>
    <row r="196" spans="1:66" x14ac:dyDescent="0.25">
      <c r="A196" s="169" t="s">
        <v>209</v>
      </c>
      <c r="B196" s="169">
        <v>2027</v>
      </c>
      <c r="C196" s="169" t="s">
        <v>63</v>
      </c>
      <c r="D196" s="169">
        <v>2021</v>
      </c>
      <c r="E196" s="169" t="s">
        <v>210</v>
      </c>
      <c r="F196" s="169" t="s">
        <v>211</v>
      </c>
      <c r="G196" s="169">
        <v>4352.4976658064297</v>
      </c>
      <c r="H196" s="169">
        <v>240317.91248495001</v>
      </c>
      <c r="I196" s="169">
        <v>50227.219612570298</v>
      </c>
      <c r="J196" s="169">
        <v>0.284357371002805</v>
      </c>
      <c r="K196" s="169">
        <v>1.37001218422785E-2</v>
      </c>
      <c r="L196" s="169">
        <v>0.118629182574307</v>
      </c>
      <c r="M196" s="169">
        <v>0.41668667541939203</v>
      </c>
      <c r="N196" s="169">
        <v>1.73571245608406E-3</v>
      </c>
      <c r="O196" s="169">
        <v>3.27171793715176E-6</v>
      </c>
      <c r="P196" s="169">
        <v>0</v>
      </c>
      <c r="Q196" s="169">
        <v>1.73898417402122E-3</v>
      </c>
      <c r="R196" s="169">
        <v>7.9471545944969301E-4</v>
      </c>
      <c r="S196" s="169">
        <v>1.4797601854953201E-2</v>
      </c>
      <c r="T196" s="169">
        <v>1.7331301488424201E-2</v>
      </c>
      <c r="U196" s="169">
        <v>1.8141936712382299E-3</v>
      </c>
      <c r="V196" s="169">
        <v>3.4196505042364298E-6</v>
      </c>
      <c r="W196" s="169">
        <v>0</v>
      </c>
      <c r="X196" s="169">
        <v>1.8176133217424699E-3</v>
      </c>
      <c r="Y196" s="169">
        <v>3.1788618377987699E-3</v>
      </c>
      <c r="Z196" s="169">
        <v>3.4527737661557603E-2</v>
      </c>
      <c r="AA196" s="169">
        <v>3.95242128210989E-2</v>
      </c>
      <c r="AB196" s="169">
        <v>216.22186402058199</v>
      </c>
      <c r="AC196" s="169">
        <v>2.58463573761281</v>
      </c>
      <c r="AD196" s="169">
        <v>0</v>
      </c>
      <c r="AE196" s="169">
        <v>218.806499758195</v>
      </c>
      <c r="AF196" s="169">
        <v>8.6470353787412198E-5</v>
      </c>
      <c r="AG196" s="169">
        <v>1.0993412882248E-5</v>
      </c>
      <c r="AH196" s="169">
        <v>0</v>
      </c>
      <c r="AI196" s="169">
        <v>9.7463766669660196E-5</v>
      </c>
      <c r="AJ196" s="169">
        <v>3.3987065957292298E-2</v>
      </c>
      <c r="AK196" s="169">
        <v>4.0626874478086799E-4</v>
      </c>
      <c r="AL196" s="169">
        <v>0</v>
      </c>
      <c r="AM196" s="169">
        <v>3.4393334702073099E-2</v>
      </c>
      <c r="AN196" s="169">
        <v>1.8616830049876501E-3</v>
      </c>
      <c r="AO196" s="169">
        <v>2.3668516472142399E-4</v>
      </c>
      <c r="AP196" s="169">
        <v>0</v>
      </c>
      <c r="AQ196" s="169">
        <v>2.0983681697090699E-3</v>
      </c>
      <c r="AR196" s="169">
        <v>0</v>
      </c>
      <c r="AS196" s="169">
        <v>0</v>
      </c>
      <c r="AT196" s="169">
        <v>0</v>
      </c>
      <c r="AU196" s="169">
        <v>0</v>
      </c>
      <c r="AV196" s="169">
        <v>2.0983681697090699E-3</v>
      </c>
      <c r="AW196" s="169">
        <v>2.1193843874689599E-3</v>
      </c>
      <c r="AX196" s="169">
        <v>2.6944804325558801E-4</v>
      </c>
      <c r="AY196" s="169">
        <v>0</v>
      </c>
      <c r="AZ196" s="169">
        <v>2.3888324307245498E-3</v>
      </c>
      <c r="BA196" s="169">
        <v>0</v>
      </c>
      <c r="BB196" s="169">
        <v>0</v>
      </c>
      <c r="BC196" s="169">
        <v>0</v>
      </c>
      <c r="BD196" s="169">
        <v>0</v>
      </c>
      <c r="BE196" s="169">
        <v>2.3888324307245498E-3</v>
      </c>
      <c r="BF196" s="169">
        <v>1.8696635791138502E-2</v>
      </c>
      <c r="BG196" s="169">
        <v>1.00223969704555E-2</v>
      </c>
      <c r="BH196" s="169">
        <v>0</v>
      </c>
      <c r="BI196" s="169">
        <v>2.8719032761594099E-2</v>
      </c>
      <c r="BJ196" s="169">
        <v>2.0427569586093501E-3</v>
      </c>
      <c r="BK196" s="169">
        <v>2.4418356868741198E-5</v>
      </c>
      <c r="BL196" s="169">
        <v>0</v>
      </c>
      <c r="BM196" s="169">
        <v>2.0671753154780999E-3</v>
      </c>
      <c r="BN196" s="169">
        <v>19.5006983385626</v>
      </c>
    </row>
    <row r="197" spans="1:66" x14ac:dyDescent="0.25">
      <c r="A197" s="169" t="s">
        <v>209</v>
      </c>
      <c r="B197" s="169">
        <v>2027</v>
      </c>
      <c r="C197" s="169" t="s">
        <v>63</v>
      </c>
      <c r="D197" s="169">
        <v>2022</v>
      </c>
      <c r="E197" s="169" t="s">
        <v>210</v>
      </c>
      <c r="F197" s="169" t="s">
        <v>211</v>
      </c>
      <c r="G197" s="169">
        <v>4564.8285075911199</v>
      </c>
      <c r="H197" s="169">
        <v>266246.80284438998</v>
      </c>
      <c r="I197" s="169">
        <v>52677.488088214901</v>
      </c>
      <c r="J197" s="169">
        <v>0.29746907877926299</v>
      </c>
      <c r="K197" s="169">
        <v>1.4368464165854499E-2</v>
      </c>
      <c r="L197" s="169">
        <v>0.124416350341017</v>
      </c>
      <c r="M197" s="169">
        <v>0.43625389328613501</v>
      </c>
      <c r="N197" s="169">
        <v>1.7819766130296401E-3</v>
      </c>
      <c r="O197" s="169">
        <v>3.43132436936998E-6</v>
      </c>
      <c r="P197" s="169">
        <v>0</v>
      </c>
      <c r="Q197" s="169">
        <v>1.7854079373990099E-3</v>
      </c>
      <c r="R197" s="169">
        <v>8.8046058681848195E-4</v>
      </c>
      <c r="S197" s="169">
        <v>1.6394176126560099E-2</v>
      </c>
      <c r="T197" s="169">
        <v>1.90600446507776E-2</v>
      </c>
      <c r="U197" s="169">
        <v>1.8625496880667299E-3</v>
      </c>
      <c r="V197" s="169">
        <v>3.58647363107651E-6</v>
      </c>
      <c r="W197" s="169">
        <v>0</v>
      </c>
      <c r="X197" s="169">
        <v>1.8661361616977999E-3</v>
      </c>
      <c r="Y197" s="169">
        <v>3.52184234727393E-3</v>
      </c>
      <c r="Z197" s="169">
        <v>3.8253077628640303E-2</v>
      </c>
      <c r="AA197" s="169">
        <v>4.3641056137612003E-2</v>
      </c>
      <c r="AB197" s="169">
        <v>239.55093236813801</v>
      </c>
      <c r="AC197" s="169">
        <v>2.7107237734974801</v>
      </c>
      <c r="AD197" s="169">
        <v>0</v>
      </c>
      <c r="AE197" s="169">
        <v>242.261656141636</v>
      </c>
      <c r="AF197" s="169">
        <v>9.2882518079695595E-5</v>
      </c>
      <c r="AG197" s="169">
        <v>1.1529711989244E-5</v>
      </c>
      <c r="AH197" s="169">
        <v>0</v>
      </c>
      <c r="AI197" s="169">
        <v>1.04412230068939E-4</v>
      </c>
      <c r="AJ197" s="169">
        <v>3.7654070625123201E-2</v>
      </c>
      <c r="AK197" s="169">
        <v>4.2608802814265501E-4</v>
      </c>
      <c r="AL197" s="169">
        <v>0</v>
      </c>
      <c r="AM197" s="169">
        <v>3.8080158653265903E-2</v>
      </c>
      <c r="AN197" s="169">
        <v>1.9997351438453301E-3</v>
      </c>
      <c r="AO197" s="169">
        <v>2.48231537430147E-4</v>
      </c>
      <c r="AP197" s="169">
        <v>0</v>
      </c>
      <c r="AQ197" s="169">
        <v>2.2479666812754802E-3</v>
      </c>
      <c r="AR197" s="169">
        <v>0</v>
      </c>
      <c r="AS197" s="169">
        <v>0</v>
      </c>
      <c r="AT197" s="169">
        <v>0</v>
      </c>
      <c r="AU197" s="169">
        <v>0</v>
      </c>
      <c r="AV197" s="169">
        <v>2.2479666812754802E-3</v>
      </c>
      <c r="AW197" s="169">
        <v>2.27654623885172E-3</v>
      </c>
      <c r="AX197" s="169">
        <v>2.8259270965969897E-4</v>
      </c>
      <c r="AY197" s="169">
        <v>0</v>
      </c>
      <c r="AZ197" s="169">
        <v>2.5591389485114199E-3</v>
      </c>
      <c r="BA197" s="169">
        <v>0</v>
      </c>
      <c r="BB197" s="169">
        <v>0</v>
      </c>
      <c r="BC197" s="169">
        <v>0</v>
      </c>
      <c r="BD197" s="169">
        <v>0</v>
      </c>
      <c r="BE197" s="169">
        <v>2.5591389485114199E-3</v>
      </c>
      <c r="BF197" s="169">
        <v>2.0083074953684998E-2</v>
      </c>
      <c r="BG197" s="169">
        <v>1.0511326350511401E-2</v>
      </c>
      <c r="BH197" s="169">
        <v>0</v>
      </c>
      <c r="BI197" s="169">
        <v>3.0594401304196401E-2</v>
      </c>
      <c r="BJ197" s="169">
        <v>2.2631584287414802E-3</v>
      </c>
      <c r="BK197" s="169">
        <v>2.5609574111583399E-5</v>
      </c>
      <c r="BL197" s="169">
        <v>0</v>
      </c>
      <c r="BM197" s="169">
        <v>2.2887680028530599E-3</v>
      </c>
      <c r="BN197" s="169">
        <v>21.591092954914402</v>
      </c>
    </row>
    <row r="198" spans="1:66" x14ac:dyDescent="0.25">
      <c r="A198" s="169" t="s">
        <v>209</v>
      </c>
      <c r="B198" s="169">
        <v>2027</v>
      </c>
      <c r="C198" s="169" t="s">
        <v>63</v>
      </c>
      <c r="D198" s="169">
        <v>2023</v>
      </c>
      <c r="E198" s="169" t="s">
        <v>210</v>
      </c>
      <c r="F198" s="169" t="s">
        <v>211</v>
      </c>
      <c r="G198" s="169">
        <v>4863.2422417285097</v>
      </c>
      <c r="H198" s="169">
        <v>297300.10266845202</v>
      </c>
      <c r="I198" s="169">
        <v>56121.141206670698</v>
      </c>
      <c r="J198" s="169">
        <v>0.311440338940768</v>
      </c>
      <c r="K198" s="169">
        <v>1.5307764960708301E-2</v>
      </c>
      <c r="L198" s="169">
        <v>0.13254974409968001</v>
      </c>
      <c r="M198" s="169">
        <v>0.45929784800115703</v>
      </c>
      <c r="N198" s="169">
        <v>1.82348483202684E-3</v>
      </c>
      <c r="O198" s="169">
        <v>3.6556382327270702E-6</v>
      </c>
      <c r="P198" s="169">
        <v>0</v>
      </c>
      <c r="Q198" s="169">
        <v>1.8271404702595599E-3</v>
      </c>
      <c r="R198" s="169">
        <v>9.8315179773125001E-4</v>
      </c>
      <c r="S198" s="169">
        <v>1.83062864737558E-2</v>
      </c>
      <c r="T198" s="169">
        <v>2.1116578741746699E-2</v>
      </c>
      <c r="U198" s="169">
        <v>1.9059347245369901E-3</v>
      </c>
      <c r="V198" s="169">
        <v>3.8209299719565803E-6</v>
      </c>
      <c r="W198" s="169">
        <v>0</v>
      </c>
      <c r="X198" s="169">
        <v>1.9097556545089401E-3</v>
      </c>
      <c r="Y198" s="169">
        <v>3.9326071909250001E-3</v>
      </c>
      <c r="Z198" s="169">
        <v>4.2714668438763703E-2</v>
      </c>
      <c r="AA198" s="169">
        <v>4.8557031284197603E-2</v>
      </c>
      <c r="AB198" s="169">
        <v>267.49059904766301</v>
      </c>
      <c r="AC198" s="169">
        <v>2.8879302560891502</v>
      </c>
      <c r="AD198" s="169">
        <v>0</v>
      </c>
      <c r="AE198" s="169">
        <v>270.37852930375198</v>
      </c>
      <c r="AF198" s="169">
        <v>1.0027436276237799E-4</v>
      </c>
      <c r="AG198" s="169">
        <v>1.2283436779237199E-5</v>
      </c>
      <c r="AH198" s="169">
        <v>0</v>
      </c>
      <c r="AI198" s="169">
        <v>1.12557799541615E-4</v>
      </c>
      <c r="AJ198" s="169">
        <v>4.2045797144377402E-2</v>
      </c>
      <c r="AK198" s="169">
        <v>4.53942419460498E-4</v>
      </c>
      <c r="AL198" s="169">
        <v>0</v>
      </c>
      <c r="AM198" s="169">
        <v>4.2499739563837902E-2</v>
      </c>
      <c r="AN198" s="169">
        <v>2.1588795328586E-3</v>
      </c>
      <c r="AO198" s="169">
        <v>2.64459025470938E-4</v>
      </c>
      <c r="AP198" s="169">
        <v>0</v>
      </c>
      <c r="AQ198" s="169">
        <v>2.4233385583295399E-3</v>
      </c>
      <c r="AR198" s="169">
        <v>0</v>
      </c>
      <c r="AS198" s="169">
        <v>0</v>
      </c>
      <c r="AT198" s="169">
        <v>0</v>
      </c>
      <c r="AU198" s="169">
        <v>0</v>
      </c>
      <c r="AV198" s="169">
        <v>2.4233385583295399E-3</v>
      </c>
      <c r="AW198" s="169">
        <v>2.4577200114673401E-3</v>
      </c>
      <c r="AX198" s="169">
        <v>3.0106646953683802E-4</v>
      </c>
      <c r="AY198" s="169">
        <v>0</v>
      </c>
      <c r="AZ198" s="169">
        <v>2.7587864810041801E-3</v>
      </c>
      <c r="BA198" s="169">
        <v>0</v>
      </c>
      <c r="BB198" s="169">
        <v>0</v>
      </c>
      <c r="BC198" s="169">
        <v>0</v>
      </c>
      <c r="BD198" s="169">
        <v>0</v>
      </c>
      <c r="BE198" s="169">
        <v>2.7587864810041801E-3</v>
      </c>
      <c r="BF198" s="169">
        <v>2.1681340737182499E-2</v>
      </c>
      <c r="BG198" s="169">
        <v>1.1198476840782101E-2</v>
      </c>
      <c r="BH198" s="169">
        <v>0</v>
      </c>
      <c r="BI198" s="169">
        <v>3.2879817577964598E-2</v>
      </c>
      <c r="BJ198" s="169">
        <v>2.5271185457691999E-3</v>
      </c>
      <c r="BK198" s="169">
        <v>2.7283733092056999E-5</v>
      </c>
      <c r="BL198" s="169">
        <v>0</v>
      </c>
      <c r="BM198" s="169">
        <v>2.55440227886125E-3</v>
      </c>
      <c r="BN198" s="169">
        <v>24.096953897637601</v>
      </c>
    </row>
    <row r="199" spans="1:66" x14ac:dyDescent="0.25">
      <c r="A199" s="169" t="s">
        <v>209</v>
      </c>
      <c r="B199" s="169">
        <v>2027</v>
      </c>
      <c r="C199" s="169" t="s">
        <v>63</v>
      </c>
      <c r="D199" s="169">
        <v>2024</v>
      </c>
      <c r="E199" s="169" t="s">
        <v>210</v>
      </c>
      <c r="F199" s="169" t="s">
        <v>211</v>
      </c>
      <c r="G199" s="169">
        <v>4935.2539771872498</v>
      </c>
      <c r="H199" s="169">
        <v>312508.71385396802</v>
      </c>
      <c r="I199" s="169">
        <v>56952.146649817201</v>
      </c>
      <c r="J199" s="169">
        <v>0.30454022337311099</v>
      </c>
      <c r="K199" s="169">
        <v>1.5534432411356099E-2</v>
      </c>
      <c r="L199" s="169">
        <v>0.134512454701535</v>
      </c>
      <c r="M199" s="169">
        <v>0.45458711048600298</v>
      </c>
      <c r="N199" s="169">
        <v>1.73351372208352E-3</v>
      </c>
      <c r="O199" s="169">
        <v>3.7097685516096401E-6</v>
      </c>
      <c r="P199" s="169">
        <v>0</v>
      </c>
      <c r="Q199" s="169">
        <v>1.73722349063512E-3</v>
      </c>
      <c r="R199" s="169">
        <v>1.03344567013098E-3</v>
      </c>
      <c r="S199" s="169">
        <v>1.9242758377838901E-2</v>
      </c>
      <c r="T199" s="169">
        <v>2.20134275386051E-2</v>
      </c>
      <c r="U199" s="169">
        <v>1.8118955202429199E-3</v>
      </c>
      <c r="V199" s="169">
        <v>3.8775078236592896E-6</v>
      </c>
      <c r="W199" s="169">
        <v>0</v>
      </c>
      <c r="X199" s="169">
        <v>1.81577302806658E-3</v>
      </c>
      <c r="Y199" s="169">
        <v>4.1337826805239496E-3</v>
      </c>
      <c r="Z199" s="169">
        <v>4.4899769548290898E-2</v>
      </c>
      <c r="AA199" s="169">
        <v>5.0849325256881503E-2</v>
      </c>
      <c r="AB199" s="169">
        <v>259.896009658639</v>
      </c>
      <c r="AC199" s="169">
        <v>2.7089084078638499</v>
      </c>
      <c r="AD199" s="169">
        <v>0</v>
      </c>
      <c r="AE199" s="169">
        <v>262.60491806650299</v>
      </c>
      <c r="AF199" s="169">
        <v>1.01612469178569E-4</v>
      </c>
      <c r="AG199" s="169">
        <v>1.2465321940597401E-5</v>
      </c>
      <c r="AH199" s="169">
        <v>0</v>
      </c>
      <c r="AI199" s="169">
        <v>1.14077791119166E-4</v>
      </c>
      <c r="AJ199" s="169">
        <v>4.0852033453307103E-2</v>
      </c>
      <c r="AK199" s="169">
        <v>4.2580267794550299E-4</v>
      </c>
      <c r="AL199" s="169">
        <v>0</v>
      </c>
      <c r="AM199" s="169">
        <v>4.1277836131252597E-2</v>
      </c>
      <c r="AN199" s="169">
        <v>2.18768859706125E-3</v>
      </c>
      <c r="AO199" s="169">
        <v>2.6837496311814799E-4</v>
      </c>
      <c r="AP199" s="169">
        <v>0</v>
      </c>
      <c r="AQ199" s="169">
        <v>2.4560635601793999E-3</v>
      </c>
      <c r="AR199" s="169">
        <v>0</v>
      </c>
      <c r="AS199" s="169">
        <v>0</v>
      </c>
      <c r="AT199" s="169">
        <v>0</v>
      </c>
      <c r="AU199" s="169">
        <v>0</v>
      </c>
      <c r="AV199" s="169">
        <v>2.4560635601793999E-3</v>
      </c>
      <c r="AW199" s="169">
        <v>2.4905169380789599E-3</v>
      </c>
      <c r="AX199" s="169">
        <v>3.05524466461966E-4</v>
      </c>
      <c r="AY199" s="169">
        <v>0</v>
      </c>
      <c r="AZ199" s="169">
        <v>2.7960414045409298E-3</v>
      </c>
      <c r="BA199" s="169">
        <v>0</v>
      </c>
      <c r="BB199" s="169">
        <v>0</v>
      </c>
      <c r="BC199" s="169">
        <v>0</v>
      </c>
      <c r="BD199" s="169">
        <v>0</v>
      </c>
      <c r="BE199" s="169">
        <v>2.7960414045409298E-3</v>
      </c>
      <c r="BF199" s="169">
        <v>2.19706660982006E-2</v>
      </c>
      <c r="BG199" s="169">
        <v>1.1364296619381599E-2</v>
      </c>
      <c r="BH199" s="169">
        <v>0</v>
      </c>
      <c r="BI199" s="169">
        <v>3.3334962717582198E-2</v>
      </c>
      <c r="BJ199" s="169">
        <v>2.4553686309653302E-3</v>
      </c>
      <c r="BK199" s="169">
        <v>2.5592423437217799E-5</v>
      </c>
      <c r="BL199" s="169">
        <v>0</v>
      </c>
      <c r="BM199" s="169">
        <v>2.48096105440255E-3</v>
      </c>
      <c r="BN199" s="169">
        <v>23.404146106706499</v>
      </c>
    </row>
    <row r="200" spans="1:66" x14ac:dyDescent="0.25">
      <c r="A200" s="169" t="s">
        <v>209</v>
      </c>
      <c r="B200" s="169">
        <v>2027</v>
      </c>
      <c r="C200" s="169" t="s">
        <v>63</v>
      </c>
      <c r="D200" s="169">
        <v>2025</v>
      </c>
      <c r="E200" s="169" t="s">
        <v>210</v>
      </c>
      <c r="F200" s="169" t="s">
        <v>211</v>
      </c>
      <c r="G200" s="169">
        <v>5002.43147337349</v>
      </c>
      <c r="H200" s="169">
        <v>322698.70636724198</v>
      </c>
      <c r="I200" s="169">
        <v>57727.365642001103</v>
      </c>
      <c r="J200" s="169">
        <v>0.290049426184324</v>
      </c>
      <c r="K200" s="169">
        <v>1.5745883388123001E-2</v>
      </c>
      <c r="L200" s="169">
        <v>0.13634340604760201</v>
      </c>
      <c r="M200" s="169">
        <v>0.44213871562005003</v>
      </c>
      <c r="N200" s="169">
        <v>1.59403314201307E-3</v>
      </c>
      <c r="O200" s="169">
        <v>3.7602650334279201E-6</v>
      </c>
      <c r="P200" s="169">
        <v>0</v>
      </c>
      <c r="Q200" s="169">
        <v>1.5977934070464999E-3</v>
      </c>
      <c r="R200" s="169">
        <v>1.06714330214783E-3</v>
      </c>
      <c r="S200" s="169">
        <v>1.9870208285992699E-2</v>
      </c>
      <c r="T200" s="169">
        <v>2.2535144995186999E-2</v>
      </c>
      <c r="U200" s="169">
        <v>1.66610824727759E-3</v>
      </c>
      <c r="V200" s="169">
        <v>3.9302875323105701E-6</v>
      </c>
      <c r="W200" s="169">
        <v>0</v>
      </c>
      <c r="X200" s="169">
        <v>1.6700385348098999E-3</v>
      </c>
      <c r="Y200" s="169">
        <v>4.2685732085913503E-3</v>
      </c>
      <c r="Z200" s="169">
        <v>4.6363819333983002E-2</v>
      </c>
      <c r="AA200" s="169">
        <v>5.2302431077384297E-2</v>
      </c>
      <c r="AB200" s="169">
        <v>268.37045621083598</v>
      </c>
      <c r="AC200" s="169">
        <v>2.7457814209001201</v>
      </c>
      <c r="AD200" s="169">
        <v>0</v>
      </c>
      <c r="AE200" s="169">
        <v>271.116237631736</v>
      </c>
      <c r="AF200" s="169">
        <v>1.0087039951144599E-4</v>
      </c>
      <c r="AG200" s="169">
        <v>1.26349969200403E-5</v>
      </c>
      <c r="AH200" s="169">
        <v>0</v>
      </c>
      <c r="AI200" s="169">
        <v>1.13505396431486E-4</v>
      </c>
      <c r="AJ200" s="169">
        <v>4.2184098437695799E-2</v>
      </c>
      <c r="AK200" s="169">
        <v>4.3159860210786497E-4</v>
      </c>
      <c r="AL200" s="169">
        <v>0</v>
      </c>
      <c r="AM200" s="169">
        <v>4.2615697039803599E-2</v>
      </c>
      <c r="AN200" s="169">
        <v>2.1717120406197698E-3</v>
      </c>
      <c r="AO200" s="169">
        <v>2.7202801889697698E-4</v>
      </c>
      <c r="AP200" s="169">
        <v>0</v>
      </c>
      <c r="AQ200" s="169">
        <v>2.4437400595167399E-3</v>
      </c>
      <c r="AR200" s="169">
        <v>0</v>
      </c>
      <c r="AS200" s="169">
        <v>0</v>
      </c>
      <c r="AT200" s="169">
        <v>0</v>
      </c>
      <c r="AU200" s="169">
        <v>0</v>
      </c>
      <c r="AV200" s="169">
        <v>2.4437400595167399E-3</v>
      </c>
      <c r="AW200" s="169">
        <v>2.4723288447264001E-3</v>
      </c>
      <c r="AX200" s="169">
        <v>3.0968319239084902E-4</v>
      </c>
      <c r="AY200" s="169">
        <v>0</v>
      </c>
      <c r="AZ200" s="169">
        <v>2.7820120371172502E-3</v>
      </c>
      <c r="BA200" s="169">
        <v>0</v>
      </c>
      <c r="BB200" s="169">
        <v>0</v>
      </c>
      <c r="BC200" s="169">
        <v>0</v>
      </c>
      <c r="BD200" s="169">
        <v>0</v>
      </c>
      <c r="BE200" s="169">
        <v>2.7820120371172502E-3</v>
      </c>
      <c r="BF200" s="169">
        <v>2.1810215387224802E-2</v>
      </c>
      <c r="BG200" s="169">
        <v>1.1518984705615101E-2</v>
      </c>
      <c r="BH200" s="169">
        <v>0</v>
      </c>
      <c r="BI200" s="169">
        <v>3.3329200092840003E-2</v>
      </c>
      <c r="BJ200" s="169">
        <v>2.5354309999735701E-3</v>
      </c>
      <c r="BK200" s="169">
        <v>2.5940781381063699E-5</v>
      </c>
      <c r="BL200" s="169">
        <v>0</v>
      </c>
      <c r="BM200" s="169">
        <v>2.5613717813546301E-3</v>
      </c>
      <c r="BN200" s="169">
        <v>24.162700699408902</v>
      </c>
    </row>
    <row r="201" spans="1:66" x14ac:dyDescent="0.25">
      <c r="A201" s="169" t="s">
        <v>209</v>
      </c>
      <c r="B201" s="169">
        <v>2027</v>
      </c>
      <c r="C201" s="169" t="s">
        <v>63</v>
      </c>
      <c r="D201" s="169">
        <v>2026</v>
      </c>
      <c r="E201" s="169" t="s">
        <v>210</v>
      </c>
      <c r="F201" s="169" t="s">
        <v>211</v>
      </c>
      <c r="G201" s="169">
        <v>4826.2790197856802</v>
      </c>
      <c r="H201" s="169">
        <v>309996.04833139898</v>
      </c>
      <c r="I201" s="169">
        <v>55694.590750206</v>
      </c>
      <c r="J201" s="169">
        <v>0.25473210061870699</v>
      </c>
      <c r="K201" s="169">
        <v>1.51914178232294E-2</v>
      </c>
      <c r="L201" s="169">
        <v>0.131542295700835</v>
      </c>
      <c r="M201" s="169">
        <v>0.40146581414277199</v>
      </c>
      <c r="N201" s="169">
        <v>1.33946285459981E-3</v>
      </c>
      <c r="O201" s="169">
        <v>3.6278534421238802E-6</v>
      </c>
      <c r="P201" s="169">
        <v>0</v>
      </c>
      <c r="Q201" s="169">
        <v>1.3430907080419401E-3</v>
      </c>
      <c r="R201" s="169">
        <v>1.02513645125269E-3</v>
      </c>
      <c r="S201" s="169">
        <v>1.90880407223251E-2</v>
      </c>
      <c r="T201" s="169">
        <v>2.1456267881619698E-2</v>
      </c>
      <c r="U201" s="169">
        <v>1.40002742110643E-3</v>
      </c>
      <c r="V201" s="169">
        <v>3.7918888764154899E-6</v>
      </c>
      <c r="W201" s="169">
        <v>0</v>
      </c>
      <c r="X201" s="169">
        <v>1.4038193099828399E-3</v>
      </c>
      <c r="Y201" s="169">
        <v>4.1005458050107704E-3</v>
      </c>
      <c r="Z201" s="169">
        <v>4.4538761685425303E-2</v>
      </c>
      <c r="AA201" s="169">
        <v>5.0043126800418898E-2</v>
      </c>
      <c r="AB201" s="169">
        <v>257.80636634959598</v>
      </c>
      <c r="AC201" s="169">
        <v>2.6490932129992499</v>
      </c>
      <c r="AD201" s="169">
        <v>0</v>
      </c>
      <c r="AE201" s="169">
        <v>260.45545956259502</v>
      </c>
      <c r="AF201" s="169">
        <v>9.2930932478826894E-5</v>
      </c>
      <c r="AG201" s="169">
        <v>1.21900761409379E-5</v>
      </c>
      <c r="AH201" s="169">
        <v>0</v>
      </c>
      <c r="AI201" s="169">
        <v>1.05121008619764E-4</v>
      </c>
      <c r="AJ201" s="169">
        <v>4.0523570625121901E-2</v>
      </c>
      <c r="AK201" s="169">
        <v>4.16400562288421E-4</v>
      </c>
      <c r="AL201" s="169">
        <v>0</v>
      </c>
      <c r="AM201" s="169">
        <v>4.0939971187410398E-2</v>
      </c>
      <c r="AN201" s="169">
        <v>2.0007774925823499E-3</v>
      </c>
      <c r="AO201" s="169">
        <v>2.6244899652987601E-4</v>
      </c>
      <c r="AP201" s="169">
        <v>0</v>
      </c>
      <c r="AQ201" s="169">
        <v>2.26322648911222E-3</v>
      </c>
      <c r="AR201" s="169">
        <v>0</v>
      </c>
      <c r="AS201" s="169">
        <v>0</v>
      </c>
      <c r="AT201" s="169">
        <v>0</v>
      </c>
      <c r="AU201" s="169">
        <v>0</v>
      </c>
      <c r="AV201" s="169">
        <v>2.26322648911222E-3</v>
      </c>
      <c r="AW201" s="169">
        <v>2.2777328735438798E-3</v>
      </c>
      <c r="AX201" s="169">
        <v>2.9877820459343202E-4</v>
      </c>
      <c r="AY201" s="169">
        <v>0</v>
      </c>
      <c r="AZ201" s="169">
        <v>2.5765110781373101E-3</v>
      </c>
      <c r="BA201" s="169">
        <v>0</v>
      </c>
      <c r="BB201" s="169">
        <v>0</v>
      </c>
      <c r="BC201" s="169">
        <v>0</v>
      </c>
      <c r="BD201" s="169">
        <v>0</v>
      </c>
      <c r="BE201" s="169">
        <v>2.5765110781373101E-3</v>
      </c>
      <c r="BF201" s="169">
        <v>2.0093542158783499E-2</v>
      </c>
      <c r="BG201" s="169">
        <v>1.11133624737995E-2</v>
      </c>
      <c r="BH201" s="169">
        <v>0</v>
      </c>
      <c r="BI201" s="169">
        <v>3.1206904632583E-2</v>
      </c>
      <c r="BJ201" s="169">
        <v>2.4356267171219098E-3</v>
      </c>
      <c r="BK201" s="169">
        <v>2.5027319135237499E-5</v>
      </c>
      <c r="BL201" s="169">
        <v>0</v>
      </c>
      <c r="BM201" s="169">
        <v>2.4606540362571401E-3</v>
      </c>
      <c r="BN201" s="169">
        <v>23.212579851031801</v>
      </c>
    </row>
    <row r="202" spans="1:66" x14ac:dyDescent="0.25">
      <c r="A202" s="169" t="s">
        <v>209</v>
      </c>
      <c r="B202" s="169">
        <v>2027</v>
      </c>
      <c r="C202" s="169" t="s">
        <v>63</v>
      </c>
      <c r="D202" s="169">
        <v>2027</v>
      </c>
      <c r="E202" s="169" t="s">
        <v>210</v>
      </c>
      <c r="F202" s="169" t="s">
        <v>211</v>
      </c>
      <c r="G202" s="169">
        <v>3380.2656238878299</v>
      </c>
      <c r="H202" s="169">
        <v>217117.36545273999</v>
      </c>
      <c r="I202" s="169">
        <v>39007.796643672402</v>
      </c>
      <c r="J202" s="169">
        <v>0.16174413571653001</v>
      </c>
      <c r="K202" s="169">
        <v>1.06398795501591E-2</v>
      </c>
      <c r="L202" s="169">
        <v>9.2130583089365004E-2</v>
      </c>
      <c r="M202" s="169">
        <v>0.26451459835605401</v>
      </c>
      <c r="N202" s="169">
        <v>8.0437145564541302E-4</v>
      </c>
      <c r="O202" s="169">
        <v>2.5409032980979699E-6</v>
      </c>
      <c r="P202" s="169">
        <v>0</v>
      </c>
      <c r="Q202" s="169">
        <v>8.06912358943511E-4</v>
      </c>
      <c r="R202" s="169">
        <v>7.17992783209977E-4</v>
      </c>
      <c r="S202" s="169">
        <v>1.3369025623369699E-2</v>
      </c>
      <c r="T202" s="169">
        <v>1.48939307655232E-2</v>
      </c>
      <c r="U202" s="169">
        <v>8.4074156352422803E-4</v>
      </c>
      <c r="V202" s="169">
        <v>2.6557916701465698E-6</v>
      </c>
      <c r="W202" s="169">
        <v>0</v>
      </c>
      <c r="X202" s="169">
        <v>8.4339735519437398E-4</v>
      </c>
      <c r="Y202" s="169">
        <v>2.8719711328399102E-3</v>
      </c>
      <c r="Z202" s="169">
        <v>3.1194393121196099E-2</v>
      </c>
      <c r="AA202" s="169">
        <v>3.49097616092304E-2</v>
      </c>
      <c r="AB202" s="169">
        <v>174.061268204757</v>
      </c>
      <c r="AC202" s="169">
        <v>1.78856919158462</v>
      </c>
      <c r="AD202" s="169">
        <v>0</v>
      </c>
      <c r="AE202" s="169">
        <v>175.849837396341</v>
      </c>
      <c r="AF202" s="169">
        <v>6.2319929076584801E-5</v>
      </c>
      <c r="AG202" s="169">
        <v>8.5377772737262306E-6</v>
      </c>
      <c r="AH202" s="169">
        <v>0</v>
      </c>
      <c r="AI202" s="169">
        <v>7.0857706350310995E-5</v>
      </c>
      <c r="AJ202" s="169">
        <v>2.736000741591E-2</v>
      </c>
      <c r="AK202" s="169">
        <v>2.8113816962460798E-4</v>
      </c>
      <c r="AL202" s="169">
        <v>0</v>
      </c>
      <c r="AM202" s="169">
        <v>2.7641145585534599E-2</v>
      </c>
      <c r="AN202" s="169">
        <v>1.34173098353627E-3</v>
      </c>
      <c r="AO202" s="169">
        <v>1.8381600345874599E-4</v>
      </c>
      <c r="AP202" s="169">
        <v>0</v>
      </c>
      <c r="AQ202" s="169">
        <v>1.52554698699501E-3</v>
      </c>
      <c r="AR202" s="169">
        <v>0</v>
      </c>
      <c r="AS202" s="169">
        <v>0</v>
      </c>
      <c r="AT202" s="169">
        <v>0</v>
      </c>
      <c r="AU202" s="169">
        <v>0</v>
      </c>
      <c r="AV202" s="169">
        <v>1.52554698699501E-3</v>
      </c>
      <c r="AW202" s="169">
        <v>1.52745859046449E-3</v>
      </c>
      <c r="AX202" s="169">
        <v>2.0926052762671601E-4</v>
      </c>
      <c r="AY202" s="169">
        <v>0</v>
      </c>
      <c r="AZ202" s="169">
        <v>1.7367191180912101E-3</v>
      </c>
      <c r="BA202" s="169">
        <v>0</v>
      </c>
      <c r="BB202" s="169">
        <v>0</v>
      </c>
      <c r="BC202" s="169">
        <v>0</v>
      </c>
      <c r="BD202" s="169">
        <v>0</v>
      </c>
      <c r="BE202" s="169">
        <v>1.7367191180912101E-3</v>
      </c>
      <c r="BF202" s="169">
        <v>1.3474825548866899E-2</v>
      </c>
      <c r="BG202" s="169">
        <v>7.7836604518687399E-3</v>
      </c>
      <c r="BH202" s="169">
        <v>0</v>
      </c>
      <c r="BI202" s="169">
        <v>2.1258486000735599E-2</v>
      </c>
      <c r="BJ202" s="169">
        <v>1.6444445544868201E-3</v>
      </c>
      <c r="BK202" s="169">
        <v>1.6897514867950599E-5</v>
      </c>
      <c r="BL202" s="169">
        <v>0</v>
      </c>
      <c r="BM202" s="169">
        <v>1.6613420693547701E-3</v>
      </c>
      <c r="BN202" s="169">
        <v>15.6722704112582</v>
      </c>
    </row>
    <row r="203" spans="1:66" x14ac:dyDescent="0.25">
      <c r="A203" s="169" t="s">
        <v>209</v>
      </c>
      <c r="B203" s="169">
        <v>2027</v>
      </c>
      <c r="C203" s="169" t="s">
        <v>63</v>
      </c>
      <c r="D203" s="169">
        <v>2028</v>
      </c>
      <c r="E203" s="169" t="s">
        <v>210</v>
      </c>
      <c r="F203" s="169" t="s">
        <v>211</v>
      </c>
      <c r="G203" s="169">
        <v>604.82142627893904</v>
      </c>
      <c r="H203" s="169">
        <v>16186.749954778301</v>
      </c>
      <c r="I203" s="169">
        <v>6979.5554039594799</v>
      </c>
      <c r="J203" s="169">
        <v>1.08159322527201E-2</v>
      </c>
      <c r="K203" s="169">
        <v>1.9037637395968401E-3</v>
      </c>
      <c r="L203" s="169">
        <v>1.6484666256473199E-2</v>
      </c>
      <c r="M203" s="169">
        <v>2.9204362248790201E-2</v>
      </c>
      <c r="N203" s="169">
        <v>4.9995234148496102E-5</v>
      </c>
      <c r="O203" s="169">
        <v>4.5463668474222701E-7</v>
      </c>
      <c r="P203" s="169">
        <v>0</v>
      </c>
      <c r="Q203" s="169">
        <v>5.0449870833238403E-5</v>
      </c>
      <c r="R203" s="169">
        <v>5.3528512686770797E-5</v>
      </c>
      <c r="S203" s="169">
        <v>9.9670090622767308E-4</v>
      </c>
      <c r="T203" s="169">
        <v>1.1006792897476801E-3</v>
      </c>
      <c r="U203" s="169">
        <v>5.2255796786125299E-5</v>
      </c>
      <c r="V203" s="169">
        <v>4.7519333820586002E-7</v>
      </c>
      <c r="W203" s="169">
        <v>0</v>
      </c>
      <c r="X203" s="169">
        <v>5.2730990124331101E-5</v>
      </c>
      <c r="Y203" s="169">
        <v>2.14114050747083E-4</v>
      </c>
      <c r="Z203" s="169">
        <v>2.32563544786457E-3</v>
      </c>
      <c r="AA203" s="169">
        <v>2.5924804887359799E-3</v>
      </c>
      <c r="AB203" s="169">
        <v>12.976788933335101</v>
      </c>
      <c r="AC203" s="169">
        <v>0.32002365784751002</v>
      </c>
      <c r="AD203" s="169">
        <v>0</v>
      </c>
      <c r="AE203" s="169">
        <v>13.2968125911827</v>
      </c>
      <c r="AF203" s="169">
        <v>4.4397944739215896E-6</v>
      </c>
      <c r="AG203" s="169">
        <v>1.5276404882074899E-6</v>
      </c>
      <c r="AH203" s="169">
        <v>0</v>
      </c>
      <c r="AI203" s="169">
        <v>5.9674349621290897E-6</v>
      </c>
      <c r="AJ203" s="169">
        <v>2.0397705078943401E-3</v>
      </c>
      <c r="AK203" s="169">
        <v>5.0303262421796102E-5</v>
      </c>
      <c r="AL203" s="169">
        <v>0</v>
      </c>
      <c r="AM203" s="169">
        <v>2.0900737703161299E-3</v>
      </c>
      <c r="AN203" s="169">
        <v>9.5587557535137203E-5</v>
      </c>
      <c r="AO203" s="169">
        <v>3.28896807987958E-5</v>
      </c>
      <c r="AP203" s="169">
        <v>0</v>
      </c>
      <c r="AQ203" s="169">
        <v>1.2847723833393299E-4</v>
      </c>
      <c r="AR203" s="169">
        <v>0</v>
      </c>
      <c r="AS203" s="169">
        <v>0</v>
      </c>
      <c r="AT203" s="169">
        <v>0</v>
      </c>
      <c r="AU203" s="169">
        <v>0</v>
      </c>
      <c r="AV203" s="169">
        <v>1.2847723833393299E-4</v>
      </c>
      <c r="AW203" s="169">
        <v>1.08819158005691E-4</v>
      </c>
      <c r="AX203" s="169">
        <v>3.74423979845419E-5</v>
      </c>
      <c r="AY203" s="169">
        <v>0</v>
      </c>
      <c r="AZ203" s="169">
        <v>1.4626155599023301E-4</v>
      </c>
      <c r="BA203" s="169">
        <v>0</v>
      </c>
      <c r="BB203" s="169">
        <v>0</v>
      </c>
      <c r="BC203" s="169">
        <v>0</v>
      </c>
      <c r="BD203" s="169">
        <v>0</v>
      </c>
      <c r="BE203" s="169">
        <v>1.4626155599023301E-4</v>
      </c>
      <c r="BF203" s="169">
        <v>9.5997309213833898E-4</v>
      </c>
      <c r="BG203" s="169">
        <v>1.39270848506739E-3</v>
      </c>
      <c r="BH203" s="169">
        <v>0</v>
      </c>
      <c r="BI203" s="169">
        <v>2.35268157720573E-3</v>
      </c>
      <c r="BJ203" s="169">
        <v>1.22598267358623E-4</v>
      </c>
      <c r="BK203" s="169">
        <v>3.0234248370247701E-6</v>
      </c>
      <c r="BL203" s="169">
        <v>0</v>
      </c>
      <c r="BM203" s="169">
        <v>1.2562169219564799E-4</v>
      </c>
      <c r="BN203" s="169">
        <v>1.1850522333276501</v>
      </c>
    </row>
    <row r="204" spans="1:66" x14ac:dyDescent="0.25">
      <c r="A204" s="169" t="s">
        <v>209</v>
      </c>
      <c r="B204" s="169">
        <v>2027</v>
      </c>
      <c r="C204" s="169" t="s">
        <v>64</v>
      </c>
      <c r="D204" s="169">
        <v>2021</v>
      </c>
      <c r="E204" s="169" t="s">
        <v>210</v>
      </c>
      <c r="F204" s="169" t="s">
        <v>211</v>
      </c>
      <c r="G204" s="169">
        <v>21.643254280602601</v>
      </c>
      <c r="H204" s="169">
        <v>3940.0180745339399</v>
      </c>
      <c r="I204" s="169">
        <v>315.99151249679801</v>
      </c>
      <c r="J204" s="169">
        <v>4.6685807273524399E-3</v>
      </c>
      <c r="K204" s="169">
        <v>6.8125302636488504E-5</v>
      </c>
      <c r="L204" s="169">
        <v>4.5822141215320997E-4</v>
      </c>
      <c r="M204" s="169">
        <v>5.19492744214214E-3</v>
      </c>
      <c r="N204" s="169">
        <v>2.8596490531530399E-5</v>
      </c>
      <c r="O204" s="169">
        <v>1.6268962946144199E-8</v>
      </c>
      <c r="P204" s="169">
        <v>0</v>
      </c>
      <c r="Q204" s="169">
        <v>2.8612759494476499E-5</v>
      </c>
      <c r="R204" s="169">
        <v>1.3029379466415801E-5</v>
      </c>
      <c r="S204" s="169">
        <v>2.4260704566466301E-4</v>
      </c>
      <c r="T204" s="169">
        <v>2.8424918462555501E-4</v>
      </c>
      <c r="U204" s="169">
        <v>2.9889496938318801E-5</v>
      </c>
      <c r="V204" s="169">
        <v>1.7004573258114999E-8</v>
      </c>
      <c r="W204" s="169">
        <v>0</v>
      </c>
      <c r="X204" s="169">
        <v>2.9906501511576901E-5</v>
      </c>
      <c r="Y204" s="169">
        <v>5.21175178656634E-5</v>
      </c>
      <c r="Z204" s="169">
        <v>5.6608310655088096E-4</v>
      </c>
      <c r="AA204" s="169">
        <v>6.4810712592812197E-4</v>
      </c>
      <c r="AB204" s="169">
        <v>3.28424585353733</v>
      </c>
      <c r="AC204" s="169">
        <v>1.28523741509055E-2</v>
      </c>
      <c r="AD204" s="169">
        <v>0</v>
      </c>
      <c r="AE204" s="169">
        <v>3.2970982276882399</v>
      </c>
      <c r="AF204" s="169">
        <v>1.4204038665807701E-6</v>
      </c>
      <c r="AG204" s="169">
        <v>5.46659064957964E-8</v>
      </c>
      <c r="AH204" s="169">
        <v>0</v>
      </c>
      <c r="AI204" s="169">
        <v>1.4750697730765599E-6</v>
      </c>
      <c r="AJ204" s="169">
        <v>5.1623771235970704E-4</v>
      </c>
      <c r="AK204" s="169">
        <v>2.0202142366742498E-6</v>
      </c>
      <c r="AL204" s="169">
        <v>0</v>
      </c>
      <c r="AM204" s="169">
        <v>5.1825792659638105E-4</v>
      </c>
      <c r="AN204" s="169">
        <v>3.0580905741790998E-5</v>
      </c>
      <c r="AO204" s="169">
        <v>1.17694197627168E-6</v>
      </c>
      <c r="AP204" s="169">
        <v>0</v>
      </c>
      <c r="AQ204" s="169">
        <v>3.1757847718062699E-5</v>
      </c>
      <c r="AR204" s="169">
        <v>0</v>
      </c>
      <c r="AS204" s="169">
        <v>0</v>
      </c>
      <c r="AT204" s="169">
        <v>0</v>
      </c>
      <c r="AU204" s="169">
        <v>0</v>
      </c>
      <c r="AV204" s="169">
        <v>3.1757847718062699E-5</v>
      </c>
      <c r="AW204" s="169">
        <v>3.4814033329074603E-5</v>
      </c>
      <c r="AX204" s="169">
        <v>1.3398588496453499E-6</v>
      </c>
      <c r="AY204" s="169">
        <v>0</v>
      </c>
      <c r="AZ204" s="169">
        <v>3.6153892178719897E-5</v>
      </c>
      <c r="BA204" s="169">
        <v>0</v>
      </c>
      <c r="BB204" s="169">
        <v>0</v>
      </c>
      <c r="BC204" s="169">
        <v>0</v>
      </c>
      <c r="BD204" s="169">
        <v>0</v>
      </c>
      <c r="BE204" s="169">
        <v>3.6153892178719897E-5</v>
      </c>
      <c r="BF204" s="169">
        <v>3.0673990204297698E-4</v>
      </c>
      <c r="BG204" s="169">
        <v>4.9837427332088197E-5</v>
      </c>
      <c r="BH204" s="169">
        <v>0</v>
      </c>
      <c r="BI204" s="169">
        <v>3.5657732937506499E-4</v>
      </c>
      <c r="BJ204" s="169">
        <v>3.1027926345407397E-5</v>
      </c>
      <c r="BK204" s="169">
        <v>1.2142285818474901E-7</v>
      </c>
      <c r="BL204" s="169">
        <v>0</v>
      </c>
      <c r="BM204" s="169">
        <v>3.1149349203592098E-5</v>
      </c>
      <c r="BN204" s="169">
        <v>0.29384738571208602</v>
      </c>
    </row>
    <row r="205" spans="1:66" x14ac:dyDescent="0.25">
      <c r="A205" s="169" t="s">
        <v>209</v>
      </c>
      <c r="B205" s="169">
        <v>2027</v>
      </c>
      <c r="C205" s="169" t="s">
        <v>64</v>
      </c>
      <c r="D205" s="169">
        <v>2022</v>
      </c>
      <c r="E205" s="169" t="s">
        <v>210</v>
      </c>
      <c r="F205" s="169" t="s">
        <v>211</v>
      </c>
      <c r="G205" s="169">
        <v>24.7061886399865</v>
      </c>
      <c r="H205" s="169">
        <v>4921.5401862142899</v>
      </c>
      <c r="I205" s="169">
        <v>360.71035414380401</v>
      </c>
      <c r="J205" s="169">
        <v>5.5063875426214701E-3</v>
      </c>
      <c r="K205" s="169">
        <v>7.7766335703116605E-5</v>
      </c>
      <c r="L205" s="169">
        <v>5.2306850442931799E-4</v>
      </c>
      <c r="M205" s="169">
        <v>6.1072223827538996E-3</v>
      </c>
      <c r="N205" s="169">
        <v>3.3101031001580203E-5</v>
      </c>
      <c r="O205" s="169">
        <v>1.85713323104385E-8</v>
      </c>
      <c r="P205" s="169">
        <v>0</v>
      </c>
      <c r="Q205" s="169">
        <v>3.3119602333890602E-5</v>
      </c>
      <c r="R205" s="169">
        <v>1.6275208243298699E-5</v>
      </c>
      <c r="S205" s="169">
        <v>3.0304437749022298E-4</v>
      </c>
      <c r="T205" s="169">
        <v>3.5243918806741301E-4</v>
      </c>
      <c r="U205" s="169">
        <v>3.4597712739821997E-5</v>
      </c>
      <c r="V205" s="169">
        <v>1.9411045548449901E-8</v>
      </c>
      <c r="W205" s="169">
        <v>0</v>
      </c>
      <c r="X205" s="169">
        <v>3.4617123785370399E-5</v>
      </c>
      <c r="Y205" s="169">
        <v>6.5100832973195096E-5</v>
      </c>
      <c r="Z205" s="169">
        <v>7.0710354747718798E-4</v>
      </c>
      <c r="AA205" s="169">
        <v>8.0682150423575395E-4</v>
      </c>
      <c r="AB205" s="169">
        <v>4.1024045179040503</v>
      </c>
      <c r="AC205" s="169">
        <v>1.46712308660783E-2</v>
      </c>
      <c r="AD205" s="169">
        <v>0</v>
      </c>
      <c r="AE205" s="169">
        <v>4.1170757487701204</v>
      </c>
      <c r="AF205" s="169">
        <v>1.7202166772119E-6</v>
      </c>
      <c r="AG205" s="169">
        <v>6.2402177627763195E-8</v>
      </c>
      <c r="AH205" s="169">
        <v>0</v>
      </c>
      <c r="AI205" s="169">
        <v>1.78261885483966E-6</v>
      </c>
      <c r="AJ205" s="169">
        <v>6.4484086086792104E-4</v>
      </c>
      <c r="AK205" s="169">
        <v>2.3061131832283202E-6</v>
      </c>
      <c r="AL205" s="169">
        <v>0</v>
      </c>
      <c r="AM205" s="169">
        <v>6.4714697405114901E-4</v>
      </c>
      <c r="AN205" s="169">
        <v>3.7035793339473197E-5</v>
      </c>
      <c r="AO205" s="169">
        <v>1.34350177228879E-6</v>
      </c>
      <c r="AP205" s="169">
        <v>0</v>
      </c>
      <c r="AQ205" s="169">
        <v>3.8379295111761999E-5</v>
      </c>
      <c r="AR205" s="169">
        <v>0</v>
      </c>
      <c r="AS205" s="169">
        <v>0</v>
      </c>
      <c r="AT205" s="169">
        <v>0</v>
      </c>
      <c r="AU205" s="169">
        <v>0</v>
      </c>
      <c r="AV205" s="169">
        <v>3.8379295111761999E-5</v>
      </c>
      <c r="AW205" s="169">
        <v>4.2162431504673498E-5</v>
      </c>
      <c r="AX205" s="169">
        <v>1.5294744986645299E-6</v>
      </c>
      <c r="AY205" s="169">
        <v>0</v>
      </c>
      <c r="AZ205" s="169">
        <v>4.3691906003337998E-5</v>
      </c>
      <c r="BA205" s="169">
        <v>0</v>
      </c>
      <c r="BB205" s="169">
        <v>0</v>
      </c>
      <c r="BC205" s="169">
        <v>0</v>
      </c>
      <c r="BD205" s="169">
        <v>0</v>
      </c>
      <c r="BE205" s="169">
        <v>4.3691906003337998E-5</v>
      </c>
      <c r="BF205" s="169">
        <v>3.7148525342758497E-4</v>
      </c>
      <c r="BG205" s="169">
        <v>5.6890376328559602E-5</v>
      </c>
      <c r="BH205" s="169">
        <v>0</v>
      </c>
      <c r="BI205" s="169">
        <v>4.2837562975614501E-4</v>
      </c>
      <c r="BJ205" s="169">
        <v>3.8757483725980802E-5</v>
      </c>
      <c r="BK205" s="169">
        <v>1.3860651455762601E-7</v>
      </c>
      <c r="BL205" s="169">
        <v>0</v>
      </c>
      <c r="BM205" s="169">
        <v>3.88960902405385E-5</v>
      </c>
      <c r="BN205" s="169">
        <v>0.36692626728411998</v>
      </c>
    </row>
    <row r="206" spans="1:66" x14ac:dyDescent="0.25">
      <c r="A206" s="169" t="s">
        <v>209</v>
      </c>
      <c r="B206" s="169">
        <v>2027</v>
      </c>
      <c r="C206" s="169" t="s">
        <v>64</v>
      </c>
      <c r="D206" s="169">
        <v>2023</v>
      </c>
      <c r="E206" s="169" t="s">
        <v>210</v>
      </c>
      <c r="F206" s="169" t="s">
        <v>211</v>
      </c>
      <c r="G206" s="169">
        <v>28.697565917637299</v>
      </c>
      <c r="H206" s="169">
        <v>6192.7378597411298</v>
      </c>
      <c r="I206" s="169">
        <v>418.98446239750501</v>
      </c>
      <c r="J206" s="169">
        <v>6.4963708957769999E-3</v>
      </c>
      <c r="K206" s="169">
        <v>9.0329778402214805E-5</v>
      </c>
      <c r="L206" s="169">
        <v>6.0757217974955499E-4</v>
      </c>
      <c r="M206" s="169">
        <v>7.1942728539287799E-3</v>
      </c>
      <c r="N206" s="169">
        <v>3.8169166759700998E-5</v>
      </c>
      <c r="O206" s="169">
        <v>2.15716005784309E-8</v>
      </c>
      <c r="P206" s="169">
        <v>0</v>
      </c>
      <c r="Q206" s="169">
        <v>3.8190738360279498E-5</v>
      </c>
      <c r="R206" s="169">
        <v>2.0478974965147E-5</v>
      </c>
      <c r="S206" s="169">
        <v>3.8131851385103698E-4</v>
      </c>
      <c r="T206" s="169">
        <v>4.3998822717646301E-4</v>
      </c>
      <c r="U206" s="169">
        <v>3.9895007107405698E-5</v>
      </c>
      <c r="V206" s="169">
        <v>2.2546972634027601E-8</v>
      </c>
      <c r="W206" s="169">
        <v>0</v>
      </c>
      <c r="X206" s="169">
        <v>3.99175540800397E-5</v>
      </c>
      <c r="Y206" s="169">
        <v>8.1915899860587999E-5</v>
      </c>
      <c r="Z206" s="169">
        <v>8.8974319898575303E-4</v>
      </c>
      <c r="AA206" s="169">
        <v>1.01157665292638E-3</v>
      </c>
      <c r="AB206" s="169">
        <v>5.1620254661659803</v>
      </c>
      <c r="AC206" s="169">
        <v>1.7041423143298099E-2</v>
      </c>
      <c r="AD206" s="169">
        <v>0</v>
      </c>
      <c r="AE206" s="169">
        <v>5.1790668893092802</v>
      </c>
      <c r="AF206" s="169">
        <v>2.0927149983501002E-6</v>
      </c>
      <c r="AG206" s="169">
        <v>7.2483483064582603E-8</v>
      </c>
      <c r="AH206" s="169">
        <v>0</v>
      </c>
      <c r="AI206" s="169">
        <v>2.1651984814146899E-6</v>
      </c>
      <c r="AJ206" s="169">
        <v>8.1139851784417798E-4</v>
      </c>
      <c r="AK206" s="169">
        <v>2.67867440233643E-6</v>
      </c>
      <c r="AL206" s="169">
        <v>0</v>
      </c>
      <c r="AM206" s="169">
        <v>8.1407719224651403E-4</v>
      </c>
      <c r="AN206" s="169">
        <v>4.5055580046421798E-5</v>
      </c>
      <c r="AO206" s="169">
        <v>1.56054951382988E-6</v>
      </c>
      <c r="AP206" s="169">
        <v>0</v>
      </c>
      <c r="AQ206" s="169">
        <v>4.6616129560251703E-5</v>
      </c>
      <c r="AR206" s="169">
        <v>0</v>
      </c>
      <c r="AS206" s="169">
        <v>0</v>
      </c>
      <c r="AT206" s="169">
        <v>0</v>
      </c>
      <c r="AU206" s="169">
        <v>0</v>
      </c>
      <c r="AV206" s="169">
        <v>4.6616129560251703E-5</v>
      </c>
      <c r="AW206" s="169">
        <v>5.12923481940353E-5</v>
      </c>
      <c r="AX206" s="169">
        <v>1.7765668304552499E-6</v>
      </c>
      <c r="AY206" s="169">
        <v>0</v>
      </c>
      <c r="AZ206" s="169">
        <v>5.3068915024490498E-5</v>
      </c>
      <c r="BA206" s="169">
        <v>0</v>
      </c>
      <c r="BB206" s="169">
        <v>0</v>
      </c>
      <c r="BC206" s="169">
        <v>0</v>
      </c>
      <c r="BD206" s="169">
        <v>0</v>
      </c>
      <c r="BE206" s="169">
        <v>5.3068915024490498E-5</v>
      </c>
      <c r="BF206" s="169">
        <v>4.5192722753177199E-4</v>
      </c>
      <c r="BG206" s="169">
        <v>6.6081229628663706E-5</v>
      </c>
      <c r="BH206" s="169">
        <v>0</v>
      </c>
      <c r="BI206" s="169">
        <v>5.1800845716043595E-4</v>
      </c>
      <c r="BJ206" s="169">
        <v>4.8768257036788499E-5</v>
      </c>
      <c r="BK206" s="169">
        <v>1.60998915943418E-7</v>
      </c>
      <c r="BL206" s="169">
        <v>0</v>
      </c>
      <c r="BM206" s="169">
        <v>4.8929255952731901E-5</v>
      </c>
      <c r="BN206" s="169">
        <v>0.46157413603009601</v>
      </c>
    </row>
    <row r="207" spans="1:66" x14ac:dyDescent="0.25">
      <c r="A207" s="169" t="s">
        <v>209</v>
      </c>
      <c r="B207" s="169">
        <v>2027</v>
      </c>
      <c r="C207" s="169" t="s">
        <v>64</v>
      </c>
      <c r="D207" s="169">
        <v>2024</v>
      </c>
      <c r="E207" s="169" t="s">
        <v>210</v>
      </c>
      <c r="F207" s="169" t="s">
        <v>211</v>
      </c>
      <c r="G207" s="169">
        <v>31.012489895229599</v>
      </c>
      <c r="H207" s="169">
        <v>7152.8397267158198</v>
      </c>
      <c r="I207" s="169">
        <v>452.78235247035201</v>
      </c>
      <c r="J207" s="169">
        <v>6.9802236137117999E-3</v>
      </c>
      <c r="K207" s="169">
        <v>9.7616339587021394E-5</v>
      </c>
      <c r="L207" s="169">
        <v>6.5658272688295602E-4</v>
      </c>
      <c r="M207" s="169">
        <v>7.7344226801817802E-3</v>
      </c>
      <c r="N207" s="169">
        <v>3.9871863417356497E-5</v>
      </c>
      <c r="O207" s="169">
        <v>2.3311699914986901E-8</v>
      </c>
      <c r="P207" s="169">
        <v>0</v>
      </c>
      <c r="Q207" s="169">
        <v>3.9895175117271402E-5</v>
      </c>
      <c r="R207" s="169">
        <v>2.36539684079644E-5</v>
      </c>
      <c r="S207" s="169">
        <v>4.4043689175629798E-4</v>
      </c>
      <c r="T207" s="169">
        <v>5.0398603528153398E-4</v>
      </c>
      <c r="U207" s="169">
        <v>4.1674692152315803E-5</v>
      </c>
      <c r="V207" s="169">
        <v>2.4365751541006301E-8</v>
      </c>
      <c r="W207" s="169">
        <v>0</v>
      </c>
      <c r="X207" s="169">
        <v>4.1699057903856801E-5</v>
      </c>
      <c r="Y207" s="169">
        <v>9.4615873631857803E-5</v>
      </c>
      <c r="Z207" s="169">
        <v>1.02768608076469E-3</v>
      </c>
      <c r="AA207" s="169">
        <v>1.1640010123004101E-3</v>
      </c>
      <c r="AB207" s="169">
        <v>5.4314696040493997</v>
      </c>
      <c r="AC207" s="169">
        <v>1.70224257990183E-2</v>
      </c>
      <c r="AD207" s="169">
        <v>0</v>
      </c>
      <c r="AE207" s="169">
        <v>5.4484920298484196</v>
      </c>
      <c r="AF207" s="169">
        <v>2.3302145300157499E-6</v>
      </c>
      <c r="AG207" s="169">
        <v>7.8330451180525904E-8</v>
      </c>
      <c r="AH207" s="169">
        <v>0</v>
      </c>
      <c r="AI207" s="169">
        <v>2.4085449811962799E-6</v>
      </c>
      <c r="AJ207" s="169">
        <v>8.5375138408890503E-4</v>
      </c>
      <c r="AK207" s="169">
        <v>2.6756882843692398E-6</v>
      </c>
      <c r="AL207" s="169">
        <v>0</v>
      </c>
      <c r="AM207" s="169">
        <v>8.5642707237327403E-4</v>
      </c>
      <c r="AN207" s="169">
        <v>5.0168879835636101E-5</v>
      </c>
      <c r="AO207" s="169">
        <v>1.6864331340000701E-6</v>
      </c>
      <c r="AP207" s="169">
        <v>0</v>
      </c>
      <c r="AQ207" s="169">
        <v>5.18553129696362E-5</v>
      </c>
      <c r="AR207" s="169">
        <v>0</v>
      </c>
      <c r="AS207" s="169">
        <v>0</v>
      </c>
      <c r="AT207" s="169">
        <v>0</v>
      </c>
      <c r="AU207" s="169">
        <v>0</v>
      </c>
      <c r="AV207" s="169">
        <v>5.18553129696362E-5</v>
      </c>
      <c r="AW207" s="169">
        <v>5.71134507730864E-5</v>
      </c>
      <c r="AX207" s="169">
        <v>1.9198757495956201E-6</v>
      </c>
      <c r="AY207" s="169">
        <v>0</v>
      </c>
      <c r="AZ207" s="169">
        <v>5.9033326522682003E-5</v>
      </c>
      <c r="BA207" s="169">
        <v>0</v>
      </c>
      <c r="BB207" s="169">
        <v>0</v>
      </c>
      <c r="BC207" s="169">
        <v>0</v>
      </c>
      <c r="BD207" s="169">
        <v>0</v>
      </c>
      <c r="BE207" s="169">
        <v>5.9033326522682003E-5</v>
      </c>
      <c r="BF207" s="169">
        <v>5.0321586121891595E-4</v>
      </c>
      <c r="BG207" s="169">
        <v>7.1411752202432202E-5</v>
      </c>
      <c r="BH207" s="169">
        <v>0</v>
      </c>
      <c r="BI207" s="169">
        <v>5.7462761342134798E-4</v>
      </c>
      <c r="BJ207" s="169">
        <v>5.1313831648824203E-5</v>
      </c>
      <c r="BK207" s="169">
        <v>1.6081943845441201E-7</v>
      </c>
      <c r="BL207" s="169">
        <v>0</v>
      </c>
      <c r="BM207" s="169">
        <v>5.1474651087278603E-5</v>
      </c>
      <c r="BN207" s="169">
        <v>0.48558612103184301</v>
      </c>
    </row>
    <row r="208" spans="1:66" x14ac:dyDescent="0.25">
      <c r="A208" s="169" t="s">
        <v>209</v>
      </c>
      <c r="B208" s="169">
        <v>2027</v>
      </c>
      <c r="C208" s="169" t="s">
        <v>64</v>
      </c>
      <c r="D208" s="169">
        <v>2025</v>
      </c>
      <c r="E208" s="169" t="s">
        <v>210</v>
      </c>
      <c r="F208" s="169" t="s">
        <v>211</v>
      </c>
      <c r="G208" s="169">
        <v>30.755437182299701</v>
      </c>
      <c r="H208" s="169">
        <v>7453.4345907999796</v>
      </c>
      <c r="I208" s="169">
        <v>449.02938286157598</v>
      </c>
      <c r="J208" s="169">
        <v>6.7087180815752897E-3</v>
      </c>
      <c r="K208" s="169">
        <v>9.6807228644884801E-5</v>
      </c>
      <c r="L208" s="169">
        <v>6.5114052047584897E-4</v>
      </c>
      <c r="M208" s="169">
        <v>7.4566658306960201E-3</v>
      </c>
      <c r="N208" s="169">
        <v>3.6998102703427902E-5</v>
      </c>
      <c r="O208" s="169">
        <v>2.3118476612814098E-8</v>
      </c>
      <c r="P208" s="169">
        <v>0</v>
      </c>
      <c r="Q208" s="169">
        <v>3.7021221180040703E-5</v>
      </c>
      <c r="R208" s="169">
        <v>2.4648015764021699E-5</v>
      </c>
      <c r="S208" s="169">
        <v>4.5894605352608402E-4</v>
      </c>
      <c r="T208" s="169">
        <v>5.2061529047014695E-4</v>
      </c>
      <c r="U208" s="169">
        <v>3.86709927310277E-5</v>
      </c>
      <c r="V208" s="169">
        <v>2.4163791538524999E-8</v>
      </c>
      <c r="W208" s="169">
        <v>0</v>
      </c>
      <c r="X208" s="169">
        <v>3.8695156522566197E-5</v>
      </c>
      <c r="Y208" s="169">
        <v>9.8592063056086903E-5</v>
      </c>
      <c r="Z208" s="169">
        <v>1.0708741248941899E-3</v>
      </c>
      <c r="AA208" s="169">
        <v>1.2081613444728499E-3</v>
      </c>
      <c r="AB208" s="169">
        <v>5.6597246649461903</v>
      </c>
      <c r="AC208" s="169">
        <v>1.68813322993649E-2</v>
      </c>
      <c r="AD208" s="169">
        <v>0</v>
      </c>
      <c r="AE208" s="169">
        <v>5.6766059972455496</v>
      </c>
      <c r="AF208" s="169">
        <v>2.33429371008568E-6</v>
      </c>
      <c r="AG208" s="169">
        <v>7.76811948631841E-8</v>
      </c>
      <c r="AH208" s="169">
        <v>0</v>
      </c>
      <c r="AI208" s="169">
        <v>2.41197490494887E-6</v>
      </c>
      <c r="AJ208" s="169">
        <v>8.89629901023004E-4</v>
      </c>
      <c r="AK208" s="169">
        <v>2.6535103510663799E-6</v>
      </c>
      <c r="AL208" s="169">
        <v>0</v>
      </c>
      <c r="AM208" s="169">
        <v>8.9228341137407099E-4</v>
      </c>
      <c r="AN208" s="169">
        <v>5.02567034639416E-5</v>
      </c>
      <c r="AO208" s="169">
        <v>1.67245482352793E-6</v>
      </c>
      <c r="AP208" s="169">
        <v>0</v>
      </c>
      <c r="AQ208" s="169">
        <v>5.19291582874695E-5</v>
      </c>
      <c r="AR208" s="169">
        <v>0</v>
      </c>
      <c r="AS208" s="169">
        <v>0</v>
      </c>
      <c r="AT208" s="169">
        <v>0</v>
      </c>
      <c r="AU208" s="169">
        <v>0</v>
      </c>
      <c r="AV208" s="169">
        <v>5.19291582874695E-5</v>
      </c>
      <c r="AW208" s="169">
        <v>5.7213431288664398E-5</v>
      </c>
      <c r="AX208" s="169">
        <v>1.9039625071701E-6</v>
      </c>
      <c r="AY208" s="169">
        <v>0</v>
      </c>
      <c r="AZ208" s="169">
        <v>5.91173937958345E-5</v>
      </c>
      <c r="BA208" s="169">
        <v>0</v>
      </c>
      <c r="BB208" s="169">
        <v>0</v>
      </c>
      <c r="BC208" s="169">
        <v>0</v>
      </c>
      <c r="BD208" s="169">
        <v>0</v>
      </c>
      <c r="BE208" s="169">
        <v>5.91173937958345E-5</v>
      </c>
      <c r="BF208" s="169">
        <v>5.0409676433763896E-4</v>
      </c>
      <c r="BG208" s="169">
        <v>7.0819842791071606E-5</v>
      </c>
      <c r="BH208" s="169">
        <v>0</v>
      </c>
      <c r="BI208" s="169">
        <v>5.7491660712871099E-4</v>
      </c>
      <c r="BJ208" s="169">
        <v>5.3470272284912399E-5</v>
      </c>
      <c r="BK208" s="169">
        <v>1.5948645703027499E-7</v>
      </c>
      <c r="BL208" s="169">
        <v>0</v>
      </c>
      <c r="BM208" s="169">
        <v>5.3629758741942699E-5</v>
      </c>
      <c r="BN208" s="169">
        <v>0.50591632909211603</v>
      </c>
    </row>
    <row r="209" spans="1:66" x14ac:dyDescent="0.25">
      <c r="A209" s="169" t="s">
        <v>209</v>
      </c>
      <c r="B209" s="169">
        <v>2027</v>
      </c>
      <c r="C209" s="169" t="s">
        <v>64</v>
      </c>
      <c r="D209" s="169">
        <v>2026</v>
      </c>
      <c r="E209" s="169" t="s">
        <v>210</v>
      </c>
      <c r="F209" s="169" t="s">
        <v>211</v>
      </c>
      <c r="G209" s="169">
        <v>29.375454760999499</v>
      </c>
      <c r="H209" s="169">
        <v>7321.8143203423497</v>
      </c>
      <c r="I209" s="169">
        <v>428.88163951059198</v>
      </c>
      <c r="J209" s="169">
        <v>6.0249651833153102E-3</v>
      </c>
      <c r="K209" s="169">
        <v>9.2463532504495806E-5</v>
      </c>
      <c r="L209" s="169">
        <v>6.2192414267810104E-4</v>
      </c>
      <c r="M209" s="169">
        <v>6.7393528584979096E-3</v>
      </c>
      <c r="N209" s="169">
        <v>3.1791872976821E-5</v>
      </c>
      <c r="O209" s="169">
        <v>2.2081161124699899E-8</v>
      </c>
      <c r="P209" s="169">
        <v>0</v>
      </c>
      <c r="Q209" s="169">
        <v>3.1813954137945697E-5</v>
      </c>
      <c r="R209" s="169">
        <v>2.4212756225404601E-5</v>
      </c>
      <c r="S209" s="169">
        <v>4.5084152091703298E-4</v>
      </c>
      <c r="T209" s="169">
        <v>5.06868231280384E-4</v>
      </c>
      <c r="U209" s="169">
        <v>3.3229360398485899E-5</v>
      </c>
      <c r="V209" s="169">
        <v>2.30795732470575E-8</v>
      </c>
      <c r="W209" s="169">
        <v>0</v>
      </c>
      <c r="X209" s="169">
        <v>3.3252439971733003E-5</v>
      </c>
      <c r="Y209" s="169">
        <v>9.6851024901618404E-5</v>
      </c>
      <c r="Z209" s="169">
        <v>1.05196354880641E-3</v>
      </c>
      <c r="AA209" s="169">
        <v>1.18206701367976E-3</v>
      </c>
      <c r="AB209" s="169">
        <v>5.55977953467894</v>
      </c>
      <c r="AC209" s="169">
        <v>1.61238746282816E-2</v>
      </c>
      <c r="AD209" s="169">
        <v>0</v>
      </c>
      <c r="AE209" s="169">
        <v>5.5759034093072204</v>
      </c>
      <c r="AF209" s="169">
        <v>2.1991527050725398E-6</v>
      </c>
      <c r="AG209" s="169">
        <v>7.4195675124304001E-8</v>
      </c>
      <c r="AH209" s="169">
        <v>0</v>
      </c>
      <c r="AI209" s="169">
        <v>2.2733483801968399E-6</v>
      </c>
      <c r="AJ209" s="169">
        <v>8.7391991836288001E-4</v>
      </c>
      <c r="AK209" s="169">
        <v>2.5344485533912302E-6</v>
      </c>
      <c r="AL209" s="169">
        <v>0</v>
      </c>
      <c r="AM209" s="169">
        <v>8.7645436691627095E-4</v>
      </c>
      <c r="AN209" s="169">
        <v>4.7347154684617199E-5</v>
      </c>
      <c r="AO209" s="169">
        <v>1.5974125393553E-6</v>
      </c>
      <c r="AP209" s="169">
        <v>0</v>
      </c>
      <c r="AQ209" s="169">
        <v>4.8944567223972501E-5</v>
      </c>
      <c r="AR209" s="169">
        <v>0</v>
      </c>
      <c r="AS209" s="169">
        <v>0</v>
      </c>
      <c r="AT209" s="169">
        <v>0</v>
      </c>
      <c r="AU209" s="169">
        <v>0</v>
      </c>
      <c r="AV209" s="169">
        <v>4.8944567223972501E-5</v>
      </c>
      <c r="AW209" s="169">
        <v>5.3901131482006202E-5</v>
      </c>
      <c r="AX209" s="169">
        <v>1.8185325789549501E-6</v>
      </c>
      <c r="AY209" s="169">
        <v>0</v>
      </c>
      <c r="AZ209" s="169">
        <v>5.5719664060961099E-5</v>
      </c>
      <c r="BA209" s="169">
        <v>0</v>
      </c>
      <c r="BB209" s="169">
        <v>0</v>
      </c>
      <c r="BC209" s="169">
        <v>0</v>
      </c>
      <c r="BD209" s="169">
        <v>0</v>
      </c>
      <c r="BE209" s="169">
        <v>5.5719664060961099E-5</v>
      </c>
      <c r="BF209" s="169">
        <v>4.7491270812226902E-4</v>
      </c>
      <c r="BG209" s="169">
        <v>6.7642188786297102E-5</v>
      </c>
      <c r="BH209" s="169">
        <v>0</v>
      </c>
      <c r="BI209" s="169">
        <v>5.4255489690856597E-4</v>
      </c>
      <c r="BJ209" s="169">
        <v>5.2526040251499201E-5</v>
      </c>
      <c r="BK209" s="169">
        <v>1.5233037253592401E-7</v>
      </c>
      <c r="BL209" s="169">
        <v>0</v>
      </c>
      <c r="BM209" s="169">
        <v>5.2678370624035198E-5</v>
      </c>
      <c r="BN209" s="169">
        <v>0.496941409281836</v>
      </c>
    </row>
    <row r="210" spans="1:66" x14ac:dyDescent="0.25">
      <c r="A210" s="169" t="s">
        <v>209</v>
      </c>
      <c r="B210" s="169">
        <v>2027</v>
      </c>
      <c r="C210" s="169" t="s">
        <v>64</v>
      </c>
      <c r="D210" s="169">
        <v>2027</v>
      </c>
      <c r="E210" s="169" t="s">
        <v>210</v>
      </c>
      <c r="F210" s="169" t="s">
        <v>211</v>
      </c>
      <c r="G210" s="169">
        <v>18.652979163885</v>
      </c>
      <c r="H210" s="169">
        <v>4653.3538058738905</v>
      </c>
      <c r="I210" s="169">
        <v>272.33349579272101</v>
      </c>
      <c r="J210" s="169">
        <v>3.4714296505490901E-3</v>
      </c>
      <c r="K210" s="169">
        <v>5.8712975143976401E-5</v>
      </c>
      <c r="L210" s="169">
        <v>3.94912629243565E-4</v>
      </c>
      <c r="M210" s="169">
        <v>3.9250552549366397E-3</v>
      </c>
      <c r="N210" s="169">
        <v>1.73241147249227E-5</v>
      </c>
      <c r="O210" s="169">
        <v>1.4021210623784101E-8</v>
      </c>
      <c r="P210" s="169">
        <v>0</v>
      </c>
      <c r="Q210" s="169">
        <v>1.7338135935546499E-5</v>
      </c>
      <c r="R210" s="169">
        <v>1.5388333601843499E-5</v>
      </c>
      <c r="S210" s="169">
        <v>2.8653077166632601E-4</v>
      </c>
      <c r="T210" s="169">
        <v>3.19257241203716E-4</v>
      </c>
      <c r="U210" s="169">
        <v>1.8107434318163199E-5</v>
      </c>
      <c r="V210" s="169">
        <v>1.4655187549990999E-8</v>
      </c>
      <c r="W210" s="169">
        <v>0</v>
      </c>
      <c r="X210" s="169">
        <v>1.8122089505713198E-5</v>
      </c>
      <c r="Y210" s="169">
        <v>6.1553334407374105E-5</v>
      </c>
      <c r="Z210" s="169">
        <v>6.6857180055476199E-4</v>
      </c>
      <c r="AA210" s="169">
        <v>7.4824722446784899E-4</v>
      </c>
      <c r="AB210" s="169">
        <v>3.36468012384654</v>
      </c>
      <c r="AC210" s="169">
        <v>9.8696811363075797E-3</v>
      </c>
      <c r="AD210" s="169">
        <v>0</v>
      </c>
      <c r="AE210" s="169">
        <v>3.37454980498284</v>
      </c>
      <c r="AF210" s="169">
        <v>1.3382307436728601E-6</v>
      </c>
      <c r="AG210" s="169">
        <v>4.7113155980191502E-8</v>
      </c>
      <c r="AH210" s="169">
        <v>0</v>
      </c>
      <c r="AI210" s="169">
        <v>1.3853438996530499E-6</v>
      </c>
      <c r="AJ210" s="169">
        <v>5.2888085953915005E-4</v>
      </c>
      <c r="AK210" s="169">
        <v>1.5513764312252801E-6</v>
      </c>
      <c r="AL210" s="169">
        <v>0</v>
      </c>
      <c r="AM210" s="169">
        <v>5.3043223597037503E-4</v>
      </c>
      <c r="AN210" s="169">
        <v>2.8811740939244701E-5</v>
      </c>
      <c r="AO210" s="169">
        <v>1.01433332879948E-6</v>
      </c>
      <c r="AP210" s="169">
        <v>0</v>
      </c>
      <c r="AQ210" s="169">
        <v>2.9826074268044099E-5</v>
      </c>
      <c r="AR210" s="169">
        <v>0</v>
      </c>
      <c r="AS210" s="169">
        <v>0</v>
      </c>
      <c r="AT210" s="169">
        <v>0</v>
      </c>
      <c r="AU210" s="169">
        <v>0</v>
      </c>
      <c r="AV210" s="169">
        <v>2.9826074268044099E-5</v>
      </c>
      <c r="AW210" s="169">
        <v>3.2799973872480301E-5</v>
      </c>
      <c r="AX210" s="169">
        <v>1.1547412824780601E-6</v>
      </c>
      <c r="AY210" s="169">
        <v>0</v>
      </c>
      <c r="AZ210" s="169">
        <v>3.3954715154958298E-5</v>
      </c>
      <c r="BA210" s="169">
        <v>0</v>
      </c>
      <c r="BB210" s="169">
        <v>0</v>
      </c>
      <c r="BC210" s="169">
        <v>0</v>
      </c>
      <c r="BD210" s="169">
        <v>0</v>
      </c>
      <c r="BE210" s="169">
        <v>3.3954715154958298E-5</v>
      </c>
      <c r="BF210" s="169">
        <v>2.8899438200346E-4</v>
      </c>
      <c r="BG210" s="169">
        <v>4.29517891142751E-5</v>
      </c>
      <c r="BH210" s="169">
        <v>0</v>
      </c>
      <c r="BI210" s="169">
        <v>3.3194617111773501E-4</v>
      </c>
      <c r="BJ210" s="169">
        <v>3.1787829448310802E-5</v>
      </c>
      <c r="BK210" s="169">
        <v>9.3243853537996703E-8</v>
      </c>
      <c r="BL210" s="169">
        <v>0</v>
      </c>
      <c r="BM210" s="169">
        <v>3.1881073301848798E-5</v>
      </c>
      <c r="BN210" s="169">
        <v>0.30075010499298999</v>
      </c>
    </row>
    <row r="211" spans="1:66" x14ac:dyDescent="0.25">
      <c r="A211" s="169" t="s">
        <v>209</v>
      </c>
      <c r="B211" s="169">
        <v>2027</v>
      </c>
      <c r="C211" s="169" t="s">
        <v>64</v>
      </c>
      <c r="D211" s="169">
        <v>2028</v>
      </c>
      <c r="E211" s="169" t="s">
        <v>210</v>
      </c>
      <c r="F211" s="169" t="s">
        <v>211</v>
      </c>
      <c r="G211" s="169">
        <v>7.7241292354192099</v>
      </c>
      <c r="H211" s="169">
        <v>802.89020364396595</v>
      </c>
      <c r="I211" s="169">
        <v>112.77228683712001</v>
      </c>
      <c r="J211" s="169">
        <v>5.37240532074945E-4</v>
      </c>
      <c r="K211" s="169">
        <v>2.43128244460856E-5</v>
      </c>
      <c r="L211" s="169">
        <v>1.6353184969414601E-4</v>
      </c>
      <c r="M211" s="169">
        <v>7.2508520621517697E-4</v>
      </c>
      <c r="N211" s="169">
        <v>2.4919997500571999E-6</v>
      </c>
      <c r="O211" s="169">
        <v>5.8061311248784103E-9</v>
      </c>
      <c r="P211" s="169">
        <v>0</v>
      </c>
      <c r="Q211" s="169">
        <v>2.49780588118208E-6</v>
      </c>
      <c r="R211" s="169">
        <v>2.6551048587213801E-6</v>
      </c>
      <c r="S211" s="169">
        <v>4.9438052469392197E-5</v>
      </c>
      <c r="T211" s="169">
        <v>5.4590963209295599E-5</v>
      </c>
      <c r="U211" s="169">
        <v>2.6046769206696701E-6</v>
      </c>
      <c r="V211" s="169">
        <v>6.0686586100201301E-9</v>
      </c>
      <c r="W211" s="169">
        <v>0</v>
      </c>
      <c r="X211" s="169">
        <v>2.61074557927969E-6</v>
      </c>
      <c r="Y211" s="169">
        <v>1.06204194348855E-5</v>
      </c>
      <c r="Z211" s="169">
        <v>1.1535545576191501E-4</v>
      </c>
      <c r="AA211" s="169">
        <v>1.2858662077607999E-4</v>
      </c>
      <c r="AB211" s="169">
        <v>0.58054229756222397</v>
      </c>
      <c r="AC211" s="169">
        <v>4.0869982183232498E-3</v>
      </c>
      <c r="AD211" s="169">
        <v>0</v>
      </c>
      <c r="AE211" s="169">
        <v>0.58462929578054701</v>
      </c>
      <c r="AF211" s="169">
        <v>2.2064389019779E-7</v>
      </c>
      <c r="AG211" s="169">
        <v>1.9509382511081299E-8</v>
      </c>
      <c r="AH211" s="169">
        <v>0</v>
      </c>
      <c r="AI211" s="169">
        <v>2.4015327270887102E-7</v>
      </c>
      <c r="AJ211" s="169">
        <v>9.1253164649284199E-5</v>
      </c>
      <c r="AK211" s="169">
        <v>6.4241920511917296E-7</v>
      </c>
      <c r="AL211" s="169">
        <v>0</v>
      </c>
      <c r="AM211" s="169">
        <v>9.1895583854403301E-5</v>
      </c>
      <c r="AN211" s="169">
        <v>4.7504024505955697E-6</v>
      </c>
      <c r="AO211" s="169">
        <v>4.2003165556575602E-7</v>
      </c>
      <c r="AP211" s="169">
        <v>0</v>
      </c>
      <c r="AQ211" s="169">
        <v>5.1704341061613203E-6</v>
      </c>
      <c r="AR211" s="169">
        <v>0</v>
      </c>
      <c r="AS211" s="169">
        <v>0</v>
      </c>
      <c r="AT211" s="169">
        <v>0</v>
      </c>
      <c r="AU211" s="169">
        <v>0</v>
      </c>
      <c r="AV211" s="169">
        <v>5.1704341061613203E-6</v>
      </c>
      <c r="AW211" s="169">
        <v>5.4079715832467099E-6</v>
      </c>
      <c r="AX211" s="169">
        <v>4.7817406651069997E-7</v>
      </c>
      <c r="AY211" s="169">
        <v>0</v>
      </c>
      <c r="AZ211" s="169">
        <v>5.8861456497574103E-6</v>
      </c>
      <c r="BA211" s="169">
        <v>0</v>
      </c>
      <c r="BB211" s="169">
        <v>0</v>
      </c>
      <c r="BC211" s="169">
        <v>0</v>
      </c>
      <c r="BD211" s="169">
        <v>0</v>
      </c>
      <c r="BE211" s="169">
        <v>5.8861456497574103E-6</v>
      </c>
      <c r="BF211" s="169">
        <v>4.76486166046625E-5</v>
      </c>
      <c r="BG211" s="169">
        <v>1.7786175982734101E-5</v>
      </c>
      <c r="BH211" s="169">
        <v>0</v>
      </c>
      <c r="BI211" s="169">
        <v>6.5434792587396699E-5</v>
      </c>
      <c r="BJ211" s="169">
        <v>5.4846757680315397E-6</v>
      </c>
      <c r="BK211" s="169">
        <v>3.8611932646687103E-8</v>
      </c>
      <c r="BL211" s="169">
        <v>0</v>
      </c>
      <c r="BM211" s="169">
        <v>5.5232877006782303E-6</v>
      </c>
      <c r="BN211" s="169">
        <v>5.2103934524348E-2</v>
      </c>
    </row>
    <row r="212" spans="1:66" x14ac:dyDescent="0.25">
      <c r="A212" s="169" t="s">
        <v>209</v>
      </c>
      <c r="B212" s="169">
        <v>2027</v>
      </c>
      <c r="C212" s="169" t="s">
        <v>65</v>
      </c>
      <c r="D212" s="169">
        <v>2021</v>
      </c>
      <c r="E212" s="169" t="s">
        <v>210</v>
      </c>
      <c r="F212" s="169" t="s">
        <v>211</v>
      </c>
      <c r="G212" s="169">
        <v>12.318995073064301</v>
      </c>
      <c r="H212" s="169">
        <v>602.11504370525097</v>
      </c>
      <c r="I212" s="169">
        <v>179.857328066739</v>
      </c>
      <c r="J212" s="169">
        <v>7.1359223761073304E-4</v>
      </c>
      <c r="K212" s="169">
        <v>3.8775835493559198E-5</v>
      </c>
      <c r="L212" s="169">
        <v>2.6081231803236999E-4</v>
      </c>
      <c r="M212" s="169">
        <v>1.01318039113666E-3</v>
      </c>
      <c r="N212" s="169">
        <v>4.36832792475677E-6</v>
      </c>
      <c r="O212" s="169">
        <v>9.2600341787343007E-9</v>
      </c>
      <c r="P212" s="169">
        <v>0</v>
      </c>
      <c r="Q212" s="169">
        <v>4.3775879589355004E-6</v>
      </c>
      <c r="R212" s="169">
        <v>1.9911546694620898E-6</v>
      </c>
      <c r="S212" s="169">
        <v>3.7075299945384102E-5</v>
      </c>
      <c r="T212" s="169">
        <v>4.3444042573781698E-5</v>
      </c>
      <c r="U212" s="169">
        <v>4.5658443293461897E-6</v>
      </c>
      <c r="V212" s="169">
        <v>9.67873183350357E-9</v>
      </c>
      <c r="W212" s="169">
        <v>0</v>
      </c>
      <c r="X212" s="169">
        <v>4.5755230611796898E-6</v>
      </c>
      <c r="Y212" s="169">
        <v>7.9646186778483592E-6</v>
      </c>
      <c r="Z212" s="169">
        <v>8.6509033205896198E-5</v>
      </c>
      <c r="AA212" s="169">
        <v>9.9049174944924304E-5</v>
      </c>
      <c r="AB212" s="169">
        <v>0.54220720366789099</v>
      </c>
      <c r="AC212" s="169">
        <v>7.3153663395288697E-3</v>
      </c>
      <c r="AD212" s="169">
        <v>0</v>
      </c>
      <c r="AE212" s="169">
        <v>0.54952257000742</v>
      </c>
      <c r="AF212" s="169">
        <v>2.17067373733751E-7</v>
      </c>
      <c r="AG212" s="169">
        <v>3.1114961920946401E-8</v>
      </c>
      <c r="AH212" s="169">
        <v>0</v>
      </c>
      <c r="AI212" s="169">
        <v>2.4818233565469801E-7</v>
      </c>
      <c r="AJ212" s="169">
        <v>8.5227421736709495E-5</v>
      </c>
      <c r="AK212" s="169">
        <v>1.1498737160995699E-6</v>
      </c>
      <c r="AL212" s="169">
        <v>0</v>
      </c>
      <c r="AM212" s="169">
        <v>8.6377295452809099E-5</v>
      </c>
      <c r="AN212" s="169">
        <v>4.6734010318835698E-6</v>
      </c>
      <c r="AO212" s="169">
        <v>6.6989659775737597E-7</v>
      </c>
      <c r="AP212" s="169">
        <v>0</v>
      </c>
      <c r="AQ212" s="169">
        <v>5.3432976296409396E-6</v>
      </c>
      <c r="AR212" s="169">
        <v>0</v>
      </c>
      <c r="AS212" s="169">
        <v>0</v>
      </c>
      <c r="AT212" s="169">
        <v>0</v>
      </c>
      <c r="AU212" s="169">
        <v>0</v>
      </c>
      <c r="AV212" s="169">
        <v>5.3432976296409396E-6</v>
      </c>
      <c r="AW212" s="169">
        <v>5.3203113294903199E-6</v>
      </c>
      <c r="AX212" s="169">
        <v>7.6262628315446001E-7</v>
      </c>
      <c r="AY212" s="169">
        <v>0</v>
      </c>
      <c r="AZ212" s="169">
        <v>6.0829376126447804E-6</v>
      </c>
      <c r="BA212" s="169">
        <v>0</v>
      </c>
      <c r="BB212" s="169">
        <v>0</v>
      </c>
      <c r="BC212" s="169">
        <v>0</v>
      </c>
      <c r="BD212" s="169">
        <v>0</v>
      </c>
      <c r="BE212" s="169">
        <v>6.0829376126447804E-6</v>
      </c>
      <c r="BF212" s="169">
        <v>4.6885871438147997E-5</v>
      </c>
      <c r="BG212" s="169">
        <v>2.83666686071528E-5</v>
      </c>
      <c r="BH212" s="169">
        <v>0</v>
      </c>
      <c r="BI212" s="169">
        <v>7.52525400453008E-5</v>
      </c>
      <c r="BJ212" s="169">
        <v>5.1225048092050197E-6</v>
      </c>
      <c r="BK212" s="169">
        <v>6.91119538837515E-8</v>
      </c>
      <c r="BL212" s="169">
        <v>0</v>
      </c>
      <c r="BM212" s="169">
        <v>5.1916167630887702E-6</v>
      </c>
      <c r="BN212" s="169">
        <v>4.8975116734597902E-2</v>
      </c>
    </row>
    <row r="213" spans="1:66" x14ac:dyDescent="0.25">
      <c r="A213" s="169" t="s">
        <v>209</v>
      </c>
      <c r="B213" s="169">
        <v>2027</v>
      </c>
      <c r="C213" s="169" t="s">
        <v>65</v>
      </c>
      <c r="D213" s="169">
        <v>2022</v>
      </c>
      <c r="E213" s="169" t="s">
        <v>210</v>
      </c>
      <c r="F213" s="169" t="s">
        <v>211</v>
      </c>
      <c r="G213" s="169">
        <v>14.039419325234499</v>
      </c>
      <c r="H213" s="169">
        <v>724.87927170122896</v>
      </c>
      <c r="I213" s="169">
        <v>204.97552214842401</v>
      </c>
      <c r="J213" s="169">
        <v>8.1117657329972696E-4</v>
      </c>
      <c r="K213" s="169">
        <v>4.41911219991238E-5</v>
      </c>
      <c r="L213" s="169">
        <v>2.9723637977980302E-4</v>
      </c>
      <c r="M213" s="169">
        <v>1.1526040750786499E-3</v>
      </c>
      <c r="N213" s="169">
        <v>4.8733476881931004E-6</v>
      </c>
      <c r="O213" s="169">
        <v>1.0553255523700399E-8</v>
      </c>
      <c r="P213" s="169">
        <v>0</v>
      </c>
      <c r="Q213" s="169">
        <v>4.8839009437167996E-6</v>
      </c>
      <c r="R213" s="169">
        <v>2.3971278607526901E-6</v>
      </c>
      <c r="S213" s="169">
        <v>4.4634520767215097E-5</v>
      </c>
      <c r="T213" s="169">
        <v>5.1915549571684602E-5</v>
      </c>
      <c r="U213" s="169">
        <v>5.0936988454931002E-6</v>
      </c>
      <c r="V213" s="169">
        <v>1.1030426909104299E-8</v>
      </c>
      <c r="W213" s="169">
        <v>0</v>
      </c>
      <c r="X213" s="169">
        <v>5.1047292724022101E-6</v>
      </c>
      <c r="Y213" s="169">
        <v>9.5885114430107707E-6</v>
      </c>
      <c r="Z213" s="169">
        <v>1.04147215123502E-4</v>
      </c>
      <c r="AA213" s="169">
        <v>1.18840455838915E-4</v>
      </c>
      <c r="AB213" s="169">
        <v>0.65275692247666295</v>
      </c>
      <c r="AC213" s="169">
        <v>8.3370027302725799E-3</v>
      </c>
      <c r="AD213" s="169">
        <v>0</v>
      </c>
      <c r="AE213" s="169">
        <v>0.661093925206936</v>
      </c>
      <c r="AF213" s="169">
        <v>2.5336652861575997E-7</v>
      </c>
      <c r="AG213" s="169">
        <v>3.5460359802563797E-8</v>
      </c>
      <c r="AH213" s="169">
        <v>0</v>
      </c>
      <c r="AI213" s="169">
        <v>2.8882688841832402E-7</v>
      </c>
      <c r="AJ213" s="169">
        <v>1.0260429803797099E-4</v>
      </c>
      <c r="AK213" s="169">
        <v>1.3104607296000701E-6</v>
      </c>
      <c r="AL213" s="169">
        <v>0</v>
      </c>
      <c r="AM213" s="169">
        <v>1.03914758767571E-4</v>
      </c>
      <c r="AN213" s="169">
        <v>5.4549118824739198E-6</v>
      </c>
      <c r="AO213" s="169">
        <v>7.6345182254580602E-7</v>
      </c>
      <c r="AP213" s="169">
        <v>0</v>
      </c>
      <c r="AQ213" s="169">
        <v>6.2183637050197304E-6</v>
      </c>
      <c r="AR213" s="169">
        <v>0</v>
      </c>
      <c r="AS213" s="169">
        <v>0</v>
      </c>
      <c r="AT213" s="169">
        <v>0</v>
      </c>
      <c r="AU213" s="169">
        <v>0</v>
      </c>
      <c r="AV213" s="169">
        <v>6.2183637050197304E-6</v>
      </c>
      <c r="AW213" s="169">
        <v>6.2100019432743699E-6</v>
      </c>
      <c r="AX213" s="169">
        <v>8.6913178503181304E-7</v>
      </c>
      <c r="AY213" s="169">
        <v>0</v>
      </c>
      <c r="AZ213" s="169">
        <v>7.0791337283061796E-6</v>
      </c>
      <c r="BA213" s="169">
        <v>0</v>
      </c>
      <c r="BB213" s="169">
        <v>0</v>
      </c>
      <c r="BC213" s="169">
        <v>0</v>
      </c>
      <c r="BD213" s="169">
        <v>0</v>
      </c>
      <c r="BE213" s="169">
        <v>7.0791337283061796E-6</v>
      </c>
      <c r="BF213" s="169">
        <v>5.4726374475064697E-5</v>
      </c>
      <c r="BG213" s="169">
        <v>3.23282502406847E-5</v>
      </c>
      <c r="BH213" s="169">
        <v>0</v>
      </c>
      <c r="BI213" s="169">
        <v>8.7054624715749397E-5</v>
      </c>
      <c r="BJ213" s="169">
        <v>6.16692373692007E-6</v>
      </c>
      <c r="BK213" s="169">
        <v>7.87638679296021E-8</v>
      </c>
      <c r="BL213" s="169">
        <v>0</v>
      </c>
      <c r="BM213" s="169">
        <v>6.2456876048496703E-6</v>
      </c>
      <c r="BN213" s="169">
        <v>5.8918694020349403E-2</v>
      </c>
    </row>
    <row r="214" spans="1:66" x14ac:dyDescent="0.25">
      <c r="A214" s="169" t="s">
        <v>209</v>
      </c>
      <c r="B214" s="169">
        <v>2027</v>
      </c>
      <c r="C214" s="169" t="s">
        <v>65</v>
      </c>
      <c r="D214" s="169">
        <v>2023</v>
      </c>
      <c r="E214" s="169" t="s">
        <v>210</v>
      </c>
      <c r="F214" s="169" t="s">
        <v>211</v>
      </c>
      <c r="G214" s="169">
        <v>15.3809711156792</v>
      </c>
      <c r="H214" s="169">
        <v>832.35676519022604</v>
      </c>
      <c r="I214" s="169">
        <v>224.56217828891599</v>
      </c>
      <c r="J214" s="169">
        <v>8.7333649629467902E-4</v>
      </c>
      <c r="K214" s="169">
        <v>4.8413852118248099E-5</v>
      </c>
      <c r="L214" s="169">
        <v>3.2563912124947001E-4</v>
      </c>
      <c r="M214" s="169">
        <v>1.2473894696623899E-3</v>
      </c>
      <c r="N214" s="169">
        <v>5.1281500853447801E-6</v>
      </c>
      <c r="O214" s="169">
        <v>1.1561683188325601E-8</v>
      </c>
      <c r="P214" s="169">
        <v>0</v>
      </c>
      <c r="Q214" s="169">
        <v>5.1397117685331103E-6</v>
      </c>
      <c r="R214" s="169">
        <v>2.7525488309808601E-6</v>
      </c>
      <c r="S214" s="169">
        <v>5.12524592328636E-5</v>
      </c>
      <c r="T214" s="169">
        <v>5.9144719832377598E-5</v>
      </c>
      <c r="U214" s="169">
        <v>5.3600222763750902E-6</v>
      </c>
      <c r="V214" s="169">
        <v>1.2084451197892401E-8</v>
      </c>
      <c r="W214" s="169">
        <v>0</v>
      </c>
      <c r="X214" s="169">
        <v>5.37210672757299E-6</v>
      </c>
      <c r="Y214" s="169">
        <v>1.10101953239234E-5</v>
      </c>
      <c r="Z214" s="169">
        <v>1.19589071543348E-4</v>
      </c>
      <c r="AA214" s="169">
        <v>1.35971373594845E-4</v>
      </c>
      <c r="AB214" s="169">
        <v>0.74954087067914299</v>
      </c>
      <c r="AC214" s="169">
        <v>9.1336539792053698E-3</v>
      </c>
      <c r="AD214" s="169">
        <v>0</v>
      </c>
      <c r="AE214" s="169">
        <v>0.75867452465834795</v>
      </c>
      <c r="AF214" s="169">
        <v>2.8127967137818402E-7</v>
      </c>
      <c r="AG214" s="169">
        <v>3.8848812564099001E-8</v>
      </c>
      <c r="AH214" s="169">
        <v>0</v>
      </c>
      <c r="AI214" s="169">
        <v>3.2012848394228302E-7</v>
      </c>
      <c r="AJ214" s="169">
        <v>1.17817386899566E-4</v>
      </c>
      <c r="AK214" s="169">
        <v>1.4356832119104601E-6</v>
      </c>
      <c r="AL214" s="169">
        <v>0</v>
      </c>
      <c r="AM214" s="169">
        <v>1.19253070111476E-4</v>
      </c>
      <c r="AN214" s="169">
        <v>6.0558741917569002E-6</v>
      </c>
      <c r="AO214" s="169">
        <v>8.3640428131407105E-7</v>
      </c>
      <c r="AP214" s="169">
        <v>0</v>
      </c>
      <c r="AQ214" s="169">
        <v>6.8922784730709697E-6</v>
      </c>
      <c r="AR214" s="169">
        <v>0</v>
      </c>
      <c r="AS214" s="169">
        <v>0</v>
      </c>
      <c r="AT214" s="169">
        <v>0</v>
      </c>
      <c r="AU214" s="169">
        <v>0</v>
      </c>
      <c r="AV214" s="169">
        <v>6.8922784730709697E-6</v>
      </c>
      <c r="AW214" s="169">
        <v>6.8941517863675897E-6</v>
      </c>
      <c r="AX214" s="169">
        <v>9.5218260610430901E-7</v>
      </c>
      <c r="AY214" s="169">
        <v>0</v>
      </c>
      <c r="AZ214" s="169">
        <v>7.8463343924719007E-6</v>
      </c>
      <c r="BA214" s="169">
        <v>0</v>
      </c>
      <c r="BB214" s="169">
        <v>0</v>
      </c>
      <c r="BC214" s="169">
        <v>0</v>
      </c>
      <c r="BD214" s="169">
        <v>0</v>
      </c>
      <c r="BE214" s="169">
        <v>7.8463343924719007E-6</v>
      </c>
      <c r="BF214" s="169">
        <v>6.0755525037875999E-5</v>
      </c>
      <c r="BG214" s="169">
        <v>3.5417410909486697E-5</v>
      </c>
      <c r="BH214" s="169">
        <v>0</v>
      </c>
      <c r="BI214" s="169">
        <v>9.6172935947362703E-5</v>
      </c>
      <c r="BJ214" s="169">
        <v>7.0812904896434799E-6</v>
      </c>
      <c r="BK214" s="169">
        <v>8.6290233913512896E-8</v>
      </c>
      <c r="BL214" s="169">
        <v>0</v>
      </c>
      <c r="BM214" s="169">
        <v>7.1675807235569998E-6</v>
      </c>
      <c r="BN214" s="169">
        <v>6.7615372755674905E-2</v>
      </c>
    </row>
    <row r="215" spans="1:66" x14ac:dyDescent="0.25">
      <c r="A215" s="169" t="s">
        <v>209</v>
      </c>
      <c r="B215" s="169">
        <v>2027</v>
      </c>
      <c r="C215" s="169" t="s">
        <v>65</v>
      </c>
      <c r="D215" s="169">
        <v>2024</v>
      </c>
      <c r="E215" s="169" t="s">
        <v>210</v>
      </c>
      <c r="F215" s="169" t="s">
        <v>211</v>
      </c>
      <c r="G215" s="169">
        <v>16.118501160618798</v>
      </c>
      <c r="H215" s="169">
        <v>903.51190590060298</v>
      </c>
      <c r="I215" s="169">
        <v>235.33011694503401</v>
      </c>
      <c r="J215" s="169">
        <v>8.8187839252879799E-4</v>
      </c>
      <c r="K215" s="169">
        <v>5.0735335609759901E-5</v>
      </c>
      <c r="L215" s="169">
        <v>3.4125378133321299E-4</v>
      </c>
      <c r="M215" s="169">
        <v>1.27386750947177E-3</v>
      </c>
      <c r="N215" s="169">
        <v>5.03434703337705E-6</v>
      </c>
      <c r="O215" s="169">
        <v>1.2116075278222401E-8</v>
      </c>
      <c r="P215" s="169">
        <v>0</v>
      </c>
      <c r="Q215" s="169">
        <v>5.0464631086552802E-6</v>
      </c>
      <c r="R215" s="169">
        <v>2.9878541802872598E-6</v>
      </c>
      <c r="S215" s="169">
        <v>5.5633844836948698E-5</v>
      </c>
      <c r="T215" s="169">
        <v>6.3668162125891299E-5</v>
      </c>
      <c r="U215" s="169">
        <v>5.2619778666422599E-6</v>
      </c>
      <c r="V215" s="169">
        <v>1.26639104380158E-8</v>
      </c>
      <c r="W215" s="169">
        <v>0</v>
      </c>
      <c r="X215" s="169">
        <v>5.2746417770802798E-6</v>
      </c>
      <c r="Y215" s="169">
        <v>1.1951416721149E-5</v>
      </c>
      <c r="Z215" s="169">
        <v>1.2981230461954699E-4</v>
      </c>
      <c r="AA215" s="169">
        <v>1.47038363117776E-4</v>
      </c>
      <c r="AB215" s="169">
        <v>0.75204477944130299</v>
      </c>
      <c r="AC215" s="169">
        <v>8.8472738217717194E-3</v>
      </c>
      <c r="AD215" s="169">
        <v>0</v>
      </c>
      <c r="AE215" s="169">
        <v>0.76089205326307496</v>
      </c>
      <c r="AF215" s="169">
        <v>2.9434233705035101E-7</v>
      </c>
      <c r="AG215" s="169">
        <v>4.07116446480265E-8</v>
      </c>
      <c r="AH215" s="169">
        <v>0</v>
      </c>
      <c r="AI215" s="169">
        <v>3.3505398169837799E-7</v>
      </c>
      <c r="AJ215" s="169">
        <v>1.18210966487995E-4</v>
      </c>
      <c r="AK215" s="169">
        <v>1.3906682392404E-6</v>
      </c>
      <c r="AL215" s="169">
        <v>0</v>
      </c>
      <c r="AM215" s="169">
        <v>1.19601634727235E-4</v>
      </c>
      <c r="AN215" s="169">
        <v>6.33710980161107E-6</v>
      </c>
      <c r="AO215" s="169">
        <v>8.7651054525187903E-7</v>
      </c>
      <c r="AP215" s="169">
        <v>0</v>
      </c>
      <c r="AQ215" s="169">
        <v>7.2136203468629501E-6</v>
      </c>
      <c r="AR215" s="169">
        <v>0</v>
      </c>
      <c r="AS215" s="169">
        <v>0</v>
      </c>
      <c r="AT215" s="169">
        <v>0</v>
      </c>
      <c r="AU215" s="169">
        <v>0</v>
      </c>
      <c r="AV215" s="169">
        <v>7.2136203468629501E-6</v>
      </c>
      <c r="AW215" s="169">
        <v>7.2143171201695201E-6</v>
      </c>
      <c r="AX215" s="169">
        <v>9.978405346570069E-7</v>
      </c>
      <c r="AY215" s="169">
        <v>0</v>
      </c>
      <c r="AZ215" s="169">
        <v>8.2121576548265295E-6</v>
      </c>
      <c r="BA215" s="169">
        <v>0</v>
      </c>
      <c r="BB215" s="169">
        <v>0</v>
      </c>
      <c r="BC215" s="169">
        <v>0</v>
      </c>
      <c r="BD215" s="169">
        <v>0</v>
      </c>
      <c r="BE215" s="169">
        <v>8.2121576548265295E-6</v>
      </c>
      <c r="BF215" s="169">
        <v>6.3577019051060295E-5</v>
      </c>
      <c r="BG215" s="169">
        <v>3.71157044998757E-5</v>
      </c>
      <c r="BH215" s="169">
        <v>0</v>
      </c>
      <c r="BI215" s="169">
        <v>1.0069272355093599E-4</v>
      </c>
      <c r="BJ215" s="169">
        <v>7.10494617807626E-6</v>
      </c>
      <c r="BK215" s="169">
        <v>8.3584656186417102E-8</v>
      </c>
      <c r="BL215" s="169">
        <v>0</v>
      </c>
      <c r="BM215" s="169">
        <v>7.1885308342626799E-6</v>
      </c>
      <c r="BN215" s="169">
        <v>6.7813005625017006E-2</v>
      </c>
    </row>
    <row r="216" spans="1:66" x14ac:dyDescent="0.25">
      <c r="A216" s="169" t="s">
        <v>209</v>
      </c>
      <c r="B216" s="169">
        <v>2027</v>
      </c>
      <c r="C216" s="169" t="s">
        <v>65</v>
      </c>
      <c r="D216" s="169">
        <v>2025</v>
      </c>
      <c r="E216" s="169" t="s">
        <v>210</v>
      </c>
      <c r="F216" s="169" t="s">
        <v>211</v>
      </c>
      <c r="G216" s="169">
        <v>16.111389316016801</v>
      </c>
      <c r="H216" s="169">
        <v>920.037796122445</v>
      </c>
      <c r="I216" s="169">
        <v>235.226284013846</v>
      </c>
      <c r="J216" s="169">
        <v>8.2827155496355298E-4</v>
      </c>
      <c r="K216" s="169">
        <v>5.0712950040587702E-5</v>
      </c>
      <c r="L216" s="169">
        <v>3.4110321250311698E-4</v>
      </c>
      <c r="M216" s="169">
        <v>1.2200877175072499E-3</v>
      </c>
      <c r="N216" s="169">
        <v>4.5650959364988196E-6</v>
      </c>
      <c r="O216" s="169">
        <v>1.2110729393781501E-8</v>
      </c>
      <c r="P216" s="169">
        <v>0</v>
      </c>
      <c r="Q216" s="169">
        <v>4.5772066658925998E-6</v>
      </c>
      <c r="R216" s="169">
        <v>3.0425042074311501E-6</v>
      </c>
      <c r="S216" s="169">
        <v>5.6651428342368001E-5</v>
      </c>
      <c r="T216" s="169">
        <v>6.4271139215691799E-5</v>
      </c>
      <c r="U216" s="169">
        <v>4.7715093174340999E-6</v>
      </c>
      <c r="V216" s="169">
        <v>1.2658322836402599E-8</v>
      </c>
      <c r="W216" s="169">
        <v>0</v>
      </c>
      <c r="X216" s="169">
        <v>4.7841676402705002E-6</v>
      </c>
      <c r="Y216" s="169">
        <v>1.2170016829724601E-5</v>
      </c>
      <c r="Z216" s="169">
        <v>1.3218666613219201E-4</v>
      </c>
      <c r="AA216" s="169">
        <v>1.4914085060218699E-4</v>
      </c>
      <c r="AB216" s="169">
        <v>0.76580022570138095</v>
      </c>
      <c r="AC216" s="169">
        <v>8.8433702059240605E-3</v>
      </c>
      <c r="AD216" s="169">
        <v>0</v>
      </c>
      <c r="AE216" s="169">
        <v>0.77464359590730503</v>
      </c>
      <c r="AF216" s="169">
        <v>2.8814173455551902E-7</v>
      </c>
      <c r="AG216" s="169">
        <v>4.0693681756356801E-8</v>
      </c>
      <c r="AH216" s="169">
        <v>0</v>
      </c>
      <c r="AI216" s="169">
        <v>3.2883541631187602E-7</v>
      </c>
      <c r="AJ216" s="169">
        <v>1.20373131084211E-4</v>
      </c>
      <c r="AK216" s="169">
        <v>1.3900546451901999E-6</v>
      </c>
      <c r="AL216" s="169">
        <v>0</v>
      </c>
      <c r="AM216" s="169">
        <v>1.21763185729402E-4</v>
      </c>
      <c r="AN216" s="169">
        <v>6.2036125302376602E-6</v>
      </c>
      <c r="AO216" s="169">
        <v>8.7612380912004801E-7</v>
      </c>
      <c r="AP216" s="169">
        <v>0</v>
      </c>
      <c r="AQ216" s="169">
        <v>7.0797363393577096E-6</v>
      </c>
      <c r="AR216" s="169">
        <v>0</v>
      </c>
      <c r="AS216" s="169">
        <v>0</v>
      </c>
      <c r="AT216" s="169">
        <v>0</v>
      </c>
      <c r="AU216" s="169">
        <v>0</v>
      </c>
      <c r="AV216" s="169">
        <v>7.0797363393577096E-6</v>
      </c>
      <c r="AW216" s="169">
        <v>7.0623406386952298E-6</v>
      </c>
      <c r="AX216" s="169">
        <v>9.9740026500977008E-7</v>
      </c>
      <c r="AY216" s="169">
        <v>0</v>
      </c>
      <c r="AZ216" s="169">
        <v>8.0597409037050007E-6</v>
      </c>
      <c r="BA216" s="169">
        <v>0</v>
      </c>
      <c r="BB216" s="169">
        <v>0</v>
      </c>
      <c r="BC216" s="169">
        <v>0</v>
      </c>
      <c r="BD216" s="169">
        <v>0</v>
      </c>
      <c r="BE216" s="169">
        <v>8.0597409037050007E-6</v>
      </c>
      <c r="BF216" s="169">
        <v>6.2237707626408404E-5</v>
      </c>
      <c r="BG216" s="169">
        <v>3.7099328217734897E-5</v>
      </c>
      <c r="BH216" s="169">
        <v>0</v>
      </c>
      <c r="BI216" s="169">
        <v>9.9337035844143301E-5</v>
      </c>
      <c r="BJ216" s="169">
        <v>7.2349008137641502E-6</v>
      </c>
      <c r="BK216" s="169">
        <v>8.3547776759479105E-8</v>
      </c>
      <c r="BL216" s="169">
        <v>0</v>
      </c>
      <c r="BM216" s="169">
        <v>7.3184485905236302E-6</v>
      </c>
      <c r="BN216" s="169">
        <v>6.9038584778704698E-2</v>
      </c>
    </row>
    <row r="217" spans="1:66" x14ac:dyDescent="0.25">
      <c r="A217" s="169" t="s">
        <v>209</v>
      </c>
      <c r="B217" s="169">
        <v>2027</v>
      </c>
      <c r="C217" s="169" t="s">
        <v>65</v>
      </c>
      <c r="D217" s="169">
        <v>2026</v>
      </c>
      <c r="E217" s="169" t="s">
        <v>210</v>
      </c>
      <c r="F217" s="169" t="s">
        <v>211</v>
      </c>
      <c r="G217" s="169">
        <v>15.525243181634201</v>
      </c>
      <c r="H217" s="169">
        <v>882.75206838021995</v>
      </c>
      <c r="I217" s="169">
        <v>226.66855045186</v>
      </c>
      <c r="J217" s="169">
        <v>7.2653836909476299E-4</v>
      </c>
      <c r="K217" s="169">
        <v>4.8867969508717697E-5</v>
      </c>
      <c r="L217" s="169">
        <v>3.2869358565390202E-4</v>
      </c>
      <c r="M217" s="169">
        <v>1.1040999242573799E-3</v>
      </c>
      <c r="N217" s="169">
        <v>3.8313989691609001E-6</v>
      </c>
      <c r="O217" s="169">
        <v>1.1670130691864401E-8</v>
      </c>
      <c r="P217" s="169">
        <v>0</v>
      </c>
      <c r="Q217" s="169">
        <v>3.8430690998527601E-6</v>
      </c>
      <c r="R217" s="169">
        <v>2.9192027691522399E-6</v>
      </c>
      <c r="S217" s="169">
        <v>5.4355555561614803E-5</v>
      </c>
      <c r="T217" s="169">
        <v>6.1117827430619794E-5</v>
      </c>
      <c r="U217" s="169">
        <v>4.0046378289652298E-6</v>
      </c>
      <c r="V217" s="169">
        <v>1.2197802216312501E-8</v>
      </c>
      <c r="W217" s="169">
        <v>0</v>
      </c>
      <c r="X217" s="169">
        <v>4.0168356311815399E-6</v>
      </c>
      <c r="Y217" s="169">
        <v>1.16768110766089E-5</v>
      </c>
      <c r="Z217" s="169">
        <v>1.2682962964376699E-4</v>
      </c>
      <c r="AA217" s="169">
        <v>1.4252327635155799E-4</v>
      </c>
      <c r="AB217" s="169">
        <v>0.73476517601018698</v>
      </c>
      <c r="AC217" s="169">
        <v>8.5216408280631602E-3</v>
      </c>
      <c r="AD217" s="169">
        <v>0</v>
      </c>
      <c r="AE217" s="169">
        <v>0.74328681683825004</v>
      </c>
      <c r="AF217" s="169">
        <v>2.6514098281128098E-7</v>
      </c>
      <c r="AG217" s="169">
        <v>3.9213210780984603E-8</v>
      </c>
      <c r="AH217" s="169">
        <v>0</v>
      </c>
      <c r="AI217" s="169">
        <v>3.0435419359226498E-7</v>
      </c>
      <c r="AJ217" s="169">
        <v>1.15494853461269E-4</v>
      </c>
      <c r="AK217" s="169">
        <v>1.3394832673358501E-6</v>
      </c>
      <c r="AL217" s="169">
        <v>0</v>
      </c>
      <c r="AM217" s="169">
        <v>1.16834336728605E-4</v>
      </c>
      <c r="AN217" s="169">
        <v>5.7084126524915603E-6</v>
      </c>
      <c r="AO217" s="169">
        <v>8.44249674997686E-7</v>
      </c>
      <c r="AP217" s="169">
        <v>0</v>
      </c>
      <c r="AQ217" s="169">
        <v>6.5526623274892498E-6</v>
      </c>
      <c r="AR217" s="169">
        <v>0</v>
      </c>
      <c r="AS217" s="169">
        <v>0</v>
      </c>
      <c r="AT217" s="169">
        <v>0</v>
      </c>
      <c r="AU217" s="169">
        <v>0</v>
      </c>
      <c r="AV217" s="169">
        <v>6.5526623274892498E-6</v>
      </c>
      <c r="AW217" s="169">
        <v>6.4985932731341501E-6</v>
      </c>
      <c r="AX217" s="169">
        <v>9.6111398961162706E-7</v>
      </c>
      <c r="AY217" s="169">
        <v>0</v>
      </c>
      <c r="AZ217" s="169">
        <v>7.4597072627457797E-6</v>
      </c>
      <c r="BA217" s="169">
        <v>0</v>
      </c>
      <c r="BB217" s="169">
        <v>0</v>
      </c>
      <c r="BC217" s="169">
        <v>0</v>
      </c>
      <c r="BD217" s="169">
        <v>0</v>
      </c>
      <c r="BE217" s="169">
        <v>7.4597072627457797E-6</v>
      </c>
      <c r="BF217" s="169">
        <v>5.726961685259E-5</v>
      </c>
      <c r="BG217" s="169">
        <v>3.5749622900801102E-5</v>
      </c>
      <c r="BH217" s="169">
        <v>0</v>
      </c>
      <c r="BI217" s="169">
        <v>9.3019239753391197E-5</v>
      </c>
      <c r="BJ217" s="169">
        <v>6.9416970528741904E-6</v>
      </c>
      <c r="BK217" s="169">
        <v>8.0508237125541501E-8</v>
      </c>
      <c r="BL217" s="169">
        <v>0</v>
      </c>
      <c r="BM217" s="169">
        <v>7.0222052899997296E-6</v>
      </c>
      <c r="BN217" s="169">
        <v>6.6243973603212394E-2</v>
      </c>
    </row>
    <row r="218" spans="1:66" x14ac:dyDescent="0.25">
      <c r="A218" s="169" t="s">
        <v>209</v>
      </c>
      <c r="B218" s="169">
        <v>2027</v>
      </c>
      <c r="C218" s="169" t="s">
        <v>65</v>
      </c>
      <c r="D218" s="169">
        <v>2027</v>
      </c>
      <c r="E218" s="169" t="s">
        <v>210</v>
      </c>
      <c r="F218" s="169" t="s">
        <v>211</v>
      </c>
      <c r="G218" s="169">
        <v>9.3990437699477702</v>
      </c>
      <c r="H218" s="169">
        <v>534.42160175195602</v>
      </c>
      <c r="I218" s="169">
        <v>137.22603904123699</v>
      </c>
      <c r="J218" s="169">
        <v>3.98758798751224E-4</v>
      </c>
      <c r="K218" s="169">
        <v>2.9584862471221001E-5</v>
      </c>
      <c r="L218" s="169">
        <v>1.9899239981739799E-4</v>
      </c>
      <c r="M218" s="169">
        <v>6.2733606103984401E-4</v>
      </c>
      <c r="N218" s="169">
        <v>1.9887958813417199E-6</v>
      </c>
      <c r="O218" s="169">
        <v>7.0651433855542502E-9</v>
      </c>
      <c r="P218" s="169">
        <v>0</v>
      </c>
      <c r="Q218" s="169">
        <v>1.99586102472727E-6</v>
      </c>
      <c r="R218" s="169">
        <v>1.76729692924053E-6</v>
      </c>
      <c r="S218" s="169">
        <v>3.2907068822458598E-5</v>
      </c>
      <c r="T218" s="169">
        <v>3.66702267764264E-5</v>
      </c>
      <c r="U218" s="169">
        <v>2.0787204059449702E-6</v>
      </c>
      <c r="V218" s="169">
        <v>7.38459781833956E-9</v>
      </c>
      <c r="W218" s="169">
        <v>0</v>
      </c>
      <c r="X218" s="169">
        <v>2.0861050037633099E-6</v>
      </c>
      <c r="Y218" s="169">
        <v>7.0691877169621201E-6</v>
      </c>
      <c r="Z218" s="169">
        <v>7.6783160585736901E-5</v>
      </c>
      <c r="AA218" s="169">
        <v>8.5938453306462303E-5</v>
      </c>
      <c r="AB218" s="169">
        <v>0.42880903589029201</v>
      </c>
      <c r="AC218" s="169">
        <v>4.97323050546213E-3</v>
      </c>
      <c r="AD218" s="169">
        <v>0</v>
      </c>
      <c r="AE218" s="169">
        <v>0.43378226639575401</v>
      </c>
      <c r="AF218" s="169">
        <v>1.53691686042295E-7</v>
      </c>
      <c r="AG218" s="169">
        <v>2.37398332624291E-8</v>
      </c>
      <c r="AH218" s="169">
        <v>0</v>
      </c>
      <c r="AI218" s="169">
        <v>1.7743151930472399E-7</v>
      </c>
      <c r="AJ218" s="169">
        <v>6.7402808924535798E-5</v>
      </c>
      <c r="AK218" s="169">
        <v>7.8172257914615895E-7</v>
      </c>
      <c r="AL218" s="169">
        <v>0</v>
      </c>
      <c r="AM218" s="169">
        <v>6.8184531503682005E-5</v>
      </c>
      <c r="AN218" s="169">
        <v>3.3089398548811198E-6</v>
      </c>
      <c r="AO218" s="169">
        <v>5.1111210016049096E-7</v>
      </c>
      <c r="AP218" s="169">
        <v>0</v>
      </c>
      <c r="AQ218" s="169">
        <v>3.8200519550416202E-6</v>
      </c>
      <c r="AR218" s="169">
        <v>0</v>
      </c>
      <c r="AS218" s="169">
        <v>0</v>
      </c>
      <c r="AT218" s="169">
        <v>0</v>
      </c>
      <c r="AU218" s="169">
        <v>0</v>
      </c>
      <c r="AV218" s="169">
        <v>3.8200519550416202E-6</v>
      </c>
      <c r="AW218" s="169">
        <v>3.7669761440161999E-6</v>
      </c>
      <c r="AX218" s="169">
        <v>5.8186221952098895E-7</v>
      </c>
      <c r="AY218" s="169">
        <v>0</v>
      </c>
      <c r="AZ218" s="169">
        <v>4.3488383635371901E-6</v>
      </c>
      <c r="BA218" s="169">
        <v>0</v>
      </c>
      <c r="BB218" s="169">
        <v>0</v>
      </c>
      <c r="BC218" s="169">
        <v>0</v>
      </c>
      <c r="BD218" s="169">
        <v>0</v>
      </c>
      <c r="BE218" s="169">
        <v>4.3488383635371901E-6</v>
      </c>
      <c r="BF218" s="169">
        <v>3.3196919413535497E-5</v>
      </c>
      <c r="BG218" s="169">
        <v>2.1642963428826999E-5</v>
      </c>
      <c r="BH218" s="169">
        <v>0</v>
      </c>
      <c r="BI218" s="169">
        <v>5.4839882842362598E-5</v>
      </c>
      <c r="BJ218" s="169">
        <v>4.0511751480233403E-6</v>
      </c>
      <c r="BK218" s="169">
        <v>4.6984615861206601E-8</v>
      </c>
      <c r="BL218" s="169">
        <v>0</v>
      </c>
      <c r="BM218" s="169">
        <v>4.0981597638845402E-6</v>
      </c>
      <c r="BN218" s="169">
        <v>3.86599901326048E-2</v>
      </c>
    </row>
    <row r="219" spans="1:66" x14ac:dyDescent="0.25">
      <c r="A219" s="169" t="s">
        <v>209</v>
      </c>
      <c r="B219" s="169">
        <v>2027</v>
      </c>
      <c r="C219" s="169" t="s">
        <v>65</v>
      </c>
      <c r="D219" s="169">
        <v>2028</v>
      </c>
      <c r="E219" s="169" t="s">
        <v>210</v>
      </c>
      <c r="F219" s="169" t="s">
        <v>211</v>
      </c>
      <c r="G219" s="169">
        <v>3.4385862829359</v>
      </c>
      <c r="H219" s="169">
        <v>81.464616422141503</v>
      </c>
      <c r="I219" s="169">
        <v>50.2033597308642</v>
      </c>
      <c r="J219" s="169">
        <v>5.4521225472730603E-5</v>
      </c>
      <c r="K219" s="169">
        <v>1.0823452338987299E-5</v>
      </c>
      <c r="L219" s="169">
        <v>7.2800228743312494E-5</v>
      </c>
      <c r="M219" s="169">
        <v>1.3814490655503E-4</v>
      </c>
      <c r="N219" s="169">
        <v>2.5274471505104901E-7</v>
      </c>
      <c r="O219" s="169">
        <v>2.5847422064592799E-9</v>
      </c>
      <c r="P219" s="169">
        <v>0</v>
      </c>
      <c r="Q219" s="169">
        <v>2.5532945725750801E-7</v>
      </c>
      <c r="R219" s="169">
        <v>2.6939810436672902E-7</v>
      </c>
      <c r="S219" s="169">
        <v>5.0161927033085002E-6</v>
      </c>
      <c r="T219" s="169">
        <v>5.5409202649327404E-6</v>
      </c>
      <c r="U219" s="169">
        <v>2.6417270952759501E-7</v>
      </c>
      <c r="V219" s="169">
        <v>2.7016127794117002E-9</v>
      </c>
      <c r="W219" s="169">
        <v>0</v>
      </c>
      <c r="X219" s="169">
        <v>2.66874322307007E-7</v>
      </c>
      <c r="Y219" s="169">
        <v>1.07759241746691E-6</v>
      </c>
      <c r="Z219" s="169">
        <v>1.17044496410531E-5</v>
      </c>
      <c r="AA219" s="169">
        <v>1.3048916380827101E-5</v>
      </c>
      <c r="AB219" s="169">
        <v>6.5365553174934102E-2</v>
      </c>
      <c r="AC219" s="169">
        <v>1.8194278712307199E-3</v>
      </c>
      <c r="AD219" s="169">
        <v>0</v>
      </c>
      <c r="AE219" s="169">
        <v>6.7184981046164896E-2</v>
      </c>
      <c r="AF219" s="169">
        <v>2.23875312975974E-8</v>
      </c>
      <c r="AG219" s="169">
        <v>8.6850819097555904E-9</v>
      </c>
      <c r="AH219" s="169">
        <v>0</v>
      </c>
      <c r="AI219" s="169">
        <v>3.1072613207352999E-8</v>
      </c>
      <c r="AJ219" s="169">
        <v>1.02745546901765E-5</v>
      </c>
      <c r="AK219" s="169">
        <v>2.8598872433256002E-7</v>
      </c>
      <c r="AL219" s="169">
        <v>0</v>
      </c>
      <c r="AM219" s="169">
        <v>1.0560543414509001E-5</v>
      </c>
      <c r="AN219" s="169">
        <v>4.8199740968833299E-7</v>
      </c>
      <c r="AO219" s="169">
        <v>1.86987431878317E-7</v>
      </c>
      <c r="AP219" s="169">
        <v>0</v>
      </c>
      <c r="AQ219" s="169">
        <v>6.6898484156665004E-7</v>
      </c>
      <c r="AR219" s="169">
        <v>0</v>
      </c>
      <c r="AS219" s="169">
        <v>0</v>
      </c>
      <c r="AT219" s="169">
        <v>0</v>
      </c>
      <c r="AU219" s="169">
        <v>0</v>
      </c>
      <c r="AV219" s="169">
        <v>6.6898484156665004E-7</v>
      </c>
      <c r="AW219" s="169">
        <v>5.4871736066619502E-7</v>
      </c>
      <c r="AX219" s="169">
        <v>2.1287095746918E-7</v>
      </c>
      <c r="AY219" s="169">
        <v>0</v>
      </c>
      <c r="AZ219" s="169">
        <v>7.6158831813537505E-7</v>
      </c>
      <c r="BA219" s="169">
        <v>0</v>
      </c>
      <c r="BB219" s="169">
        <v>0</v>
      </c>
      <c r="BC219" s="169">
        <v>0</v>
      </c>
      <c r="BD219" s="169">
        <v>0</v>
      </c>
      <c r="BE219" s="169">
        <v>7.6158831813537505E-7</v>
      </c>
      <c r="BF219" s="169">
        <v>4.8356360657893997E-6</v>
      </c>
      <c r="BG219" s="169">
        <v>7.9179541015013102E-6</v>
      </c>
      <c r="BH219" s="169">
        <v>0</v>
      </c>
      <c r="BI219" s="169">
        <v>1.27535901672907E-5</v>
      </c>
      <c r="BJ219" s="169">
        <v>6.1754133517568896E-7</v>
      </c>
      <c r="BK219" s="169">
        <v>1.71890523721069E-8</v>
      </c>
      <c r="BL219" s="169">
        <v>0</v>
      </c>
      <c r="BM219" s="169">
        <v>6.3473038754779595E-7</v>
      </c>
      <c r="BN219" s="169">
        <v>5.9877291109321296E-3</v>
      </c>
    </row>
    <row r="220" spans="1:66" x14ac:dyDescent="0.25">
      <c r="A220" s="169" t="s">
        <v>209</v>
      </c>
      <c r="B220" s="169">
        <v>2028</v>
      </c>
      <c r="C220" s="169" t="s">
        <v>60</v>
      </c>
      <c r="D220" s="169">
        <v>2021</v>
      </c>
      <c r="E220" s="169" t="s">
        <v>210</v>
      </c>
      <c r="F220" s="169" t="s">
        <v>211</v>
      </c>
      <c r="G220" s="169">
        <v>35.226317966709701</v>
      </c>
      <c r="H220" s="169">
        <v>5790.2290236553599</v>
      </c>
      <c r="I220" s="169">
        <v>514.30424231396296</v>
      </c>
      <c r="J220" s="169">
        <v>7.2116113229790096E-3</v>
      </c>
      <c r="K220" s="169">
        <v>1.10879978636209E-4</v>
      </c>
      <c r="L220" s="169">
        <v>7.4579603207500299E-4</v>
      </c>
      <c r="M220" s="169">
        <v>8.0682873336902199E-3</v>
      </c>
      <c r="N220" s="169">
        <v>4.4991938348246398E-5</v>
      </c>
      <c r="O220" s="169">
        <v>2.6479181656296599E-8</v>
      </c>
      <c r="P220" s="169">
        <v>0</v>
      </c>
      <c r="Q220" s="169">
        <v>4.5018417529902703E-5</v>
      </c>
      <c r="R220" s="169">
        <v>1.9147904836853899E-5</v>
      </c>
      <c r="S220" s="169">
        <v>3.5653398806222001E-4</v>
      </c>
      <c r="T220" s="169">
        <v>4.2070031042897699E-4</v>
      </c>
      <c r="U220" s="169">
        <v>4.7026274151584497E-5</v>
      </c>
      <c r="V220" s="169">
        <v>2.7676452751166001E-8</v>
      </c>
      <c r="W220" s="169">
        <v>0</v>
      </c>
      <c r="X220" s="169">
        <v>4.7053950604335697E-5</v>
      </c>
      <c r="Y220" s="169">
        <v>7.6591619347415705E-5</v>
      </c>
      <c r="Z220" s="169">
        <v>8.3191263881184703E-4</v>
      </c>
      <c r="AA220" s="169">
        <v>9.5555820876359898E-4</v>
      </c>
      <c r="AB220" s="169">
        <v>4.8250785329537704</v>
      </c>
      <c r="AC220" s="169">
        <v>2.09183800456792E-2</v>
      </c>
      <c r="AD220" s="169">
        <v>0</v>
      </c>
      <c r="AE220" s="169">
        <v>4.8459969129994498</v>
      </c>
      <c r="AF220" s="169">
        <v>2.14645229535701E-6</v>
      </c>
      <c r="AG220" s="169">
        <v>8.8973616406900701E-8</v>
      </c>
      <c r="AH220" s="169">
        <v>0</v>
      </c>
      <c r="AI220" s="169">
        <v>2.2354259117639198E-6</v>
      </c>
      <c r="AJ220" s="169">
        <v>7.5843515220553595E-4</v>
      </c>
      <c r="AK220" s="169">
        <v>3.28807803758703E-6</v>
      </c>
      <c r="AL220" s="169">
        <v>0</v>
      </c>
      <c r="AM220" s="169">
        <v>7.6172323024312303E-4</v>
      </c>
      <c r="AN220" s="169">
        <v>4.6212529315042701E-5</v>
      </c>
      <c r="AO220" s="169">
        <v>1.9155775627360802E-6</v>
      </c>
      <c r="AP220" s="169">
        <v>0</v>
      </c>
      <c r="AQ220" s="169">
        <v>4.8128106877778801E-5</v>
      </c>
      <c r="AR220" s="169">
        <v>0</v>
      </c>
      <c r="AS220" s="169">
        <v>0</v>
      </c>
      <c r="AT220" s="169">
        <v>0</v>
      </c>
      <c r="AU220" s="169">
        <v>0</v>
      </c>
      <c r="AV220" s="169">
        <v>4.8128106877778801E-5</v>
      </c>
      <c r="AW220" s="169">
        <v>5.26094468678909E-5</v>
      </c>
      <c r="AX220" s="169">
        <v>2.1807392389423601E-6</v>
      </c>
      <c r="AY220" s="169">
        <v>0</v>
      </c>
      <c r="AZ220" s="169">
        <v>5.4790186106833302E-5</v>
      </c>
      <c r="BA220" s="169">
        <v>0</v>
      </c>
      <c r="BB220" s="169">
        <v>0</v>
      </c>
      <c r="BC220" s="169">
        <v>0</v>
      </c>
      <c r="BD220" s="169">
        <v>0</v>
      </c>
      <c r="BE220" s="169">
        <v>5.4790186106833302E-5</v>
      </c>
      <c r="BF220" s="169">
        <v>4.63099065106136E-4</v>
      </c>
      <c r="BG220" s="169">
        <v>8.1114837865040704E-5</v>
      </c>
      <c r="BH220" s="169">
        <v>0</v>
      </c>
      <c r="BI220" s="169">
        <v>5.4421390297117699E-4</v>
      </c>
      <c r="BJ220" s="169">
        <v>4.55849494854494E-5</v>
      </c>
      <c r="BK220" s="169">
        <v>1.9762648238514199E-7</v>
      </c>
      <c r="BL220" s="169">
        <v>0</v>
      </c>
      <c r="BM220" s="169">
        <v>4.5782575967834499E-5</v>
      </c>
      <c r="BN220" s="169">
        <v>0.43188993039256701</v>
      </c>
    </row>
    <row r="221" spans="1:66" x14ac:dyDescent="0.25">
      <c r="A221" s="169" t="s">
        <v>209</v>
      </c>
      <c r="B221" s="169">
        <v>2028</v>
      </c>
      <c r="C221" s="169" t="s">
        <v>60</v>
      </c>
      <c r="D221" s="169">
        <v>2022</v>
      </c>
      <c r="E221" s="169" t="s">
        <v>210</v>
      </c>
      <c r="F221" s="169" t="s">
        <v>211</v>
      </c>
      <c r="G221" s="169">
        <v>39.362714877114797</v>
      </c>
      <c r="H221" s="169">
        <v>7127.7290345950896</v>
      </c>
      <c r="I221" s="169">
        <v>574.69563720587496</v>
      </c>
      <c r="J221" s="169">
        <v>8.4341856683475495E-3</v>
      </c>
      <c r="K221" s="169">
        <v>1.2389989180141799E-4</v>
      </c>
      <c r="L221" s="169">
        <v>8.3336999895348095E-4</v>
      </c>
      <c r="M221" s="169">
        <v>9.39145555910245E-3</v>
      </c>
      <c r="N221" s="169">
        <v>5.1804832294124903E-5</v>
      </c>
      <c r="O221" s="169">
        <v>2.9588459364420101E-8</v>
      </c>
      <c r="P221" s="169">
        <v>0</v>
      </c>
      <c r="Q221" s="169">
        <v>5.1834420753489299E-5</v>
      </c>
      <c r="R221" s="169">
        <v>2.3570929008115E-5</v>
      </c>
      <c r="S221" s="169">
        <v>4.3889069813110099E-4</v>
      </c>
      <c r="T221" s="169">
        <v>5.1429604789270502E-4</v>
      </c>
      <c r="U221" s="169">
        <v>5.4147216929926498E-5</v>
      </c>
      <c r="V221" s="169">
        <v>3.0926318200035298E-8</v>
      </c>
      <c r="W221" s="169">
        <v>0</v>
      </c>
      <c r="X221" s="169">
        <v>5.4178143248126599E-5</v>
      </c>
      <c r="Y221" s="169">
        <v>9.428371603246E-5</v>
      </c>
      <c r="Z221" s="169">
        <v>1.02407829563923E-3</v>
      </c>
      <c r="AA221" s="169">
        <v>1.1725401549198199E-3</v>
      </c>
      <c r="AB221" s="169">
        <v>5.9396359302942701</v>
      </c>
      <c r="AC221" s="169">
        <v>2.3374689066491299E-2</v>
      </c>
      <c r="AD221" s="169">
        <v>0</v>
      </c>
      <c r="AE221" s="169">
        <v>5.9630106193607597</v>
      </c>
      <c r="AF221" s="169">
        <v>2.5685509304666401E-6</v>
      </c>
      <c r="AG221" s="169">
        <v>9.9421208243233598E-8</v>
      </c>
      <c r="AH221" s="169">
        <v>0</v>
      </c>
      <c r="AI221" s="169">
        <v>2.6679721387098802E-6</v>
      </c>
      <c r="AJ221" s="169">
        <v>9.3362805394184495E-4</v>
      </c>
      <c r="AK221" s="169">
        <v>3.67417560954158E-6</v>
      </c>
      <c r="AL221" s="169">
        <v>0</v>
      </c>
      <c r="AM221" s="169">
        <v>9.3730222955138701E-4</v>
      </c>
      <c r="AN221" s="169">
        <v>5.5300197180309097E-5</v>
      </c>
      <c r="AO221" s="169">
        <v>2.14051135001497E-6</v>
      </c>
      <c r="AP221" s="169">
        <v>0</v>
      </c>
      <c r="AQ221" s="169">
        <v>5.7440708530324098E-5</v>
      </c>
      <c r="AR221" s="169">
        <v>0</v>
      </c>
      <c r="AS221" s="169">
        <v>0</v>
      </c>
      <c r="AT221" s="169">
        <v>0</v>
      </c>
      <c r="AU221" s="169">
        <v>0</v>
      </c>
      <c r="AV221" s="169">
        <v>5.7440708530324098E-5</v>
      </c>
      <c r="AW221" s="169">
        <v>6.2955064967507607E-5</v>
      </c>
      <c r="AX221" s="169">
        <v>2.43680923350962E-6</v>
      </c>
      <c r="AY221" s="169">
        <v>0</v>
      </c>
      <c r="AZ221" s="169">
        <v>6.5391874201017197E-5</v>
      </c>
      <c r="BA221" s="169">
        <v>0</v>
      </c>
      <c r="BB221" s="169">
        <v>0</v>
      </c>
      <c r="BC221" s="169">
        <v>0</v>
      </c>
      <c r="BD221" s="169">
        <v>0</v>
      </c>
      <c r="BE221" s="169">
        <v>6.5391874201017197E-5</v>
      </c>
      <c r="BF221" s="169">
        <v>5.5416723106782497E-4</v>
      </c>
      <c r="BG221" s="169">
        <v>9.0639624561454404E-5</v>
      </c>
      <c r="BH221" s="169">
        <v>0</v>
      </c>
      <c r="BI221" s="169">
        <v>6.4480685562927896E-4</v>
      </c>
      <c r="BJ221" s="169">
        <v>5.6114735127155403E-5</v>
      </c>
      <c r="BK221" s="169">
        <v>2.20832472063787E-7</v>
      </c>
      <c r="BL221" s="169">
        <v>0</v>
      </c>
      <c r="BM221" s="169">
        <v>5.6335567599219099E-5</v>
      </c>
      <c r="BN221" s="169">
        <v>0.53144157694723404</v>
      </c>
    </row>
    <row r="222" spans="1:66" x14ac:dyDescent="0.25">
      <c r="A222" s="169" t="s">
        <v>209</v>
      </c>
      <c r="B222" s="169">
        <v>2028</v>
      </c>
      <c r="C222" s="169" t="s">
        <v>60</v>
      </c>
      <c r="D222" s="169">
        <v>2023</v>
      </c>
      <c r="E222" s="169" t="s">
        <v>210</v>
      </c>
      <c r="F222" s="169" t="s">
        <v>211</v>
      </c>
      <c r="G222" s="169">
        <v>45.880859136418302</v>
      </c>
      <c r="H222" s="169">
        <v>9091.1182942196101</v>
      </c>
      <c r="I222" s="169">
        <v>669.86054339170698</v>
      </c>
      <c r="J222" s="169">
        <v>1.0157535864449899E-2</v>
      </c>
      <c r="K222" s="169">
        <v>1.4441670246843999E-4</v>
      </c>
      <c r="L222" s="169">
        <v>9.7136926784315101E-4</v>
      </c>
      <c r="M222" s="169">
        <v>1.1273321834761501E-2</v>
      </c>
      <c r="N222" s="169">
        <v>6.1229732342761201E-5</v>
      </c>
      <c r="O222" s="169">
        <v>3.4488066699684398E-8</v>
      </c>
      <c r="P222" s="169">
        <v>0</v>
      </c>
      <c r="Q222" s="169">
        <v>6.1264220409460894E-5</v>
      </c>
      <c r="R222" s="169">
        <v>3.00637275740097E-5</v>
      </c>
      <c r="S222" s="169">
        <v>5.5978660742806103E-4</v>
      </c>
      <c r="T222" s="169">
        <v>6.5111455541153095E-4</v>
      </c>
      <c r="U222" s="169">
        <v>6.3998269136387702E-5</v>
      </c>
      <c r="V222" s="169">
        <v>3.6047464037314701E-8</v>
      </c>
      <c r="W222" s="169">
        <v>0</v>
      </c>
      <c r="X222" s="169">
        <v>6.4034316600424998E-5</v>
      </c>
      <c r="Y222" s="169">
        <v>1.20254910296038E-4</v>
      </c>
      <c r="Z222" s="169">
        <v>1.30616875066547E-3</v>
      </c>
      <c r="AA222" s="169">
        <v>1.49045797756193E-3</v>
      </c>
      <c r="AB222" s="169">
        <v>7.5757555604061899</v>
      </c>
      <c r="AC222" s="169">
        <v>2.7245346764452501E-2</v>
      </c>
      <c r="AD222" s="169">
        <v>0</v>
      </c>
      <c r="AE222" s="169">
        <v>7.6030009071706397</v>
      </c>
      <c r="AF222" s="169">
        <v>3.1763093679247399E-6</v>
      </c>
      <c r="AG222" s="169">
        <v>1.15884548736559E-7</v>
      </c>
      <c r="AH222" s="169">
        <v>0</v>
      </c>
      <c r="AI222" s="169">
        <v>3.29219391666129E-6</v>
      </c>
      <c r="AJ222" s="169">
        <v>1.1908032754880801E-3</v>
      </c>
      <c r="AK222" s="169">
        <v>4.2825890975789598E-6</v>
      </c>
      <c r="AL222" s="169">
        <v>0</v>
      </c>
      <c r="AM222" s="169">
        <v>1.19508586458566E-3</v>
      </c>
      <c r="AN222" s="169">
        <v>6.8385069678174299E-5</v>
      </c>
      <c r="AO222" s="169">
        <v>2.4949625562295599E-6</v>
      </c>
      <c r="AP222" s="169">
        <v>0</v>
      </c>
      <c r="AQ222" s="169">
        <v>7.0880032234403798E-5</v>
      </c>
      <c r="AR222" s="169">
        <v>0</v>
      </c>
      <c r="AS222" s="169">
        <v>0</v>
      </c>
      <c r="AT222" s="169">
        <v>0</v>
      </c>
      <c r="AU222" s="169">
        <v>0</v>
      </c>
      <c r="AV222" s="169">
        <v>7.0880032234403798E-5</v>
      </c>
      <c r="AW222" s="169">
        <v>7.7851196268970203E-5</v>
      </c>
      <c r="AX222" s="169">
        <v>2.8403249505023399E-6</v>
      </c>
      <c r="AY222" s="169">
        <v>0</v>
      </c>
      <c r="AZ222" s="169">
        <v>8.0691521219472493E-5</v>
      </c>
      <c r="BA222" s="169">
        <v>0</v>
      </c>
      <c r="BB222" s="169">
        <v>0</v>
      </c>
      <c r="BC222" s="169">
        <v>0</v>
      </c>
      <c r="BD222" s="169">
        <v>0</v>
      </c>
      <c r="BE222" s="169">
        <v>8.0691521219472493E-5</v>
      </c>
      <c r="BF222" s="169">
        <v>6.8529166808898299E-4</v>
      </c>
      <c r="BG222" s="169">
        <v>1.05648806482596E-4</v>
      </c>
      <c r="BH222" s="169">
        <v>0</v>
      </c>
      <c r="BI222" s="169">
        <v>7.9094047457158002E-4</v>
      </c>
      <c r="BJ222" s="169">
        <v>7.1571982129754296E-5</v>
      </c>
      <c r="BK222" s="169">
        <v>2.57400526745586E-7</v>
      </c>
      <c r="BL222" s="169">
        <v>0</v>
      </c>
      <c r="BM222" s="169">
        <v>7.1829382656499795E-5</v>
      </c>
      <c r="BN222" s="169">
        <v>0.67760248129009104</v>
      </c>
    </row>
    <row r="223" spans="1:66" x14ac:dyDescent="0.25">
      <c r="A223" s="169" t="s">
        <v>209</v>
      </c>
      <c r="B223" s="169">
        <v>2028</v>
      </c>
      <c r="C223" s="169" t="s">
        <v>60</v>
      </c>
      <c r="D223" s="169">
        <v>2024</v>
      </c>
      <c r="E223" s="169" t="s">
        <v>210</v>
      </c>
      <c r="F223" s="169" t="s">
        <v>211</v>
      </c>
      <c r="G223" s="169">
        <v>50.9795638966079</v>
      </c>
      <c r="H223" s="169">
        <v>10942.6935037489</v>
      </c>
      <c r="I223" s="169">
        <v>744.30163289047505</v>
      </c>
      <c r="J223" s="169">
        <v>1.14635114137931E-2</v>
      </c>
      <c r="K223" s="169">
        <v>1.6046562008215301E-4</v>
      </c>
      <c r="L223" s="169">
        <v>1.0793167911257401E-3</v>
      </c>
      <c r="M223" s="169">
        <v>1.2703293825001001E-2</v>
      </c>
      <c r="N223" s="169">
        <v>6.7539646715210902E-5</v>
      </c>
      <c r="O223" s="169">
        <v>3.8320699156033497E-8</v>
      </c>
      <c r="P223" s="169">
        <v>0</v>
      </c>
      <c r="Q223" s="169">
        <v>6.7577967414366897E-5</v>
      </c>
      <c r="R223" s="169">
        <v>3.6186764463483898E-5</v>
      </c>
      <c r="S223" s="169">
        <v>6.73797554310071E-4</v>
      </c>
      <c r="T223" s="169">
        <v>7.7756228618792197E-4</v>
      </c>
      <c r="U223" s="169">
        <v>7.0593489836929204E-5</v>
      </c>
      <c r="V223" s="169">
        <v>4.0053391126285297E-8</v>
      </c>
      <c r="W223" s="169">
        <v>0</v>
      </c>
      <c r="X223" s="169">
        <v>7.0633543228055501E-5</v>
      </c>
      <c r="Y223" s="169">
        <v>1.44747057853935E-4</v>
      </c>
      <c r="Z223" s="169">
        <v>1.5721942933901601E-3</v>
      </c>
      <c r="AA223" s="169">
        <v>1.7875748944721501E-3</v>
      </c>
      <c r="AB223" s="169">
        <v>8.3068103031233296</v>
      </c>
      <c r="AC223" s="169">
        <v>2.7982140312758599E-2</v>
      </c>
      <c r="AD223" s="169">
        <v>0</v>
      </c>
      <c r="AE223" s="169">
        <v>8.3347924434360898</v>
      </c>
      <c r="AF223" s="169">
        <v>3.69636623018296E-6</v>
      </c>
      <c r="AG223" s="169">
        <v>1.28762709943582E-7</v>
      </c>
      <c r="AH223" s="169">
        <v>0</v>
      </c>
      <c r="AI223" s="169">
        <v>3.8251289401265497E-6</v>
      </c>
      <c r="AJ223" s="169">
        <v>1.30571490050651E-3</v>
      </c>
      <c r="AK223" s="169">
        <v>4.3984027829184101E-6</v>
      </c>
      <c r="AL223" s="169">
        <v>0</v>
      </c>
      <c r="AM223" s="169">
        <v>1.3101133032894299E-3</v>
      </c>
      <c r="AN223" s="169">
        <v>7.9581751311669395E-5</v>
      </c>
      <c r="AO223" s="169">
        <v>2.7722258355443302E-6</v>
      </c>
      <c r="AP223" s="169">
        <v>0</v>
      </c>
      <c r="AQ223" s="169">
        <v>8.2353977147213705E-5</v>
      </c>
      <c r="AR223" s="169">
        <v>0</v>
      </c>
      <c r="AS223" s="169">
        <v>0</v>
      </c>
      <c r="AT223" s="169">
        <v>0</v>
      </c>
      <c r="AU223" s="169">
        <v>0</v>
      </c>
      <c r="AV223" s="169">
        <v>8.2353977147213705E-5</v>
      </c>
      <c r="AW223" s="169">
        <v>9.0597766002869397E-5</v>
      </c>
      <c r="AX223" s="169">
        <v>3.15596808836408E-6</v>
      </c>
      <c r="AY223" s="169">
        <v>0</v>
      </c>
      <c r="AZ223" s="169">
        <v>9.3753734091233502E-5</v>
      </c>
      <c r="BA223" s="169">
        <v>0</v>
      </c>
      <c r="BB223" s="169">
        <v>0</v>
      </c>
      <c r="BC223" s="169">
        <v>0</v>
      </c>
      <c r="BD223" s="169">
        <v>0</v>
      </c>
      <c r="BE223" s="169">
        <v>9.3753734091233502E-5</v>
      </c>
      <c r="BF223" s="169">
        <v>7.9749440650362898E-4</v>
      </c>
      <c r="BG223" s="169">
        <v>1.17389477487024E-4</v>
      </c>
      <c r="BH223" s="169">
        <v>0</v>
      </c>
      <c r="BI223" s="169">
        <v>9.1488388399065305E-4</v>
      </c>
      <c r="BJ223" s="169">
        <v>7.8478624848677794E-5</v>
      </c>
      <c r="BK223" s="169">
        <v>2.6436138685415201E-7</v>
      </c>
      <c r="BL223" s="169">
        <v>0</v>
      </c>
      <c r="BM223" s="169">
        <v>7.8742986235531893E-5</v>
      </c>
      <c r="BN223" s="169">
        <v>0.74282196065289097</v>
      </c>
    </row>
    <row r="224" spans="1:66" x14ac:dyDescent="0.25">
      <c r="A224" s="169" t="s">
        <v>209</v>
      </c>
      <c r="B224" s="169">
        <v>2028</v>
      </c>
      <c r="C224" s="169" t="s">
        <v>60</v>
      </c>
      <c r="D224" s="169">
        <v>2025</v>
      </c>
      <c r="E224" s="169" t="s">
        <v>210</v>
      </c>
      <c r="F224" s="169" t="s">
        <v>211</v>
      </c>
      <c r="G224" s="169">
        <v>54.829797565425601</v>
      </c>
      <c r="H224" s="169">
        <v>12579.083074677599</v>
      </c>
      <c r="I224" s="169">
        <v>800.51504445521402</v>
      </c>
      <c r="J224" s="169">
        <v>1.22587205260979E-2</v>
      </c>
      <c r="K224" s="169">
        <v>1.7258479266630899E-4</v>
      </c>
      <c r="L224" s="169">
        <v>1.1608322363527799E-3</v>
      </c>
      <c r="M224" s="169">
        <v>1.3592137555117E-2</v>
      </c>
      <c r="N224" s="169">
        <v>7.0216890157831296E-5</v>
      </c>
      <c r="O224" s="169">
        <v>4.1214871542490798E-8</v>
      </c>
      <c r="P224" s="169">
        <v>0</v>
      </c>
      <c r="Q224" s="169">
        <v>7.0258105029373806E-5</v>
      </c>
      <c r="R224" s="169">
        <v>4.1598196662824003E-5</v>
      </c>
      <c r="S224" s="169">
        <v>7.7455842186178298E-4</v>
      </c>
      <c r="T224" s="169">
        <v>8.8641472355398103E-4</v>
      </c>
      <c r="U224" s="169">
        <v>7.3391786347933101E-5</v>
      </c>
      <c r="V224" s="169">
        <v>4.3078425145358401E-8</v>
      </c>
      <c r="W224" s="169">
        <v>0</v>
      </c>
      <c r="X224" s="169">
        <v>7.3434864773078398E-5</v>
      </c>
      <c r="Y224" s="169">
        <v>1.6639278665129601E-4</v>
      </c>
      <c r="Z224" s="169">
        <v>1.80730298434416E-3</v>
      </c>
      <c r="AA224" s="169">
        <v>2.0471306357685301E-3</v>
      </c>
      <c r="AB224" s="169">
        <v>9.5490252790848391</v>
      </c>
      <c r="AC224" s="169">
        <v>3.0095492615580699E-2</v>
      </c>
      <c r="AD224" s="169">
        <v>0</v>
      </c>
      <c r="AE224" s="169">
        <v>9.5791207717004205</v>
      </c>
      <c r="AF224" s="169">
        <v>4.09628123313473E-6</v>
      </c>
      <c r="AG224" s="169">
        <v>1.38487518930149E-7</v>
      </c>
      <c r="AH224" s="169">
        <v>0</v>
      </c>
      <c r="AI224" s="169">
        <v>4.23476875206488E-6</v>
      </c>
      <c r="AJ224" s="169">
        <v>1.5009737958655901E-3</v>
      </c>
      <c r="AK224" s="169">
        <v>4.7305923347584303E-6</v>
      </c>
      <c r="AL224" s="169">
        <v>0</v>
      </c>
      <c r="AM224" s="169">
        <v>1.50570438820035E-3</v>
      </c>
      <c r="AN224" s="169">
        <v>8.8191811659812301E-5</v>
      </c>
      <c r="AO224" s="169">
        <v>2.98159830627058E-6</v>
      </c>
      <c r="AP224" s="169">
        <v>0</v>
      </c>
      <c r="AQ224" s="169">
        <v>9.1173409966082894E-5</v>
      </c>
      <c r="AR224" s="169">
        <v>0</v>
      </c>
      <c r="AS224" s="169">
        <v>0</v>
      </c>
      <c r="AT224" s="169">
        <v>0</v>
      </c>
      <c r="AU224" s="169">
        <v>0</v>
      </c>
      <c r="AV224" s="169">
        <v>9.1173409966082894E-5</v>
      </c>
      <c r="AW224" s="169">
        <v>1.0039966430034E-4</v>
      </c>
      <c r="AX224" s="169">
        <v>3.3943227085836202E-6</v>
      </c>
      <c r="AY224" s="169">
        <v>0</v>
      </c>
      <c r="AZ224" s="169">
        <v>1.03793987008924E-4</v>
      </c>
      <c r="BA224" s="169">
        <v>0</v>
      </c>
      <c r="BB224" s="169">
        <v>0</v>
      </c>
      <c r="BC224" s="169">
        <v>0</v>
      </c>
      <c r="BD224" s="169">
        <v>0</v>
      </c>
      <c r="BE224" s="169">
        <v>1.03793987008924E-4</v>
      </c>
      <c r="BF224" s="169">
        <v>8.8377642540590805E-4</v>
      </c>
      <c r="BG224" s="169">
        <v>1.2625532262257899E-4</v>
      </c>
      <c r="BH224" s="169">
        <v>0</v>
      </c>
      <c r="BI224" s="169">
        <v>1.0100317480284801E-3</v>
      </c>
      <c r="BJ224" s="169">
        <v>9.0214455994748106E-5</v>
      </c>
      <c r="BK224" s="169">
        <v>2.8432729151480299E-7</v>
      </c>
      <c r="BL224" s="169">
        <v>0</v>
      </c>
      <c r="BM224" s="169">
        <v>9.0498783286262904E-5</v>
      </c>
      <c r="BN224" s="169">
        <v>0.85372027213096102</v>
      </c>
    </row>
    <row r="225" spans="1:66" x14ac:dyDescent="0.25">
      <c r="A225" s="169" t="s">
        <v>209</v>
      </c>
      <c r="B225" s="169">
        <v>2028</v>
      </c>
      <c r="C225" s="169" t="s">
        <v>60</v>
      </c>
      <c r="D225" s="169">
        <v>2026</v>
      </c>
      <c r="E225" s="169" t="s">
        <v>210</v>
      </c>
      <c r="F225" s="169" t="s">
        <v>211</v>
      </c>
      <c r="G225" s="169">
        <v>54.311810339525103</v>
      </c>
      <c r="H225" s="169">
        <v>13092.401148342</v>
      </c>
      <c r="I225" s="169">
        <v>792.95243095706701</v>
      </c>
      <c r="J225" s="169">
        <v>1.1768137068162401E-2</v>
      </c>
      <c r="K225" s="169">
        <v>1.7095435224968801E-4</v>
      </c>
      <c r="L225" s="169">
        <v>1.14986563978407E-3</v>
      </c>
      <c r="M225" s="169">
        <v>1.30889570601962E-2</v>
      </c>
      <c r="N225" s="169">
        <v>6.5079900355617798E-5</v>
      </c>
      <c r="O225" s="169">
        <v>4.0825507037712702E-8</v>
      </c>
      <c r="P225" s="169">
        <v>0</v>
      </c>
      <c r="Q225" s="169">
        <v>6.5120725862655504E-5</v>
      </c>
      <c r="R225" s="169">
        <v>4.3295705618930498E-5</v>
      </c>
      <c r="S225" s="169">
        <v>8.0616603862448597E-4</v>
      </c>
      <c r="T225" s="169">
        <v>9.1458247010607196E-4</v>
      </c>
      <c r="U225" s="169">
        <v>6.8022524661918003E-5</v>
      </c>
      <c r="V225" s="169">
        <v>4.2671455305453701E-8</v>
      </c>
      <c r="W225" s="169">
        <v>0</v>
      </c>
      <c r="X225" s="169">
        <v>6.8065196117223501E-5</v>
      </c>
      <c r="Y225" s="169">
        <v>1.7318282247572199E-4</v>
      </c>
      <c r="Z225" s="169">
        <v>1.8810540901238E-3</v>
      </c>
      <c r="AA225" s="169">
        <v>2.12230210871674E-3</v>
      </c>
      <c r="AB225" s="169">
        <v>9.9386949579106094</v>
      </c>
      <c r="AC225" s="169">
        <v>2.98111749375253E-2</v>
      </c>
      <c r="AD225" s="169">
        <v>0</v>
      </c>
      <c r="AE225" s="169">
        <v>9.9685061328481392</v>
      </c>
      <c r="AF225" s="169">
        <v>4.0986584319708098E-6</v>
      </c>
      <c r="AG225" s="169">
        <v>1.3717920175704901E-7</v>
      </c>
      <c r="AH225" s="169">
        <v>0</v>
      </c>
      <c r="AI225" s="169">
        <v>4.2358376337278603E-6</v>
      </c>
      <c r="AJ225" s="169">
        <v>1.5622244429072201E-3</v>
      </c>
      <c r="AK225" s="169">
        <v>4.6859015551249002E-6</v>
      </c>
      <c r="AL225" s="169">
        <v>0</v>
      </c>
      <c r="AM225" s="169">
        <v>1.5669103444623501E-3</v>
      </c>
      <c r="AN225" s="169">
        <v>8.8242992098873404E-5</v>
      </c>
      <c r="AO225" s="169">
        <v>2.9534305963027999E-6</v>
      </c>
      <c r="AP225" s="169">
        <v>0</v>
      </c>
      <c r="AQ225" s="169">
        <v>9.1196422695176196E-5</v>
      </c>
      <c r="AR225" s="169">
        <v>0</v>
      </c>
      <c r="AS225" s="169">
        <v>0</v>
      </c>
      <c r="AT225" s="169">
        <v>0</v>
      </c>
      <c r="AU225" s="169">
        <v>0</v>
      </c>
      <c r="AV225" s="169">
        <v>9.1196422695176196E-5</v>
      </c>
      <c r="AW225" s="169">
        <v>1.0045792933429E-4</v>
      </c>
      <c r="AX225" s="169">
        <v>3.3622559149476799E-6</v>
      </c>
      <c r="AY225" s="169">
        <v>0</v>
      </c>
      <c r="AZ225" s="169">
        <v>1.0382018524923801E-4</v>
      </c>
      <c r="BA225" s="169">
        <v>0</v>
      </c>
      <c r="BB225" s="169">
        <v>0</v>
      </c>
      <c r="BC225" s="169">
        <v>0</v>
      </c>
      <c r="BD225" s="169">
        <v>0</v>
      </c>
      <c r="BE225" s="169">
        <v>1.0382018524923801E-4</v>
      </c>
      <c r="BF225" s="169">
        <v>8.8428929704003202E-4</v>
      </c>
      <c r="BG225" s="169">
        <v>1.25062565267558E-4</v>
      </c>
      <c r="BH225" s="169">
        <v>0</v>
      </c>
      <c r="BI225" s="169">
        <v>1.00935186230759E-3</v>
      </c>
      <c r="BJ225" s="169">
        <v>9.3895861904303294E-5</v>
      </c>
      <c r="BK225" s="169">
        <v>2.8164119907020001E-7</v>
      </c>
      <c r="BL225" s="169">
        <v>0</v>
      </c>
      <c r="BM225" s="169">
        <v>9.4177503103373594E-5</v>
      </c>
      <c r="BN225" s="169">
        <v>0.88842347552567402</v>
      </c>
    </row>
    <row r="226" spans="1:66" x14ac:dyDescent="0.25">
      <c r="A226" s="169" t="s">
        <v>209</v>
      </c>
      <c r="B226" s="169">
        <v>2028</v>
      </c>
      <c r="C226" s="169" t="s">
        <v>60</v>
      </c>
      <c r="D226" s="169">
        <v>2027</v>
      </c>
      <c r="E226" s="169" t="s">
        <v>210</v>
      </c>
      <c r="F226" s="169" t="s">
        <v>211</v>
      </c>
      <c r="G226" s="169">
        <v>52.0762648173991</v>
      </c>
      <c r="H226" s="169">
        <v>12911.1350518245</v>
      </c>
      <c r="I226" s="169">
        <v>760.313466334027</v>
      </c>
      <c r="J226" s="169">
        <v>1.06097602836596E-2</v>
      </c>
      <c r="K226" s="169">
        <v>1.6391764634225101E-4</v>
      </c>
      <c r="L226" s="169">
        <v>1.1025356582202799E-3</v>
      </c>
      <c r="M226" s="169">
        <v>1.18762135882222E-2</v>
      </c>
      <c r="N226" s="169">
        <v>5.6139222573335697E-5</v>
      </c>
      <c r="O226" s="169">
        <v>3.91450754911277E-8</v>
      </c>
      <c r="P226" s="169">
        <v>0</v>
      </c>
      <c r="Q226" s="169">
        <v>5.6178367648826798E-5</v>
      </c>
      <c r="R226" s="169">
        <v>4.26962706134956E-5</v>
      </c>
      <c r="S226" s="169">
        <v>7.9500455882328895E-4</v>
      </c>
      <c r="T226" s="169">
        <v>8.9387919708561105E-4</v>
      </c>
      <c r="U226" s="169">
        <v>5.8677589103991203E-5</v>
      </c>
      <c r="V226" s="169">
        <v>4.09150421011366E-8</v>
      </c>
      <c r="W226" s="169">
        <v>0</v>
      </c>
      <c r="X226" s="169">
        <v>5.8718504146092402E-5</v>
      </c>
      <c r="Y226" s="169">
        <v>1.70785082453982E-4</v>
      </c>
      <c r="Z226" s="169">
        <v>1.85501063725434E-3</v>
      </c>
      <c r="AA226" s="169">
        <v>2.0845142238544098E-3</v>
      </c>
      <c r="AB226" s="169">
        <v>9.3328294723093403</v>
      </c>
      <c r="AC226" s="169">
        <v>2.7554640146319101E-2</v>
      </c>
      <c r="AD226" s="169">
        <v>0</v>
      </c>
      <c r="AE226" s="169">
        <v>9.3603841124556606</v>
      </c>
      <c r="AF226" s="169">
        <v>3.8763632566837796E-6</v>
      </c>
      <c r="AG226" s="169">
        <v>1.31532725451073E-7</v>
      </c>
      <c r="AH226" s="169">
        <v>0</v>
      </c>
      <c r="AI226" s="169">
        <v>4.0078959821348504E-6</v>
      </c>
      <c r="AJ226" s="169">
        <v>1.4669908257443601E-3</v>
      </c>
      <c r="AK226" s="169">
        <v>4.3312057100444598E-6</v>
      </c>
      <c r="AL226" s="169">
        <v>0</v>
      </c>
      <c r="AM226" s="169">
        <v>1.4713220314544E-3</v>
      </c>
      <c r="AN226" s="169">
        <v>8.3457037933124805E-5</v>
      </c>
      <c r="AO226" s="169">
        <v>2.83186350982199E-6</v>
      </c>
      <c r="AP226" s="169">
        <v>0</v>
      </c>
      <c r="AQ226" s="169">
        <v>8.6288901442946802E-5</v>
      </c>
      <c r="AR226" s="169">
        <v>0</v>
      </c>
      <c r="AS226" s="169">
        <v>0</v>
      </c>
      <c r="AT226" s="169">
        <v>0</v>
      </c>
      <c r="AU226" s="169">
        <v>0</v>
      </c>
      <c r="AV226" s="169">
        <v>8.6288901442946802E-5</v>
      </c>
      <c r="AW226" s="169">
        <v>9.5009484829584694E-5</v>
      </c>
      <c r="AX226" s="169">
        <v>3.22386104083256E-6</v>
      </c>
      <c r="AY226" s="169">
        <v>0</v>
      </c>
      <c r="AZ226" s="169">
        <v>9.8233345870417301E-5</v>
      </c>
      <c r="BA226" s="169">
        <v>0</v>
      </c>
      <c r="BB226" s="169">
        <v>0</v>
      </c>
      <c r="BC226" s="169">
        <v>0</v>
      </c>
      <c r="BD226" s="169">
        <v>0</v>
      </c>
      <c r="BE226" s="169">
        <v>9.8233345870417301E-5</v>
      </c>
      <c r="BF226" s="169">
        <v>8.3632889841557003E-4</v>
      </c>
      <c r="BG226" s="169">
        <v>1.19914825650306E-4</v>
      </c>
      <c r="BH226" s="169">
        <v>0</v>
      </c>
      <c r="BI226" s="169">
        <v>9.5624372406587601E-4</v>
      </c>
      <c r="BJ226" s="169">
        <v>8.8171945212069997E-5</v>
      </c>
      <c r="BK226" s="169">
        <v>2.6032257725570302E-7</v>
      </c>
      <c r="BL226" s="169">
        <v>0</v>
      </c>
      <c r="BM226" s="169">
        <v>8.8432267789325704E-5</v>
      </c>
      <c r="BN226" s="169">
        <v>0.83422579819060305</v>
      </c>
    </row>
    <row r="227" spans="1:66" x14ac:dyDescent="0.25">
      <c r="A227" s="169" t="s">
        <v>209</v>
      </c>
      <c r="B227" s="169">
        <v>2028</v>
      </c>
      <c r="C227" s="169" t="s">
        <v>60</v>
      </c>
      <c r="D227" s="169">
        <v>2028</v>
      </c>
      <c r="E227" s="169" t="s">
        <v>210</v>
      </c>
      <c r="F227" s="169" t="s">
        <v>211</v>
      </c>
      <c r="G227" s="169">
        <v>32.970127440403502</v>
      </c>
      <c r="H227" s="169">
        <v>8181.4254927906004</v>
      </c>
      <c r="I227" s="169">
        <v>481.36386062989197</v>
      </c>
      <c r="J227" s="169">
        <v>6.0950404357620596E-3</v>
      </c>
      <c r="K227" s="169">
        <v>1.0377828956406499E-4</v>
      </c>
      <c r="L227" s="169">
        <v>6.9802896360890399E-4</v>
      </c>
      <c r="M227" s="169">
        <v>6.8968476889350299E-3</v>
      </c>
      <c r="N227" s="169">
        <v>3.0501312176207602E-5</v>
      </c>
      <c r="O227" s="169">
        <v>2.4783231518852899E-8</v>
      </c>
      <c r="P227" s="169">
        <v>0</v>
      </c>
      <c r="Q227" s="169">
        <v>3.0526095407726497E-5</v>
      </c>
      <c r="R227" s="169">
        <v>2.70554335805646E-5</v>
      </c>
      <c r="S227" s="169">
        <v>5.0377217327011298E-4</v>
      </c>
      <c r="T227" s="169">
        <v>5.6135370225840399E-4</v>
      </c>
      <c r="U227" s="169">
        <v>3.1880446165247502E-5</v>
      </c>
      <c r="V227" s="169">
        <v>2.5903819274174301E-8</v>
      </c>
      <c r="W227" s="169">
        <v>0</v>
      </c>
      <c r="X227" s="169">
        <v>3.1906349984521699E-5</v>
      </c>
      <c r="Y227" s="169">
        <v>1.08221734322258E-4</v>
      </c>
      <c r="Z227" s="169">
        <v>1.17546840429693E-3</v>
      </c>
      <c r="AA227" s="169">
        <v>1.31559648860371E-3</v>
      </c>
      <c r="AB227" s="169">
        <v>5.9139532394426304</v>
      </c>
      <c r="AC227" s="169">
        <v>1.7445183528121799E-2</v>
      </c>
      <c r="AD227" s="169">
        <v>0</v>
      </c>
      <c r="AE227" s="169">
        <v>5.9313984229707497</v>
      </c>
      <c r="AF227" s="169">
        <v>2.3518914687339598E-6</v>
      </c>
      <c r="AG227" s="169">
        <v>8.3274995545698003E-8</v>
      </c>
      <c r="AH227" s="169">
        <v>0</v>
      </c>
      <c r="AI227" s="169">
        <v>2.4351664642796601E-6</v>
      </c>
      <c r="AJ227" s="169">
        <v>9.2959109259249499E-4</v>
      </c>
      <c r="AK227" s="169">
        <v>2.7421399121362998E-6</v>
      </c>
      <c r="AL227" s="169">
        <v>0</v>
      </c>
      <c r="AM227" s="169">
        <v>9.3233323250463103E-4</v>
      </c>
      <c r="AN227" s="169">
        <v>5.06355783819501E-5</v>
      </c>
      <c r="AO227" s="169">
        <v>1.7928878182804E-6</v>
      </c>
      <c r="AP227" s="169">
        <v>0</v>
      </c>
      <c r="AQ227" s="169">
        <v>5.2428466200230499E-5</v>
      </c>
      <c r="AR227" s="169">
        <v>0</v>
      </c>
      <c r="AS227" s="169">
        <v>0</v>
      </c>
      <c r="AT227" s="169">
        <v>0</v>
      </c>
      <c r="AU227" s="169">
        <v>0</v>
      </c>
      <c r="AV227" s="169">
        <v>5.2428466200230499E-5</v>
      </c>
      <c r="AW227" s="169">
        <v>5.7644751542370097E-5</v>
      </c>
      <c r="AX227" s="169">
        <v>2.04106630418103E-6</v>
      </c>
      <c r="AY227" s="169">
        <v>0</v>
      </c>
      <c r="AZ227" s="169">
        <v>5.9685817846551098E-5</v>
      </c>
      <c r="BA227" s="169">
        <v>0</v>
      </c>
      <c r="BB227" s="169">
        <v>0</v>
      </c>
      <c r="BC227" s="169">
        <v>0</v>
      </c>
      <c r="BD227" s="169">
        <v>0</v>
      </c>
      <c r="BE227" s="169">
        <v>5.9685817846551098E-5</v>
      </c>
      <c r="BF227" s="169">
        <v>5.0742271587256597E-4</v>
      </c>
      <c r="BG227" s="169">
        <v>7.5919559468163694E-5</v>
      </c>
      <c r="BH227" s="169">
        <v>0</v>
      </c>
      <c r="BI227" s="169">
        <v>5.8334227534072899E-4</v>
      </c>
      <c r="BJ227" s="169">
        <v>5.5872097798637999E-5</v>
      </c>
      <c r="BK227" s="169">
        <v>1.6481344385642699E-7</v>
      </c>
      <c r="BL227" s="169">
        <v>0</v>
      </c>
      <c r="BM227" s="169">
        <v>5.6036911242494402E-5</v>
      </c>
      <c r="BN227" s="169">
        <v>0.52862420220607098</v>
      </c>
    </row>
    <row r="228" spans="1:66" x14ac:dyDescent="0.25">
      <c r="A228" s="169" t="s">
        <v>209</v>
      </c>
      <c r="B228" s="169">
        <v>2028</v>
      </c>
      <c r="C228" s="169" t="s">
        <v>60</v>
      </c>
      <c r="D228" s="169">
        <v>2029</v>
      </c>
      <c r="E228" s="169" t="s">
        <v>210</v>
      </c>
      <c r="F228" s="169" t="s">
        <v>211</v>
      </c>
      <c r="G228" s="169">
        <v>13.680384162389499</v>
      </c>
      <c r="H228" s="169">
        <v>1414.4754209657599</v>
      </c>
      <c r="I228" s="169">
        <v>199.733608770887</v>
      </c>
      <c r="J228" s="169">
        <v>9.4517741138888699E-4</v>
      </c>
      <c r="K228" s="169">
        <v>4.3061006407039402E-5</v>
      </c>
      <c r="L228" s="169">
        <v>2.8963504602478902E-4</v>
      </c>
      <c r="M228" s="169">
        <v>1.27787346382071E-3</v>
      </c>
      <c r="N228" s="169">
        <v>4.3963454189631696E-6</v>
      </c>
      <c r="O228" s="169">
        <v>1.02833732922689E-8</v>
      </c>
      <c r="P228" s="169">
        <v>0</v>
      </c>
      <c r="Q228" s="169">
        <v>4.4066287922554301E-6</v>
      </c>
      <c r="R228" s="169">
        <v>4.6775767666652797E-6</v>
      </c>
      <c r="S228" s="169">
        <v>8.7096479395307503E-5</v>
      </c>
      <c r="T228" s="169">
        <v>9.6180684954228296E-5</v>
      </c>
      <c r="U228" s="169">
        <v>4.5951286503148098E-6</v>
      </c>
      <c r="V228" s="169">
        <v>1.0748341800752199E-8</v>
      </c>
      <c r="W228" s="169">
        <v>0</v>
      </c>
      <c r="X228" s="169">
        <v>4.6058769921155698E-6</v>
      </c>
      <c r="Y228" s="169">
        <v>1.8710307066661098E-5</v>
      </c>
      <c r="Z228" s="169">
        <v>2.0322511858905101E-4</v>
      </c>
      <c r="AA228" s="169">
        <v>2.2654130264782699E-4</v>
      </c>
      <c r="AB228" s="169">
        <v>1.02245525615355</v>
      </c>
      <c r="AC228" s="169">
        <v>7.2385771902001503E-3</v>
      </c>
      <c r="AD228" s="169">
        <v>0</v>
      </c>
      <c r="AE228" s="169">
        <v>1.02969383334375</v>
      </c>
      <c r="AF228" s="169">
        <v>3.88556806187491E-7</v>
      </c>
      <c r="AG228" s="169">
        <v>3.4553519158993003E-8</v>
      </c>
      <c r="AH228" s="169">
        <v>0</v>
      </c>
      <c r="AI228" s="169">
        <v>4.2311032534648401E-7</v>
      </c>
      <c r="AJ228" s="169">
        <v>1.60715727739555E-4</v>
      </c>
      <c r="AK228" s="169">
        <v>1.1378035311769599E-6</v>
      </c>
      <c r="AL228" s="169">
        <v>0</v>
      </c>
      <c r="AM228" s="169">
        <v>1.6185353127073199E-4</v>
      </c>
      <c r="AN228" s="169">
        <v>8.3655214864731704E-6</v>
      </c>
      <c r="AO228" s="169">
        <v>7.4392779216519303E-7</v>
      </c>
      <c r="AP228" s="169">
        <v>0</v>
      </c>
      <c r="AQ228" s="169">
        <v>9.1094492786383696E-6</v>
      </c>
      <c r="AR228" s="169">
        <v>0</v>
      </c>
      <c r="AS228" s="169">
        <v>0</v>
      </c>
      <c r="AT228" s="169">
        <v>0</v>
      </c>
      <c r="AU228" s="169">
        <v>0</v>
      </c>
      <c r="AV228" s="169">
        <v>9.1094492786383696E-6</v>
      </c>
      <c r="AW228" s="169">
        <v>9.5235094180735695E-6</v>
      </c>
      <c r="AX228" s="169">
        <v>8.4690516263783897E-7</v>
      </c>
      <c r="AY228" s="169">
        <v>0</v>
      </c>
      <c r="AZ228" s="169">
        <v>1.0370414580711401E-5</v>
      </c>
      <c r="BA228" s="169">
        <v>0</v>
      </c>
      <c r="BB228" s="169">
        <v>0</v>
      </c>
      <c r="BC228" s="169">
        <v>0</v>
      </c>
      <c r="BD228" s="169">
        <v>0</v>
      </c>
      <c r="BE228" s="169">
        <v>1.0370414580711401E-5</v>
      </c>
      <c r="BF228" s="169">
        <v>8.3831481690432093E-5</v>
      </c>
      <c r="BG228" s="169">
        <v>3.15015081710326E-5</v>
      </c>
      <c r="BH228" s="169">
        <v>0</v>
      </c>
      <c r="BI228" s="169">
        <v>1.1533298986146399E-4</v>
      </c>
      <c r="BJ228" s="169">
        <v>9.6596502802120497E-6</v>
      </c>
      <c r="BK228" s="169">
        <v>6.8386488076454595E-8</v>
      </c>
      <c r="BL228" s="169">
        <v>0</v>
      </c>
      <c r="BM228" s="169">
        <v>9.7280367682884997E-6</v>
      </c>
      <c r="BN228" s="169">
        <v>9.1769434853649606E-2</v>
      </c>
    </row>
    <row r="229" spans="1:66" x14ac:dyDescent="0.25">
      <c r="A229" s="169" t="s">
        <v>209</v>
      </c>
      <c r="B229" s="169">
        <v>2028</v>
      </c>
      <c r="C229" s="169" t="s">
        <v>61</v>
      </c>
      <c r="D229" s="169">
        <v>2021</v>
      </c>
      <c r="E229" s="169" t="s">
        <v>210</v>
      </c>
      <c r="F229" s="169" t="s">
        <v>211</v>
      </c>
      <c r="G229" s="169">
        <v>18.692869354979301</v>
      </c>
      <c r="H229" s="169">
        <v>855.80911737106305</v>
      </c>
      <c r="I229" s="169">
        <v>272.91589258269801</v>
      </c>
      <c r="J229" s="169">
        <v>1.0680572255724E-3</v>
      </c>
      <c r="K229" s="169">
        <v>5.8838535344179802E-5</v>
      </c>
      <c r="L229" s="169">
        <v>3.9575716673581499E-4</v>
      </c>
      <c r="M229" s="169">
        <v>1.52265292765239E-3</v>
      </c>
      <c r="N229" s="169">
        <v>6.6373635585609699E-6</v>
      </c>
      <c r="O229" s="169">
        <v>1.40511955804091E-8</v>
      </c>
      <c r="P229" s="169">
        <v>0</v>
      </c>
      <c r="Q229" s="169">
        <v>6.6514147541413803E-6</v>
      </c>
      <c r="R229" s="169">
        <v>2.8301042102110099E-6</v>
      </c>
      <c r="S229" s="169">
        <v>5.2696540394129101E-5</v>
      </c>
      <c r="T229" s="169">
        <v>6.2178059358481495E-5</v>
      </c>
      <c r="U229" s="169">
        <v>6.9374756858145101E-6</v>
      </c>
      <c r="V229" s="169">
        <v>1.46865282932982E-8</v>
      </c>
      <c r="W229" s="169">
        <v>0</v>
      </c>
      <c r="X229" s="169">
        <v>6.95216221410781E-6</v>
      </c>
      <c r="Y229" s="169">
        <v>1.1320416840844001E-5</v>
      </c>
      <c r="Z229" s="169">
        <v>1.2295859425296801E-4</v>
      </c>
      <c r="AA229" s="169">
        <v>1.41231173307919E-4</v>
      </c>
      <c r="AB229" s="169">
        <v>0.77075801677103495</v>
      </c>
      <c r="AC229" s="169">
        <v>1.1100352460374101E-2</v>
      </c>
      <c r="AD229" s="169">
        <v>0</v>
      </c>
      <c r="AE229" s="169">
        <v>0.78185836923140895</v>
      </c>
      <c r="AF229" s="169">
        <v>3.1746710062768398E-7</v>
      </c>
      <c r="AG229" s="169">
        <v>4.7213909472627797E-8</v>
      </c>
      <c r="AH229" s="169">
        <v>0</v>
      </c>
      <c r="AI229" s="169">
        <v>3.6468101010031201E-7</v>
      </c>
      <c r="AJ229" s="169">
        <v>1.21152426799055E-4</v>
      </c>
      <c r="AK229" s="169">
        <v>1.7448208252612801E-6</v>
      </c>
      <c r="AL229" s="169">
        <v>0</v>
      </c>
      <c r="AM229" s="169">
        <v>1.2289724762431701E-4</v>
      </c>
      <c r="AN229" s="169">
        <v>6.8349796201169701E-6</v>
      </c>
      <c r="AO229" s="169">
        <v>1.01650252386283E-6</v>
      </c>
      <c r="AP229" s="169">
        <v>0</v>
      </c>
      <c r="AQ229" s="169">
        <v>7.8514821439798005E-6</v>
      </c>
      <c r="AR229" s="169">
        <v>0</v>
      </c>
      <c r="AS229" s="169">
        <v>0</v>
      </c>
      <c r="AT229" s="169">
        <v>0</v>
      </c>
      <c r="AU229" s="169">
        <v>0</v>
      </c>
      <c r="AV229" s="169">
        <v>7.8514821439798005E-6</v>
      </c>
      <c r="AW229" s="169">
        <v>7.7811040100463004E-6</v>
      </c>
      <c r="AX229" s="169">
        <v>1.1572107459357601E-6</v>
      </c>
      <c r="AY229" s="169">
        <v>0</v>
      </c>
      <c r="AZ229" s="169">
        <v>8.9383147559820592E-6</v>
      </c>
      <c r="BA229" s="169">
        <v>0</v>
      </c>
      <c r="BB229" s="169">
        <v>0</v>
      </c>
      <c r="BC229" s="169">
        <v>0</v>
      </c>
      <c r="BD229" s="169">
        <v>0</v>
      </c>
      <c r="BE229" s="169">
        <v>8.9383147559820592E-6</v>
      </c>
      <c r="BF229" s="169">
        <v>6.8585885866804698E-5</v>
      </c>
      <c r="BG229" s="169">
        <v>4.3043643346274997E-5</v>
      </c>
      <c r="BH229" s="169">
        <v>0</v>
      </c>
      <c r="BI229" s="169">
        <v>1.11629529213079E-4</v>
      </c>
      <c r="BJ229" s="169">
        <v>7.2817395654914302E-6</v>
      </c>
      <c r="BK229" s="169">
        <v>1.04870625984832E-7</v>
      </c>
      <c r="BL229" s="169">
        <v>0</v>
      </c>
      <c r="BM229" s="169">
        <v>7.3866101914762603E-6</v>
      </c>
      <c r="BN229" s="169">
        <v>6.9681587241291296E-2</v>
      </c>
    </row>
    <row r="230" spans="1:66" x14ac:dyDescent="0.25">
      <c r="A230" s="169" t="s">
        <v>209</v>
      </c>
      <c r="B230" s="169">
        <v>2028</v>
      </c>
      <c r="C230" s="169" t="s">
        <v>61</v>
      </c>
      <c r="D230" s="169">
        <v>2022</v>
      </c>
      <c r="E230" s="169" t="s">
        <v>210</v>
      </c>
      <c r="F230" s="169" t="s">
        <v>211</v>
      </c>
      <c r="G230" s="169">
        <v>22.431869586179399</v>
      </c>
      <c r="H230" s="169">
        <v>1089.7788463520401</v>
      </c>
      <c r="I230" s="169">
        <v>327.50529595821899</v>
      </c>
      <c r="J230" s="169">
        <v>1.2921454211690399E-3</v>
      </c>
      <c r="K230" s="169">
        <v>7.0607584444004596E-5</v>
      </c>
      <c r="L230" s="169">
        <v>4.7491762679274698E-4</v>
      </c>
      <c r="M230" s="169">
        <v>1.8376706324057901E-3</v>
      </c>
      <c r="N230" s="169">
        <v>7.9056430231114095E-6</v>
      </c>
      <c r="O230" s="169">
        <v>1.6861755186111999E-8</v>
      </c>
      <c r="P230" s="169">
        <v>0</v>
      </c>
      <c r="Q230" s="169">
        <v>7.9225047782975196E-6</v>
      </c>
      <c r="R230" s="169">
        <v>3.6038266462199698E-6</v>
      </c>
      <c r="S230" s="169">
        <v>6.7103252152615896E-5</v>
      </c>
      <c r="T230" s="169">
        <v>7.8629583577133404E-5</v>
      </c>
      <c r="U230" s="169">
        <v>8.2631011198451501E-6</v>
      </c>
      <c r="V230" s="169">
        <v>1.7624168932697499E-8</v>
      </c>
      <c r="W230" s="169">
        <v>0</v>
      </c>
      <c r="X230" s="169">
        <v>8.2807252887778503E-6</v>
      </c>
      <c r="Y230" s="169">
        <v>1.44153065848799E-5</v>
      </c>
      <c r="Z230" s="169">
        <v>1.5657425502277E-4</v>
      </c>
      <c r="AA230" s="169">
        <v>1.7927028689642801E-4</v>
      </c>
      <c r="AB230" s="169">
        <v>0.98147561796673499</v>
      </c>
      <c r="AC230" s="169">
        <v>1.33206761371501E-2</v>
      </c>
      <c r="AD230" s="169">
        <v>0</v>
      </c>
      <c r="AE230" s="169">
        <v>0.99479629410388604</v>
      </c>
      <c r="AF230" s="169">
        <v>3.9298112506788098E-7</v>
      </c>
      <c r="AG230" s="169">
        <v>5.6657768255441799E-8</v>
      </c>
      <c r="AH230" s="169">
        <v>0</v>
      </c>
      <c r="AI230" s="169">
        <v>4.4963889332332201E-7</v>
      </c>
      <c r="AJ230" s="169">
        <v>1.5427429929164901E-4</v>
      </c>
      <c r="AK230" s="169">
        <v>2.0938247874227698E-6</v>
      </c>
      <c r="AL230" s="169">
        <v>0</v>
      </c>
      <c r="AM230" s="169">
        <v>1.5636812407907201E-4</v>
      </c>
      <c r="AN230" s="169">
        <v>8.4607758587233202E-6</v>
      </c>
      <c r="AO230" s="169">
        <v>1.2198262137449399E-6</v>
      </c>
      <c r="AP230" s="169">
        <v>0</v>
      </c>
      <c r="AQ230" s="169">
        <v>9.6806020724682703E-6</v>
      </c>
      <c r="AR230" s="169">
        <v>0</v>
      </c>
      <c r="AS230" s="169">
        <v>0</v>
      </c>
      <c r="AT230" s="169">
        <v>0</v>
      </c>
      <c r="AU230" s="169">
        <v>0</v>
      </c>
      <c r="AV230" s="169">
        <v>9.6806020724682703E-6</v>
      </c>
      <c r="AW230" s="169">
        <v>9.6319492699948003E-6</v>
      </c>
      <c r="AX230" s="169">
        <v>1.38867928960525E-6</v>
      </c>
      <c r="AY230" s="169">
        <v>0</v>
      </c>
      <c r="AZ230" s="169">
        <v>1.10206285596E-5</v>
      </c>
      <c r="BA230" s="169">
        <v>0</v>
      </c>
      <c r="BB230" s="169">
        <v>0</v>
      </c>
      <c r="BC230" s="169">
        <v>0</v>
      </c>
      <c r="BD230" s="169">
        <v>0</v>
      </c>
      <c r="BE230" s="169">
        <v>1.10206285596E-5</v>
      </c>
      <c r="BF230" s="169">
        <v>8.4900004833678803E-5</v>
      </c>
      <c r="BG230" s="169">
        <v>5.1653353785434801E-5</v>
      </c>
      <c r="BH230" s="169">
        <v>0</v>
      </c>
      <c r="BI230" s="169">
        <v>1.3655335861911301E-4</v>
      </c>
      <c r="BJ230" s="169">
        <v>9.2724949781957298E-6</v>
      </c>
      <c r="BK230" s="169">
        <v>1.25847143145315E-7</v>
      </c>
      <c r="BL230" s="169">
        <v>0</v>
      </c>
      <c r="BM230" s="169">
        <v>9.3983421213410401E-6</v>
      </c>
      <c r="BN230" s="169">
        <v>8.86592604016707E-2</v>
      </c>
    </row>
    <row r="231" spans="1:66" x14ac:dyDescent="0.25">
      <c r="A231" s="169" t="s">
        <v>209</v>
      </c>
      <c r="B231" s="169">
        <v>2028</v>
      </c>
      <c r="C231" s="169" t="s">
        <v>61</v>
      </c>
      <c r="D231" s="169">
        <v>2023</v>
      </c>
      <c r="E231" s="169" t="s">
        <v>210</v>
      </c>
      <c r="F231" s="169" t="s">
        <v>211</v>
      </c>
      <c r="G231" s="169">
        <v>26.082049422979399</v>
      </c>
      <c r="H231" s="169">
        <v>1338.52644099808</v>
      </c>
      <c r="I231" s="169">
        <v>380.797921575499</v>
      </c>
      <c r="J231" s="169">
        <v>1.4985769682440799E-3</v>
      </c>
      <c r="K231" s="169">
        <v>8.2097058385198094E-5</v>
      </c>
      <c r="L231" s="169">
        <v>5.5219762072280599E-4</v>
      </c>
      <c r="M231" s="169">
        <v>2.1328716473520901E-3</v>
      </c>
      <c r="N231" s="169">
        <v>8.9981192061919901E-6</v>
      </c>
      <c r="O231" s="169">
        <v>1.96055496147015E-8</v>
      </c>
      <c r="P231" s="169">
        <v>0</v>
      </c>
      <c r="Q231" s="169">
        <v>9.0177247558066898E-6</v>
      </c>
      <c r="R231" s="169">
        <v>4.42641850765065E-6</v>
      </c>
      <c r="S231" s="169">
        <v>8.24199126124551E-5</v>
      </c>
      <c r="T231" s="169">
        <v>9.5864055875912501E-5</v>
      </c>
      <c r="U231" s="169">
        <v>9.4049742281333703E-6</v>
      </c>
      <c r="V231" s="169">
        <v>2.04920255699403E-8</v>
      </c>
      <c r="W231" s="169">
        <v>0</v>
      </c>
      <c r="X231" s="169">
        <v>9.4254662537033102E-6</v>
      </c>
      <c r="Y231" s="169">
        <v>1.77056740306026E-5</v>
      </c>
      <c r="Z231" s="169">
        <v>1.92313129429062E-4</v>
      </c>
      <c r="AA231" s="169">
        <v>2.1944426971336799E-4</v>
      </c>
      <c r="AB231" s="169">
        <v>1.2055024468872899</v>
      </c>
      <c r="AC231" s="169">
        <v>1.54882557613792E-2</v>
      </c>
      <c r="AD231" s="169">
        <v>0</v>
      </c>
      <c r="AE231" s="169">
        <v>1.2209907026486699</v>
      </c>
      <c r="AF231" s="169">
        <v>4.6798157968090601E-7</v>
      </c>
      <c r="AG231" s="169">
        <v>6.5877287051660206E-8</v>
      </c>
      <c r="AH231" s="169">
        <v>0</v>
      </c>
      <c r="AI231" s="169">
        <v>5.3385886673256603E-7</v>
      </c>
      <c r="AJ231" s="169">
        <v>1.89488197040682E-4</v>
      </c>
      <c r="AK231" s="169">
        <v>2.4345381190280601E-6</v>
      </c>
      <c r="AL231" s="169">
        <v>0</v>
      </c>
      <c r="AM231" s="169">
        <v>1.9192273515970999E-4</v>
      </c>
      <c r="AN231" s="169">
        <v>1.00755150797827E-5</v>
      </c>
      <c r="AO231" s="169">
        <v>1.4183199252345599E-6</v>
      </c>
      <c r="AP231" s="169">
        <v>0</v>
      </c>
      <c r="AQ231" s="169">
        <v>1.14938350050172E-5</v>
      </c>
      <c r="AR231" s="169">
        <v>0</v>
      </c>
      <c r="AS231" s="169">
        <v>0</v>
      </c>
      <c r="AT231" s="169">
        <v>0</v>
      </c>
      <c r="AU231" s="169">
        <v>0</v>
      </c>
      <c r="AV231" s="169">
        <v>1.14938350050172E-5</v>
      </c>
      <c r="AW231" s="169">
        <v>1.14702069571405E-5</v>
      </c>
      <c r="AX231" s="169">
        <v>1.61464927053906E-6</v>
      </c>
      <c r="AY231" s="169">
        <v>0</v>
      </c>
      <c r="AZ231" s="169">
        <v>1.30848562276795E-5</v>
      </c>
      <c r="BA231" s="169">
        <v>0</v>
      </c>
      <c r="BB231" s="169">
        <v>0</v>
      </c>
      <c r="BC231" s="169">
        <v>0</v>
      </c>
      <c r="BD231" s="169">
        <v>0</v>
      </c>
      <c r="BE231" s="169">
        <v>1.30848562276795E-5</v>
      </c>
      <c r="BF231" s="169">
        <v>1.01103171342222E-4</v>
      </c>
      <c r="BG231" s="169">
        <v>6.0058539530935797E-5</v>
      </c>
      <c r="BH231" s="169">
        <v>0</v>
      </c>
      <c r="BI231" s="169">
        <v>1.61161710873158E-4</v>
      </c>
      <c r="BJ231" s="169">
        <v>1.13889893751226E-5</v>
      </c>
      <c r="BK231" s="169">
        <v>1.4632536065024E-7</v>
      </c>
      <c r="BL231" s="169">
        <v>0</v>
      </c>
      <c r="BM231" s="169">
        <v>1.1535314735772901E-5</v>
      </c>
      <c r="BN231" s="169">
        <v>0.10881839155991301</v>
      </c>
    </row>
    <row r="232" spans="1:66" x14ac:dyDescent="0.25">
      <c r="A232" s="169" t="s">
        <v>209</v>
      </c>
      <c r="B232" s="169">
        <v>2028</v>
      </c>
      <c r="C232" s="169" t="s">
        <v>61</v>
      </c>
      <c r="D232" s="169">
        <v>2024</v>
      </c>
      <c r="E232" s="169" t="s">
        <v>210</v>
      </c>
      <c r="F232" s="169" t="s">
        <v>211</v>
      </c>
      <c r="G232" s="169">
        <v>27.343430161040299</v>
      </c>
      <c r="H232" s="169">
        <v>1470.77912588493</v>
      </c>
      <c r="I232" s="169">
        <v>399.21408035118901</v>
      </c>
      <c r="J232" s="169">
        <v>1.5439098342618801E-3</v>
      </c>
      <c r="K232" s="169">
        <v>8.6067438412440697E-5</v>
      </c>
      <c r="L232" s="169">
        <v>5.7890301611129597E-4</v>
      </c>
      <c r="M232" s="169">
        <v>2.2088802887856099E-3</v>
      </c>
      <c r="N232" s="169">
        <v>9.06069982223671E-6</v>
      </c>
      <c r="O232" s="169">
        <v>2.0553713704187999E-8</v>
      </c>
      <c r="P232" s="169">
        <v>0</v>
      </c>
      <c r="Q232" s="169">
        <v>9.0812535359409006E-6</v>
      </c>
      <c r="R232" s="169">
        <v>4.8637693990033403E-6</v>
      </c>
      <c r="S232" s="169">
        <v>9.0563386209442201E-5</v>
      </c>
      <c r="T232" s="169">
        <v>1.04508409144386E-4</v>
      </c>
      <c r="U232" s="169">
        <v>9.4703844619382604E-6</v>
      </c>
      <c r="V232" s="169">
        <v>2.1483061432137599E-8</v>
      </c>
      <c r="W232" s="169">
        <v>0</v>
      </c>
      <c r="X232" s="169">
        <v>9.4918675233704005E-6</v>
      </c>
      <c r="Y232" s="169">
        <v>1.94550775960133E-5</v>
      </c>
      <c r="Z232" s="169">
        <v>2.11314567822031E-4</v>
      </c>
      <c r="AA232" s="169">
        <v>2.4026151294141501E-4</v>
      </c>
      <c r="AB232" s="169">
        <v>1.2243698173559101</v>
      </c>
      <c r="AC232" s="169">
        <v>1.50085179416228E-2</v>
      </c>
      <c r="AD232" s="169">
        <v>0</v>
      </c>
      <c r="AE232" s="169">
        <v>1.23937833529754</v>
      </c>
      <c r="AF232" s="169">
        <v>4.9715811663020901E-7</v>
      </c>
      <c r="AG232" s="169">
        <v>6.9063246084828106E-8</v>
      </c>
      <c r="AH232" s="169">
        <v>0</v>
      </c>
      <c r="AI232" s="169">
        <v>5.6622136271503701E-7</v>
      </c>
      <c r="AJ232" s="169">
        <v>1.9245388493474599E-4</v>
      </c>
      <c r="AK232" s="169">
        <v>2.3591300145048302E-6</v>
      </c>
      <c r="AL232" s="169">
        <v>0</v>
      </c>
      <c r="AM232" s="169">
        <v>1.9481301494925099E-4</v>
      </c>
      <c r="AN232" s="169">
        <v>1.07036779194589E-5</v>
      </c>
      <c r="AO232" s="169">
        <v>1.4869127495592801E-6</v>
      </c>
      <c r="AP232" s="169">
        <v>0</v>
      </c>
      <c r="AQ232" s="169">
        <v>1.21905906690182E-5</v>
      </c>
      <c r="AR232" s="169">
        <v>0</v>
      </c>
      <c r="AS232" s="169">
        <v>0</v>
      </c>
      <c r="AT232" s="169">
        <v>0</v>
      </c>
      <c r="AU232" s="169">
        <v>0</v>
      </c>
      <c r="AV232" s="169">
        <v>1.21905906690182E-5</v>
      </c>
      <c r="AW232" s="169">
        <v>1.2185322533547001E-5</v>
      </c>
      <c r="AX232" s="169">
        <v>1.6927369796585699E-6</v>
      </c>
      <c r="AY232" s="169">
        <v>0</v>
      </c>
      <c r="AZ232" s="169">
        <v>1.38780595132056E-5</v>
      </c>
      <c r="BA232" s="169">
        <v>0</v>
      </c>
      <c r="BB232" s="169">
        <v>0</v>
      </c>
      <c r="BC232" s="169">
        <v>0</v>
      </c>
      <c r="BD232" s="169">
        <v>0</v>
      </c>
      <c r="BE232" s="169">
        <v>1.38780595132056E-5</v>
      </c>
      <c r="BF232" s="169">
        <v>1.07406496165981E-4</v>
      </c>
      <c r="BG232" s="169">
        <v>6.2963092148401797E-5</v>
      </c>
      <c r="BH232" s="169">
        <v>0</v>
      </c>
      <c r="BI232" s="169">
        <v>1.7036958831438199E-4</v>
      </c>
      <c r="BJ232" s="169">
        <v>1.1567238936007799E-5</v>
      </c>
      <c r="BK232" s="169">
        <v>1.41793035605062E-7</v>
      </c>
      <c r="BL232" s="169">
        <v>0</v>
      </c>
      <c r="BM232" s="169">
        <v>1.17090319716128E-5</v>
      </c>
      <c r="BN232" s="169">
        <v>0.11045715310421</v>
      </c>
    </row>
    <row r="233" spans="1:66" x14ac:dyDescent="0.25">
      <c r="A233" s="169" t="s">
        <v>209</v>
      </c>
      <c r="B233" s="169">
        <v>2028</v>
      </c>
      <c r="C233" s="169" t="s">
        <v>61</v>
      </c>
      <c r="D233" s="169">
        <v>2025</v>
      </c>
      <c r="E233" s="169" t="s">
        <v>210</v>
      </c>
      <c r="F233" s="169" t="s">
        <v>211</v>
      </c>
      <c r="G233" s="169">
        <v>28.505068081562499</v>
      </c>
      <c r="H233" s="169">
        <v>1588.1810624636</v>
      </c>
      <c r="I233" s="169">
        <v>416.17399399081199</v>
      </c>
      <c r="J233" s="169">
        <v>1.55087650069325E-3</v>
      </c>
      <c r="K233" s="169">
        <v>8.9723863359613207E-5</v>
      </c>
      <c r="L233" s="169">
        <v>6.0349670065851495E-4</v>
      </c>
      <c r="M233" s="169">
        <v>2.2440970647113799E-3</v>
      </c>
      <c r="N233" s="169">
        <v>8.8485549981481307E-6</v>
      </c>
      <c r="O233" s="169">
        <v>2.1426902367999501E-8</v>
      </c>
      <c r="P233" s="169">
        <v>0</v>
      </c>
      <c r="Q233" s="169">
        <v>8.86998190051613E-6</v>
      </c>
      <c r="R233" s="169">
        <v>5.2520098468486298E-6</v>
      </c>
      <c r="S233" s="169">
        <v>9.7792423348321597E-5</v>
      </c>
      <c r="T233" s="169">
        <v>1.11914415095686E-4</v>
      </c>
      <c r="U233" s="169">
        <v>9.2486473902831106E-6</v>
      </c>
      <c r="V233" s="169">
        <v>2.2395731812609301E-8</v>
      </c>
      <c r="W233" s="169">
        <v>0</v>
      </c>
      <c r="X233" s="169">
        <v>9.2710431220957208E-6</v>
      </c>
      <c r="Y233" s="169">
        <v>2.1008039387394499E-5</v>
      </c>
      <c r="Z233" s="169">
        <v>2.2818232114608301E-4</v>
      </c>
      <c r="AA233" s="169">
        <v>2.58461403655574E-4</v>
      </c>
      <c r="AB233" s="169">
        <v>1.32210263468807</v>
      </c>
      <c r="AC233" s="169">
        <v>1.5646128638932701E-2</v>
      </c>
      <c r="AD233" s="169">
        <v>0</v>
      </c>
      <c r="AE233" s="169">
        <v>1.337748763327</v>
      </c>
      <c r="AF233" s="169">
        <v>5.1753188479189603E-7</v>
      </c>
      <c r="AG233" s="169">
        <v>7.1997277590531497E-8</v>
      </c>
      <c r="AH233" s="169">
        <v>0</v>
      </c>
      <c r="AI233" s="169">
        <v>5.8952916238242801E-7</v>
      </c>
      <c r="AJ233" s="169">
        <v>2.07816122809745E-4</v>
      </c>
      <c r="AK233" s="169">
        <v>2.4593535368701999E-6</v>
      </c>
      <c r="AL233" s="169">
        <v>0</v>
      </c>
      <c r="AM233" s="169">
        <v>2.1027547634661499E-4</v>
      </c>
      <c r="AN233" s="169">
        <v>1.11423195610489E-5</v>
      </c>
      <c r="AO233" s="169">
        <v>1.5500816433016901E-6</v>
      </c>
      <c r="AP233" s="169">
        <v>0</v>
      </c>
      <c r="AQ233" s="169">
        <v>1.26924012043506E-5</v>
      </c>
      <c r="AR233" s="169">
        <v>0</v>
      </c>
      <c r="AS233" s="169">
        <v>0</v>
      </c>
      <c r="AT233" s="169">
        <v>0</v>
      </c>
      <c r="AU233" s="169">
        <v>0</v>
      </c>
      <c r="AV233" s="169">
        <v>1.26924012043506E-5</v>
      </c>
      <c r="AW233" s="169">
        <v>1.26846826525301E-5</v>
      </c>
      <c r="AX233" s="169">
        <v>1.7646499566867099E-6</v>
      </c>
      <c r="AY233" s="169">
        <v>0</v>
      </c>
      <c r="AZ233" s="169">
        <v>1.4449332609216801E-5</v>
      </c>
      <c r="BA233" s="169">
        <v>0</v>
      </c>
      <c r="BB233" s="169">
        <v>0</v>
      </c>
      <c r="BC233" s="169">
        <v>0</v>
      </c>
      <c r="BD233" s="169">
        <v>0</v>
      </c>
      <c r="BE233" s="169">
        <v>1.4449332609216801E-5</v>
      </c>
      <c r="BF233" s="169">
        <v>1.11808062487357E-4</v>
      </c>
      <c r="BG233" s="169">
        <v>6.5637969257899495E-5</v>
      </c>
      <c r="BH233" s="169">
        <v>0</v>
      </c>
      <c r="BI233" s="169">
        <v>1.77446031745257E-4</v>
      </c>
      <c r="BJ233" s="169">
        <v>1.2490570133775799E-5</v>
      </c>
      <c r="BK233" s="169">
        <v>1.4781686531679601E-7</v>
      </c>
      <c r="BL233" s="169">
        <v>0</v>
      </c>
      <c r="BM233" s="169">
        <v>1.2638386999092599E-5</v>
      </c>
      <c r="BN233" s="169">
        <v>0.11922422375594</v>
      </c>
    </row>
    <row r="234" spans="1:66" x14ac:dyDescent="0.25">
      <c r="A234" s="169" t="s">
        <v>209</v>
      </c>
      <c r="B234" s="169">
        <v>2028</v>
      </c>
      <c r="C234" s="169" t="s">
        <v>61</v>
      </c>
      <c r="D234" s="169">
        <v>2026</v>
      </c>
      <c r="E234" s="169" t="s">
        <v>210</v>
      </c>
      <c r="F234" s="169" t="s">
        <v>211</v>
      </c>
      <c r="G234" s="169">
        <v>28.4446674349958</v>
      </c>
      <c r="H234" s="169">
        <v>1614.5155901887299</v>
      </c>
      <c r="I234" s="169">
        <v>415.29214455093899</v>
      </c>
      <c r="J234" s="169">
        <v>1.45415834902686E-3</v>
      </c>
      <c r="K234" s="169">
        <v>8.9533743506404405E-5</v>
      </c>
      <c r="L234" s="169">
        <v>6.0221792486972198E-4</v>
      </c>
      <c r="M234" s="169">
        <v>2.1459100174029901E-3</v>
      </c>
      <c r="N234" s="169">
        <v>8.0103142574613701E-6</v>
      </c>
      <c r="O234" s="169">
        <v>2.1381499959092999E-8</v>
      </c>
      <c r="P234" s="169">
        <v>0</v>
      </c>
      <c r="Q234" s="169">
        <v>8.0316957574204607E-6</v>
      </c>
      <c r="R234" s="169">
        <v>5.3390963901864202E-6</v>
      </c>
      <c r="S234" s="169">
        <v>9.9413974785271102E-5</v>
      </c>
      <c r="T234" s="169">
        <v>1.12784766932878E-4</v>
      </c>
      <c r="U234" s="169">
        <v>8.3725051229407E-6</v>
      </c>
      <c r="V234" s="169">
        <v>2.2348276508242299E-8</v>
      </c>
      <c r="W234" s="169">
        <v>0</v>
      </c>
      <c r="X234" s="169">
        <v>8.3948533994489401E-6</v>
      </c>
      <c r="Y234" s="169">
        <v>2.1356385560745599E-5</v>
      </c>
      <c r="Z234" s="169">
        <v>2.3196594116563199E-4</v>
      </c>
      <c r="AA234" s="169">
        <v>2.6171718012582698E-4</v>
      </c>
      <c r="AB234" s="169">
        <v>1.3440251656334099</v>
      </c>
      <c r="AC234" s="169">
        <v>1.56129753665619E-2</v>
      </c>
      <c r="AD234" s="169">
        <v>0</v>
      </c>
      <c r="AE234" s="169">
        <v>1.35963814099997</v>
      </c>
      <c r="AF234" s="169">
        <v>5.0577922264986401E-7</v>
      </c>
      <c r="AG234" s="169">
        <v>7.1844719382108294E-8</v>
      </c>
      <c r="AH234" s="169">
        <v>0</v>
      </c>
      <c r="AI234" s="169">
        <v>5.7762394203197297E-7</v>
      </c>
      <c r="AJ234" s="169">
        <v>2.11262039385134E-4</v>
      </c>
      <c r="AK234" s="169">
        <v>2.45414230414001E-6</v>
      </c>
      <c r="AL234" s="169">
        <v>0</v>
      </c>
      <c r="AM234" s="169">
        <v>2.13716181689274E-4</v>
      </c>
      <c r="AN234" s="169">
        <v>1.0889287967966999E-5</v>
      </c>
      <c r="AO234" s="169">
        <v>1.54679710690913E-6</v>
      </c>
      <c r="AP234" s="169">
        <v>0</v>
      </c>
      <c r="AQ234" s="169">
        <v>1.24360850748761E-5</v>
      </c>
      <c r="AR234" s="169">
        <v>0</v>
      </c>
      <c r="AS234" s="169">
        <v>0</v>
      </c>
      <c r="AT234" s="169">
        <v>0</v>
      </c>
      <c r="AU234" s="169">
        <v>0</v>
      </c>
      <c r="AV234" s="169">
        <v>1.24360850748761E-5</v>
      </c>
      <c r="AW234" s="169">
        <v>1.2396625444897301E-5</v>
      </c>
      <c r="AX234" s="169">
        <v>1.76091076202692E-6</v>
      </c>
      <c r="AY234" s="169">
        <v>0</v>
      </c>
      <c r="AZ234" s="169">
        <v>1.4157536206924301E-5</v>
      </c>
      <c r="BA234" s="169">
        <v>0</v>
      </c>
      <c r="BB234" s="169">
        <v>0</v>
      </c>
      <c r="BC234" s="169">
        <v>0</v>
      </c>
      <c r="BD234" s="169">
        <v>0</v>
      </c>
      <c r="BE234" s="169">
        <v>1.4157536206924301E-5</v>
      </c>
      <c r="BF234" s="169">
        <v>1.09269005209105E-4</v>
      </c>
      <c r="BG234" s="169">
        <v>6.5498886068511805E-5</v>
      </c>
      <c r="BH234" s="169">
        <v>0</v>
      </c>
      <c r="BI234" s="169">
        <v>1.7476789127761699E-4</v>
      </c>
      <c r="BJ234" s="169">
        <v>1.26976833359571E-5</v>
      </c>
      <c r="BK234" s="169">
        <v>1.4750364963834001E-7</v>
      </c>
      <c r="BL234" s="169">
        <v>0</v>
      </c>
      <c r="BM234" s="169">
        <v>1.28451869855955E-5</v>
      </c>
      <c r="BN234" s="169">
        <v>0.121175071428615</v>
      </c>
    </row>
    <row r="235" spans="1:66" x14ac:dyDescent="0.25">
      <c r="A235" s="169" t="s">
        <v>209</v>
      </c>
      <c r="B235" s="169">
        <v>2028</v>
      </c>
      <c r="C235" s="169" t="s">
        <v>61</v>
      </c>
      <c r="D235" s="169">
        <v>2027</v>
      </c>
      <c r="E235" s="169" t="s">
        <v>210</v>
      </c>
      <c r="F235" s="169" t="s">
        <v>211</v>
      </c>
      <c r="G235" s="169">
        <v>27.492119175023301</v>
      </c>
      <c r="H235" s="169">
        <v>1553.73609778832</v>
      </c>
      <c r="I235" s="169">
        <v>401.384939955341</v>
      </c>
      <c r="J235" s="169">
        <v>1.2793796748584701E-3</v>
      </c>
      <c r="K235" s="169">
        <v>8.6535458791676996E-5</v>
      </c>
      <c r="L235" s="169">
        <v>5.8205099418685E-4</v>
      </c>
      <c r="M235" s="169">
        <v>1.9479661278369901E-3</v>
      </c>
      <c r="N235" s="169">
        <v>6.7430900843125703E-6</v>
      </c>
      <c r="O235" s="169">
        <v>2.0665481372193299E-8</v>
      </c>
      <c r="P235" s="169">
        <v>0</v>
      </c>
      <c r="Q235" s="169">
        <v>6.7637555656847702E-6</v>
      </c>
      <c r="R235" s="169">
        <v>5.1381026243507802E-6</v>
      </c>
      <c r="S235" s="169">
        <v>9.5671470865411602E-5</v>
      </c>
      <c r="T235" s="169">
        <v>1.07573329055447E-4</v>
      </c>
      <c r="U235" s="169">
        <v>7.0479826959060996E-6</v>
      </c>
      <c r="V235" s="169">
        <v>2.15998827381284E-8</v>
      </c>
      <c r="W235" s="169">
        <v>0</v>
      </c>
      <c r="X235" s="169">
        <v>7.0695825786442297E-6</v>
      </c>
      <c r="Y235" s="169">
        <v>2.0552410497403101E-5</v>
      </c>
      <c r="Z235" s="169">
        <v>2.2323343201929299E-4</v>
      </c>
      <c r="AA235" s="169">
        <v>2.50855425095341E-4</v>
      </c>
      <c r="AB235" s="169">
        <v>1.24684513817458</v>
      </c>
      <c r="AC235" s="169">
        <v>1.45466548605918E-2</v>
      </c>
      <c r="AD235" s="169">
        <v>0</v>
      </c>
      <c r="AE235" s="169">
        <v>1.2613917930351699</v>
      </c>
      <c r="AF235" s="169">
        <v>4.6680297807330501E-7</v>
      </c>
      <c r="AG235" s="169">
        <v>6.9438800501459102E-8</v>
      </c>
      <c r="AH235" s="169">
        <v>0</v>
      </c>
      <c r="AI235" s="169">
        <v>5.3624177857476499E-7</v>
      </c>
      <c r="AJ235" s="169">
        <v>1.95986692380169E-4</v>
      </c>
      <c r="AK235" s="169">
        <v>2.28653156998887E-6</v>
      </c>
      <c r="AL235" s="169">
        <v>0</v>
      </c>
      <c r="AM235" s="169">
        <v>1.9827322395015801E-4</v>
      </c>
      <c r="AN235" s="169">
        <v>1.0050140110369299E-5</v>
      </c>
      <c r="AO235" s="169">
        <v>1.49499833316414E-6</v>
      </c>
      <c r="AP235" s="169">
        <v>0</v>
      </c>
      <c r="AQ235" s="169">
        <v>1.15451384435334E-5</v>
      </c>
      <c r="AR235" s="169">
        <v>0</v>
      </c>
      <c r="AS235" s="169">
        <v>0</v>
      </c>
      <c r="AT235" s="169">
        <v>0</v>
      </c>
      <c r="AU235" s="169">
        <v>0</v>
      </c>
      <c r="AV235" s="169">
        <v>1.15451384435334E-5</v>
      </c>
      <c r="AW235" s="169">
        <v>1.14413194860387E-5</v>
      </c>
      <c r="AX235" s="169">
        <v>1.7019418011076601E-6</v>
      </c>
      <c r="AY235" s="169">
        <v>0</v>
      </c>
      <c r="AZ235" s="169">
        <v>1.31432612871464E-5</v>
      </c>
      <c r="BA235" s="169">
        <v>0</v>
      </c>
      <c r="BB235" s="169">
        <v>0</v>
      </c>
      <c r="BC235" s="169">
        <v>0</v>
      </c>
      <c r="BD235" s="169">
        <v>0</v>
      </c>
      <c r="BE235" s="169">
        <v>1.31432612871464E-5</v>
      </c>
      <c r="BF235" s="169">
        <v>1.0084854032205401E-4</v>
      </c>
      <c r="BG235" s="169">
        <v>6.3305474945063805E-5</v>
      </c>
      <c r="BH235" s="169">
        <v>0</v>
      </c>
      <c r="BI235" s="169">
        <v>1.6415401526711799E-4</v>
      </c>
      <c r="BJ235" s="169">
        <v>1.1779574622813901E-5</v>
      </c>
      <c r="BK235" s="169">
        <v>1.3742958222825201E-7</v>
      </c>
      <c r="BL235" s="169">
        <v>0</v>
      </c>
      <c r="BM235" s="169">
        <v>1.19170042050421E-5</v>
      </c>
      <c r="BN235" s="169">
        <v>0.112419059168265</v>
      </c>
    </row>
    <row r="236" spans="1:66" x14ac:dyDescent="0.25">
      <c r="A236" s="169" t="s">
        <v>209</v>
      </c>
      <c r="B236" s="169">
        <v>2028</v>
      </c>
      <c r="C236" s="169" t="s">
        <v>61</v>
      </c>
      <c r="D236" s="169">
        <v>2028</v>
      </c>
      <c r="E236" s="169" t="s">
        <v>210</v>
      </c>
      <c r="F236" s="169" t="s">
        <v>211</v>
      </c>
      <c r="G236" s="169">
        <v>16.631676181398898</v>
      </c>
      <c r="H236" s="169">
        <v>939.95066314286703</v>
      </c>
      <c r="I236" s="169">
        <v>242.82247224842499</v>
      </c>
      <c r="J236" s="169">
        <v>7.01671300563663E-4</v>
      </c>
      <c r="K236" s="169">
        <v>5.2350628908211301E-5</v>
      </c>
      <c r="L236" s="169">
        <v>3.5211849602237102E-4</v>
      </c>
      <c r="M236" s="169">
        <v>1.1061404254942399E-3</v>
      </c>
      <c r="N236" s="169">
        <v>3.49763380539115E-6</v>
      </c>
      <c r="O236" s="169">
        <v>1.25018225087321E-8</v>
      </c>
      <c r="P236" s="169">
        <v>0</v>
      </c>
      <c r="Q236" s="169">
        <v>3.51013562789988E-6</v>
      </c>
      <c r="R236" s="169">
        <v>3.1083547430797799E-6</v>
      </c>
      <c r="S236" s="169">
        <v>5.7877565316145602E-5</v>
      </c>
      <c r="T236" s="169">
        <v>6.4496055687125295E-5</v>
      </c>
      <c r="U236" s="169">
        <v>3.6557812855507899E-6</v>
      </c>
      <c r="V236" s="169">
        <v>1.30670994465612E-8</v>
      </c>
      <c r="W236" s="169">
        <v>0</v>
      </c>
      <c r="X236" s="169">
        <v>3.6688483849973598E-6</v>
      </c>
      <c r="Y236" s="169">
        <v>1.2433418972319099E-5</v>
      </c>
      <c r="Z236" s="169">
        <v>1.35047652404339E-4</v>
      </c>
      <c r="AA236" s="169">
        <v>1.51149919761656E-4</v>
      </c>
      <c r="AB236" s="169">
        <v>0.75429341966882801</v>
      </c>
      <c r="AC236" s="169">
        <v>8.8001674815863795E-3</v>
      </c>
      <c r="AD236" s="169">
        <v>0</v>
      </c>
      <c r="AE236" s="169">
        <v>0.76309358715041498</v>
      </c>
      <c r="AF236" s="169">
        <v>2.7038940715306298E-7</v>
      </c>
      <c r="AG236" s="169">
        <v>4.2007807292434799E-8</v>
      </c>
      <c r="AH236" s="169">
        <v>0</v>
      </c>
      <c r="AI236" s="169">
        <v>3.1239721444549801E-7</v>
      </c>
      <c r="AJ236" s="169">
        <v>1.18564421417603E-4</v>
      </c>
      <c r="AK236" s="169">
        <v>1.38326377855767E-6</v>
      </c>
      <c r="AL236" s="169">
        <v>0</v>
      </c>
      <c r="AM236" s="169">
        <v>1.1994768519616099E-4</v>
      </c>
      <c r="AN236" s="169">
        <v>5.82140978933781E-6</v>
      </c>
      <c r="AO236" s="169">
        <v>9.0441657154994805E-7</v>
      </c>
      <c r="AP236" s="169">
        <v>0</v>
      </c>
      <c r="AQ236" s="169">
        <v>6.7258263608877599E-6</v>
      </c>
      <c r="AR236" s="169">
        <v>0</v>
      </c>
      <c r="AS236" s="169">
        <v>0</v>
      </c>
      <c r="AT236" s="169">
        <v>0</v>
      </c>
      <c r="AU236" s="169">
        <v>0</v>
      </c>
      <c r="AV236" s="169">
        <v>6.7258263608877599E-6</v>
      </c>
      <c r="AW236" s="169">
        <v>6.6272319119459301E-6</v>
      </c>
      <c r="AX236" s="169">
        <v>1.0296094213546701E-6</v>
      </c>
      <c r="AY236" s="169">
        <v>0</v>
      </c>
      <c r="AZ236" s="169">
        <v>7.6568413333006002E-6</v>
      </c>
      <c r="BA236" s="169">
        <v>0</v>
      </c>
      <c r="BB236" s="169">
        <v>0</v>
      </c>
      <c r="BC236" s="169">
        <v>0</v>
      </c>
      <c r="BD236" s="169">
        <v>0</v>
      </c>
      <c r="BE236" s="169">
        <v>7.6568413333006002E-6</v>
      </c>
      <c r="BF236" s="169">
        <v>5.8415172775934099E-5</v>
      </c>
      <c r="BG236" s="169">
        <v>3.8297380900069301E-5</v>
      </c>
      <c r="BH236" s="169">
        <v>0</v>
      </c>
      <c r="BI236" s="169">
        <v>9.6712553676003407E-5</v>
      </c>
      <c r="BJ236" s="169">
        <v>7.1261902159675897E-6</v>
      </c>
      <c r="BK236" s="169">
        <v>8.3139618841816898E-8</v>
      </c>
      <c r="BL236" s="169">
        <v>0</v>
      </c>
      <c r="BM236" s="169">
        <v>7.2093298348094096E-6</v>
      </c>
      <c r="BN236" s="169">
        <v>6.8009212996674506E-2</v>
      </c>
    </row>
    <row r="237" spans="1:66" x14ac:dyDescent="0.25">
      <c r="A237" s="169" t="s">
        <v>209</v>
      </c>
      <c r="B237" s="169">
        <v>2028</v>
      </c>
      <c r="C237" s="169" t="s">
        <v>61</v>
      </c>
      <c r="D237" s="169">
        <v>2029</v>
      </c>
      <c r="E237" s="169" t="s">
        <v>210</v>
      </c>
      <c r="F237" s="169" t="s">
        <v>211</v>
      </c>
      <c r="G237" s="169">
        <v>6.0639734810838499</v>
      </c>
      <c r="H237" s="169">
        <v>142.795686793139</v>
      </c>
      <c r="I237" s="169">
        <v>88.534012823824298</v>
      </c>
      <c r="J237" s="169">
        <v>9.5612365237604801E-5</v>
      </c>
      <c r="K237" s="169">
        <v>1.9087241836303701E-5</v>
      </c>
      <c r="L237" s="169">
        <v>1.2838376594097301E-4</v>
      </c>
      <c r="M237" s="169">
        <v>2.4308337301488201E-4</v>
      </c>
      <c r="N237" s="169">
        <v>4.4298725087323501E-7</v>
      </c>
      <c r="O237" s="169">
        <v>4.55821285427358E-9</v>
      </c>
      <c r="P237" s="169">
        <v>0</v>
      </c>
      <c r="Q237" s="169">
        <v>4.4754546372750798E-7</v>
      </c>
      <c r="R237" s="169">
        <v>4.7221590210988202E-7</v>
      </c>
      <c r="S237" s="169">
        <v>8.7926600972860101E-6</v>
      </c>
      <c r="T237" s="169">
        <v>9.7124214631234102E-6</v>
      </c>
      <c r="U237" s="169">
        <v>4.6301716863091003E-7</v>
      </c>
      <c r="V237" s="169">
        <v>4.7643150127738599E-9</v>
      </c>
      <c r="W237" s="169">
        <v>0</v>
      </c>
      <c r="X237" s="169">
        <v>4.67781483643684E-7</v>
      </c>
      <c r="Y237" s="169">
        <v>1.88886360843953E-6</v>
      </c>
      <c r="Z237" s="169">
        <v>2.05162068936673E-5</v>
      </c>
      <c r="AA237" s="169">
        <v>2.2872851985750501E-5</v>
      </c>
      <c r="AB237" s="169">
        <v>0.11459095793923001</v>
      </c>
      <c r="AC237" s="169">
        <v>3.2085751102537102E-3</v>
      </c>
      <c r="AD237" s="169">
        <v>0</v>
      </c>
      <c r="AE237" s="169">
        <v>0.117799533049484</v>
      </c>
      <c r="AF237" s="169">
        <v>3.9252789286769301E-8</v>
      </c>
      <c r="AG237" s="169">
        <v>1.5316209060437502E-8</v>
      </c>
      <c r="AH237" s="169">
        <v>0</v>
      </c>
      <c r="AI237" s="169">
        <v>5.4568998347206802E-8</v>
      </c>
      <c r="AJ237" s="169">
        <v>1.8012102815001199E-5</v>
      </c>
      <c r="AK237" s="169">
        <v>5.0434332529266695E-7</v>
      </c>
      <c r="AL237" s="169">
        <v>0</v>
      </c>
      <c r="AM237" s="169">
        <v>1.8516446140293901E-5</v>
      </c>
      <c r="AN237" s="169">
        <v>8.4510178937394196E-7</v>
      </c>
      <c r="AO237" s="169">
        <v>3.29753781032931E-7</v>
      </c>
      <c r="AP237" s="169">
        <v>0</v>
      </c>
      <c r="AQ237" s="169">
        <v>1.1748555704068701E-6</v>
      </c>
      <c r="AR237" s="169">
        <v>0</v>
      </c>
      <c r="AS237" s="169">
        <v>0</v>
      </c>
      <c r="AT237" s="169">
        <v>0</v>
      </c>
      <c r="AU237" s="169">
        <v>0</v>
      </c>
      <c r="AV237" s="169">
        <v>1.1748555704068701E-6</v>
      </c>
      <c r="AW237" s="169">
        <v>9.6208405696494993E-7</v>
      </c>
      <c r="AX237" s="169">
        <v>3.75399578423229E-7</v>
      </c>
      <c r="AY237" s="169">
        <v>0</v>
      </c>
      <c r="AZ237" s="169">
        <v>1.3374836353881699E-6</v>
      </c>
      <c r="BA237" s="169">
        <v>0</v>
      </c>
      <c r="BB237" s="169">
        <v>0</v>
      </c>
      <c r="BC237" s="169">
        <v>0</v>
      </c>
      <c r="BD237" s="169">
        <v>0</v>
      </c>
      <c r="BE237" s="169">
        <v>1.3374836353881699E-6</v>
      </c>
      <c r="BF237" s="169">
        <v>8.4802080609138297E-6</v>
      </c>
      <c r="BG237" s="169">
        <v>1.39633732427234E-5</v>
      </c>
      <c r="BH237" s="169">
        <v>0</v>
      </c>
      <c r="BI237" s="169">
        <v>2.2443581303637199E-5</v>
      </c>
      <c r="BJ237" s="169">
        <v>1.0825985511890399E-6</v>
      </c>
      <c r="BK237" s="169">
        <v>3.0313026683867803E-8</v>
      </c>
      <c r="BL237" s="169">
        <v>0</v>
      </c>
      <c r="BM237" s="169">
        <v>1.1129115778729E-6</v>
      </c>
      <c r="BN237" s="169">
        <v>1.0498651369864E-2</v>
      </c>
    </row>
    <row r="238" spans="1:66" x14ac:dyDescent="0.25">
      <c r="A238" s="169" t="s">
        <v>209</v>
      </c>
      <c r="B238" s="169">
        <v>2028</v>
      </c>
      <c r="C238" s="169" t="s">
        <v>62</v>
      </c>
      <c r="D238" s="169">
        <v>2021</v>
      </c>
      <c r="E238" s="169" t="s">
        <v>210</v>
      </c>
      <c r="F238" s="169" t="s">
        <v>211</v>
      </c>
      <c r="G238" s="169">
        <v>958.38342667909001</v>
      </c>
      <c r="H238" s="169">
        <v>125899.486566657</v>
      </c>
      <c r="I238" s="169">
        <v>11059.611869071399</v>
      </c>
      <c r="J238" s="169">
        <v>0.15691501831536001</v>
      </c>
      <c r="K238" s="169">
        <v>3.0166517538364399E-3</v>
      </c>
      <c r="L238" s="169">
        <v>2.6121149562670601E-2</v>
      </c>
      <c r="M238" s="169">
        <v>0.18605281963186701</v>
      </c>
      <c r="N238" s="169">
        <v>9.7118738001527097E-4</v>
      </c>
      <c r="O238" s="169">
        <v>7.2040480856960805E-7</v>
      </c>
      <c r="P238" s="169">
        <v>0</v>
      </c>
      <c r="Q238" s="169">
        <v>9.7190778482383997E-4</v>
      </c>
      <c r="R238" s="169">
        <v>4.1634128424599803E-4</v>
      </c>
      <c r="S238" s="169">
        <v>7.7522747126604896E-3</v>
      </c>
      <c r="T238" s="169">
        <v>9.1405237817303205E-3</v>
      </c>
      <c r="U238" s="169">
        <v>1.0151001637593801E-3</v>
      </c>
      <c r="V238" s="169">
        <v>7.5297831726413298E-7</v>
      </c>
      <c r="W238" s="169">
        <v>0</v>
      </c>
      <c r="X238" s="169">
        <v>1.0158531420766501E-3</v>
      </c>
      <c r="Y238" s="169">
        <v>1.6653651369839899E-3</v>
      </c>
      <c r="Z238" s="169">
        <v>1.80886409962078E-2</v>
      </c>
      <c r="AA238" s="169">
        <v>2.07698592752684E-2</v>
      </c>
      <c r="AB238" s="169">
        <v>104.87219269413799</v>
      </c>
      <c r="AC238" s="169">
        <v>0.56911507946131401</v>
      </c>
      <c r="AD238" s="169">
        <v>0</v>
      </c>
      <c r="AE238" s="169">
        <v>105.44130777359899</v>
      </c>
      <c r="AF238" s="169">
        <v>4.66075842389718E-5</v>
      </c>
      <c r="AG238" s="169">
        <v>2.4206571761675601E-6</v>
      </c>
      <c r="AH238" s="169">
        <v>0</v>
      </c>
      <c r="AI238" s="169">
        <v>4.9028241415139302E-5</v>
      </c>
      <c r="AJ238" s="169">
        <v>1.6484448260247399E-2</v>
      </c>
      <c r="AK238" s="169">
        <v>8.9456965097202599E-5</v>
      </c>
      <c r="AL238" s="169">
        <v>0</v>
      </c>
      <c r="AM238" s="169">
        <v>1.6573905225344601E-2</v>
      </c>
      <c r="AN238" s="169">
        <v>1.00344850784981E-3</v>
      </c>
      <c r="AO238" s="169">
        <v>5.2116085205940103E-5</v>
      </c>
      <c r="AP238" s="169">
        <v>0</v>
      </c>
      <c r="AQ238" s="169">
        <v>1.0555645930557501E-3</v>
      </c>
      <c r="AR238" s="169">
        <v>0</v>
      </c>
      <c r="AS238" s="169">
        <v>0</v>
      </c>
      <c r="AT238" s="169">
        <v>0</v>
      </c>
      <c r="AU238" s="169">
        <v>0</v>
      </c>
      <c r="AV238" s="169">
        <v>1.0555645930557501E-3</v>
      </c>
      <c r="AW238" s="169">
        <v>1.1423497423934501E-3</v>
      </c>
      <c r="AX238" s="169">
        <v>5.9330195863395302E-5</v>
      </c>
      <c r="AY238" s="169">
        <v>0</v>
      </c>
      <c r="AZ238" s="169">
        <v>1.20167993825685E-3</v>
      </c>
      <c r="BA238" s="169">
        <v>0</v>
      </c>
      <c r="BB238" s="169">
        <v>0</v>
      </c>
      <c r="BC238" s="169">
        <v>0</v>
      </c>
      <c r="BD238" s="169">
        <v>0</v>
      </c>
      <c r="BE238" s="169">
        <v>1.20167993825685E-3</v>
      </c>
      <c r="BF238" s="169">
        <v>1.0083317131929699E-2</v>
      </c>
      <c r="BG238" s="169">
        <v>2.2068476285566599E-3</v>
      </c>
      <c r="BH238" s="169">
        <v>0</v>
      </c>
      <c r="BI238" s="169">
        <v>1.2290164760486401E-2</v>
      </c>
      <c r="BJ238" s="169">
        <v>9.9078047616026695E-4</v>
      </c>
      <c r="BK238" s="169">
        <v>5.3767170775498003E-6</v>
      </c>
      <c r="BL238" s="169">
        <v>0</v>
      </c>
      <c r="BM238" s="169">
        <v>9.9615719323781693E-4</v>
      </c>
      <c r="BN238" s="169">
        <v>9.39724888240894</v>
      </c>
    </row>
    <row r="239" spans="1:66" x14ac:dyDescent="0.25">
      <c r="A239" s="169" t="s">
        <v>209</v>
      </c>
      <c r="B239" s="169">
        <v>2028</v>
      </c>
      <c r="C239" s="169" t="s">
        <v>62</v>
      </c>
      <c r="D239" s="169">
        <v>2022</v>
      </c>
      <c r="E239" s="169" t="s">
        <v>210</v>
      </c>
      <c r="F239" s="169" t="s">
        <v>211</v>
      </c>
      <c r="G239" s="169">
        <v>1054.0718137231199</v>
      </c>
      <c r="H239" s="169">
        <v>148782.19750680501</v>
      </c>
      <c r="I239" s="169">
        <v>12163.8425888695</v>
      </c>
      <c r="J239" s="169">
        <v>0.17617607397377499</v>
      </c>
      <c r="K239" s="169">
        <v>3.3178449220012899E-3</v>
      </c>
      <c r="L239" s="169">
        <v>2.8729177414371899E-2</v>
      </c>
      <c r="M239" s="169">
        <v>0.20822309631014799</v>
      </c>
      <c r="N239" s="169">
        <v>1.07352007220718E-3</v>
      </c>
      <c r="O239" s="169">
        <v>7.92332569663785E-7</v>
      </c>
      <c r="P239" s="169">
        <v>0</v>
      </c>
      <c r="Q239" s="169">
        <v>1.0743124047768501E-3</v>
      </c>
      <c r="R239" s="169">
        <v>4.9201289752781195E-4</v>
      </c>
      <c r="S239" s="169">
        <v>9.1612801519678697E-3</v>
      </c>
      <c r="T239" s="169">
        <v>1.0727605454272499E-2</v>
      </c>
      <c r="U239" s="169">
        <v>1.12205988619762E-3</v>
      </c>
      <c r="V239" s="169">
        <v>8.2815833254027595E-7</v>
      </c>
      <c r="W239" s="169">
        <v>0</v>
      </c>
      <c r="X239" s="169">
        <v>1.12288804453016E-3</v>
      </c>
      <c r="Y239" s="169">
        <v>1.96805159011125E-3</v>
      </c>
      <c r="Z239" s="169">
        <v>2.13763203545917E-2</v>
      </c>
      <c r="AA239" s="169">
        <v>2.44672599892331E-2</v>
      </c>
      <c r="AB239" s="169">
        <v>123.933112929177</v>
      </c>
      <c r="AC239" s="169">
        <v>0.62593753953326303</v>
      </c>
      <c r="AD239" s="169">
        <v>0</v>
      </c>
      <c r="AE239" s="169">
        <v>124.55905046871101</v>
      </c>
      <c r="AF239" s="169">
        <v>5.3542063459096603E-5</v>
      </c>
      <c r="AG239" s="169">
        <v>2.6623441402010102E-6</v>
      </c>
      <c r="AH239" s="169">
        <v>0</v>
      </c>
      <c r="AI239" s="169">
        <v>5.6204407599297602E-5</v>
      </c>
      <c r="AJ239" s="169">
        <v>1.9480559482252701E-2</v>
      </c>
      <c r="AK239" s="169">
        <v>9.8388664521166101E-5</v>
      </c>
      <c r="AL239" s="169">
        <v>0</v>
      </c>
      <c r="AM239" s="169">
        <v>1.9578948146773901E-2</v>
      </c>
      <c r="AN239" s="169">
        <v>1.1527459438737801E-3</v>
      </c>
      <c r="AO239" s="169">
        <v>5.7319539265747899E-5</v>
      </c>
      <c r="AP239" s="169">
        <v>0</v>
      </c>
      <c r="AQ239" s="169">
        <v>1.2100654831395301E-3</v>
      </c>
      <c r="AR239" s="169">
        <v>0</v>
      </c>
      <c r="AS239" s="169">
        <v>0</v>
      </c>
      <c r="AT239" s="169">
        <v>0</v>
      </c>
      <c r="AU239" s="169">
        <v>0</v>
      </c>
      <c r="AV239" s="169">
        <v>1.2100654831395301E-3</v>
      </c>
      <c r="AW239" s="169">
        <v>1.31231350859352E-3</v>
      </c>
      <c r="AX239" s="169">
        <v>6.5253932216857805E-5</v>
      </c>
      <c r="AY239" s="169">
        <v>0</v>
      </c>
      <c r="AZ239" s="169">
        <v>1.3775674408103801E-3</v>
      </c>
      <c r="BA239" s="169">
        <v>0</v>
      </c>
      <c r="BB239" s="169">
        <v>0</v>
      </c>
      <c r="BC239" s="169">
        <v>0</v>
      </c>
      <c r="BD239" s="169">
        <v>0</v>
      </c>
      <c r="BE239" s="169">
        <v>1.3775674408103801E-3</v>
      </c>
      <c r="BF239" s="169">
        <v>1.15835568456737E-2</v>
      </c>
      <c r="BG239" s="169">
        <v>2.4271870920220002E-3</v>
      </c>
      <c r="BH239" s="169">
        <v>0</v>
      </c>
      <c r="BI239" s="169">
        <v>1.40107439376957E-2</v>
      </c>
      <c r="BJ239" s="169">
        <v>1.1708585992677299E-3</v>
      </c>
      <c r="BK239" s="169">
        <v>5.9135475051435103E-6</v>
      </c>
      <c r="BL239" s="169">
        <v>0</v>
      </c>
      <c r="BM239" s="169">
        <v>1.1767721467728701E-3</v>
      </c>
      <c r="BN239" s="169">
        <v>11.101080046581901</v>
      </c>
    </row>
    <row r="240" spans="1:66" x14ac:dyDescent="0.25">
      <c r="A240" s="169" t="s">
        <v>209</v>
      </c>
      <c r="B240" s="169">
        <v>2028</v>
      </c>
      <c r="C240" s="169" t="s">
        <v>62</v>
      </c>
      <c r="D240" s="169">
        <v>2023</v>
      </c>
      <c r="E240" s="169" t="s">
        <v>210</v>
      </c>
      <c r="F240" s="169" t="s">
        <v>211</v>
      </c>
      <c r="G240" s="169">
        <v>1173.5207201707501</v>
      </c>
      <c r="H240" s="169">
        <v>177004.59994612701</v>
      </c>
      <c r="I240" s="169">
        <v>13542.266408314499</v>
      </c>
      <c r="J240" s="169">
        <v>0.19790628713299999</v>
      </c>
      <c r="K240" s="169">
        <v>3.69382779388555E-3</v>
      </c>
      <c r="L240" s="169">
        <v>3.1984808369122E-2</v>
      </c>
      <c r="M240" s="169">
        <v>0.233584923296008</v>
      </c>
      <c r="N240" s="169">
        <v>1.18350395707014E-3</v>
      </c>
      <c r="O240" s="169">
        <v>8.8212081535729597E-7</v>
      </c>
      <c r="P240" s="169">
        <v>0</v>
      </c>
      <c r="Q240" s="169">
        <v>1.1843860778855001E-3</v>
      </c>
      <c r="R240" s="169">
        <v>5.8534251781878696E-4</v>
      </c>
      <c r="S240" s="169">
        <v>1.08990776817858E-2</v>
      </c>
      <c r="T240" s="169">
        <v>1.26688062774901E-2</v>
      </c>
      <c r="U240" s="169">
        <v>1.23701675428783E-3</v>
      </c>
      <c r="V240" s="169">
        <v>9.2200640427460804E-7</v>
      </c>
      <c r="W240" s="169">
        <v>0</v>
      </c>
      <c r="X240" s="169">
        <v>1.2379387606921001E-3</v>
      </c>
      <c r="Y240" s="169">
        <v>2.34137007127515E-3</v>
      </c>
      <c r="Z240" s="169">
        <v>2.5431181257500199E-2</v>
      </c>
      <c r="AA240" s="169">
        <v>2.9010490089467499E-2</v>
      </c>
      <c r="AB240" s="169">
        <v>147.44190798165801</v>
      </c>
      <c r="AC240" s="169">
        <v>0.69686966543621898</v>
      </c>
      <c r="AD240" s="169">
        <v>0</v>
      </c>
      <c r="AE240" s="169">
        <v>148.138777647094</v>
      </c>
      <c r="AF240" s="169">
        <v>6.1758561932238304E-5</v>
      </c>
      <c r="AG240" s="169">
        <v>2.9640447378206198E-6</v>
      </c>
      <c r="AH240" s="169">
        <v>0</v>
      </c>
      <c r="AI240" s="169">
        <v>6.4722606670058897E-5</v>
      </c>
      <c r="AJ240" s="169">
        <v>2.3175814685256001E-2</v>
      </c>
      <c r="AK240" s="169">
        <v>1.0953820692509799E-4</v>
      </c>
      <c r="AL240" s="169">
        <v>0</v>
      </c>
      <c r="AM240" s="169">
        <v>2.3285352892181099E-2</v>
      </c>
      <c r="AN240" s="169">
        <v>1.32964490285759E-3</v>
      </c>
      <c r="AO240" s="169">
        <v>6.3815070399619793E-5</v>
      </c>
      <c r="AP240" s="169">
        <v>0</v>
      </c>
      <c r="AQ240" s="169">
        <v>1.39345997325721E-3</v>
      </c>
      <c r="AR240" s="169">
        <v>0</v>
      </c>
      <c r="AS240" s="169">
        <v>0</v>
      </c>
      <c r="AT240" s="169">
        <v>0</v>
      </c>
      <c r="AU240" s="169">
        <v>0</v>
      </c>
      <c r="AV240" s="169">
        <v>1.39345997325721E-3</v>
      </c>
      <c r="AW240" s="169">
        <v>1.5136995076198601E-3</v>
      </c>
      <c r="AX240" s="169">
        <v>7.2648599964570402E-5</v>
      </c>
      <c r="AY240" s="169">
        <v>0</v>
      </c>
      <c r="AZ240" s="169">
        <v>1.5863481075844301E-3</v>
      </c>
      <c r="BA240" s="169">
        <v>0</v>
      </c>
      <c r="BB240" s="169">
        <v>0</v>
      </c>
      <c r="BC240" s="169">
        <v>0</v>
      </c>
      <c r="BD240" s="169">
        <v>0</v>
      </c>
      <c r="BE240" s="169">
        <v>1.5863481075844301E-3</v>
      </c>
      <c r="BF240" s="169">
        <v>1.33611549544412E-2</v>
      </c>
      <c r="BG240" s="169">
        <v>2.7022393608629302E-3</v>
      </c>
      <c r="BH240" s="169">
        <v>0</v>
      </c>
      <c r="BI240" s="169">
        <v>1.6063394315304201E-2</v>
      </c>
      <c r="BJ240" s="169">
        <v>1.3929580381912799E-3</v>
      </c>
      <c r="BK240" s="169">
        <v>6.5836790592930299E-6</v>
      </c>
      <c r="BL240" s="169">
        <v>0</v>
      </c>
      <c r="BM240" s="169">
        <v>1.3995417172505799E-3</v>
      </c>
      <c r="BN240" s="169">
        <v>13.202576789683301</v>
      </c>
    </row>
    <row r="241" spans="1:66" x14ac:dyDescent="0.25">
      <c r="A241" s="169" t="s">
        <v>209</v>
      </c>
      <c r="B241" s="169">
        <v>2028</v>
      </c>
      <c r="C241" s="169" t="s">
        <v>62</v>
      </c>
      <c r="D241" s="169">
        <v>2024</v>
      </c>
      <c r="E241" s="169" t="s">
        <v>210</v>
      </c>
      <c r="F241" s="169" t="s">
        <v>211</v>
      </c>
      <c r="G241" s="169">
        <v>1309.6080179452199</v>
      </c>
      <c r="H241" s="169">
        <v>209310.432562248</v>
      </c>
      <c r="I241" s="169">
        <v>15112.694956846201</v>
      </c>
      <c r="J241" s="169">
        <v>0.219426103244104</v>
      </c>
      <c r="K241" s="169">
        <v>4.1221824315786897E-3</v>
      </c>
      <c r="L241" s="169">
        <v>3.5693925784752202E-2</v>
      </c>
      <c r="M241" s="169">
        <v>0.25924221146043502</v>
      </c>
      <c r="N241" s="169">
        <v>1.2825240980960499E-3</v>
      </c>
      <c r="O241" s="169">
        <v>9.8441593125020202E-7</v>
      </c>
      <c r="P241" s="169">
        <v>0</v>
      </c>
      <c r="Q241" s="169">
        <v>1.2835085140272999E-3</v>
      </c>
      <c r="R241" s="169">
        <v>6.9217577192352798E-4</v>
      </c>
      <c r="S241" s="169">
        <v>1.2888312873216101E-2</v>
      </c>
      <c r="T241" s="169">
        <v>1.48639971591669E-2</v>
      </c>
      <c r="U241" s="169">
        <v>1.3405141466955599E-3</v>
      </c>
      <c r="V241" s="169">
        <v>1.02892685138033E-6</v>
      </c>
      <c r="W241" s="169">
        <v>0</v>
      </c>
      <c r="X241" s="169">
        <v>1.34154307354694E-3</v>
      </c>
      <c r="Y241" s="169">
        <v>2.7687030876941102E-3</v>
      </c>
      <c r="Z241" s="169">
        <v>3.00727300375042E-2</v>
      </c>
      <c r="AA241" s="169">
        <v>3.4182976198745302E-2</v>
      </c>
      <c r="AB241" s="169">
        <v>158.828589099477</v>
      </c>
      <c r="AC241" s="169">
        <v>0.718829909710064</v>
      </c>
      <c r="AD241" s="169">
        <v>0</v>
      </c>
      <c r="AE241" s="169">
        <v>159.54741900918799</v>
      </c>
      <c r="AF241" s="169">
        <v>7.0607164208058199E-5</v>
      </c>
      <c r="AG241" s="169">
        <v>3.3077701036530899E-6</v>
      </c>
      <c r="AH241" s="169">
        <v>0</v>
      </c>
      <c r="AI241" s="169">
        <v>7.3914934311711302E-5</v>
      </c>
      <c r="AJ241" s="169">
        <v>2.4965642388106401E-2</v>
      </c>
      <c r="AK241" s="169">
        <v>1.12990051510539E-4</v>
      </c>
      <c r="AL241" s="169">
        <v>0</v>
      </c>
      <c r="AM241" s="169">
        <v>2.5078632439616898E-2</v>
      </c>
      <c r="AN241" s="169">
        <v>1.52015288337643E-3</v>
      </c>
      <c r="AO241" s="169">
        <v>7.1215383269007204E-5</v>
      </c>
      <c r="AP241" s="169">
        <v>0</v>
      </c>
      <c r="AQ241" s="169">
        <v>1.59136826664543E-3</v>
      </c>
      <c r="AR241" s="169">
        <v>0</v>
      </c>
      <c r="AS241" s="169">
        <v>0</v>
      </c>
      <c r="AT241" s="169">
        <v>0</v>
      </c>
      <c r="AU241" s="169">
        <v>0</v>
      </c>
      <c r="AV241" s="169">
        <v>1.59136826664543E-3</v>
      </c>
      <c r="AW241" s="169">
        <v>1.73057834172757E-3</v>
      </c>
      <c r="AX241" s="169">
        <v>8.1073292845015504E-5</v>
      </c>
      <c r="AY241" s="169">
        <v>0</v>
      </c>
      <c r="AZ241" s="169">
        <v>1.8116516345725801E-3</v>
      </c>
      <c r="BA241" s="169">
        <v>0</v>
      </c>
      <c r="BB241" s="169">
        <v>0</v>
      </c>
      <c r="BC241" s="169">
        <v>0</v>
      </c>
      <c r="BD241" s="169">
        <v>0</v>
      </c>
      <c r="BE241" s="169">
        <v>1.8116516345725801E-3</v>
      </c>
      <c r="BF241" s="169">
        <v>1.52755054985563E-2</v>
      </c>
      <c r="BG241" s="169">
        <v>3.0156044734159998E-3</v>
      </c>
      <c r="BH241" s="169">
        <v>0</v>
      </c>
      <c r="BI241" s="169">
        <v>1.8291109971972301E-2</v>
      </c>
      <c r="BJ241" s="169">
        <v>1.50053375535686E-3</v>
      </c>
      <c r="BK241" s="169">
        <v>6.7911485583020996E-6</v>
      </c>
      <c r="BL241" s="169">
        <v>0</v>
      </c>
      <c r="BM241" s="169">
        <v>1.5073249039151599E-3</v>
      </c>
      <c r="BN241" s="169">
        <v>14.219349481083601</v>
      </c>
    </row>
    <row r="242" spans="1:66" x14ac:dyDescent="0.25">
      <c r="A242" s="169" t="s">
        <v>209</v>
      </c>
      <c r="B242" s="169">
        <v>2028</v>
      </c>
      <c r="C242" s="169" t="s">
        <v>62</v>
      </c>
      <c r="D242" s="169">
        <v>2025</v>
      </c>
      <c r="E242" s="169" t="s">
        <v>210</v>
      </c>
      <c r="F242" s="169" t="s">
        <v>211</v>
      </c>
      <c r="G242" s="169">
        <v>1372.05692676944</v>
      </c>
      <c r="H242" s="169">
        <v>229699.057964668</v>
      </c>
      <c r="I242" s="169">
        <v>15833.346706466</v>
      </c>
      <c r="J242" s="169">
        <v>0.22400584766509299</v>
      </c>
      <c r="K242" s="169">
        <v>4.3187494892776603E-3</v>
      </c>
      <c r="L242" s="169">
        <v>3.7395997462969198E-2</v>
      </c>
      <c r="M242" s="169">
        <v>0.26572059461733899</v>
      </c>
      <c r="N242" s="169">
        <v>1.2728930909901601E-3</v>
      </c>
      <c r="O242" s="169">
        <v>1.0313579932209301E-6</v>
      </c>
      <c r="P242" s="169">
        <v>0</v>
      </c>
      <c r="Q242" s="169">
        <v>1.27392444898339E-3</v>
      </c>
      <c r="R242" s="169">
        <v>7.5959960910939098E-4</v>
      </c>
      <c r="S242" s="169">
        <v>1.4143744721616801E-2</v>
      </c>
      <c r="T242" s="169">
        <v>1.6177268779709601E-2</v>
      </c>
      <c r="U242" s="169">
        <v>1.3304476681853001E-3</v>
      </c>
      <c r="V242" s="169">
        <v>1.07799142509107E-6</v>
      </c>
      <c r="W242" s="169">
        <v>0</v>
      </c>
      <c r="X242" s="169">
        <v>1.33152565961039E-3</v>
      </c>
      <c r="Y242" s="169">
        <v>3.03839843643756E-3</v>
      </c>
      <c r="Z242" s="169">
        <v>3.3002071017105998E-2</v>
      </c>
      <c r="AA242" s="169">
        <v>3.7371995113153998E-2</v>
      </c>
      <c r="AB242" s="169">
        <v>174.299851409258</v>
      </c>
      <c r="AC242" s="169">
        <v>0.75310745144506197</v>
      </c>
      <c r="AD242" s="169">
        <v>0</v>
      </c>
      <c r="AE242" s="169">
        <v>175.052958860703</v>
      </c>
      <c r="AF242" s="169">
        <v>7.4697682825828005E-5</v>
      </c>
      <c r="AG242" s="169">
        <v>3.4655017537224098E-6</v>
      </c>
      <c r="AH242" s="169">
        <v>0</v>
      </c>
      <c r="AI242" s="169">
        <v>7.8163184579550405E-5</v>
      </c>
      <c r="AJ242" s="169">
        <v>2.7397509373190802E-2</v>
      </c>
      <c r="AK242" s="169">
        <v>1.18378003728407E-4</v>
      </c>
      <c r="AL242" s="169">
        <v>0</v>
      </c>
      <c r="AM242" s="169">
        <v>2.75158873769192E-2</v>
      </c>
      <c r="AN242" s="169">
        <v>1.60822062750766E-3</v>
      </c>
      <c r="AO242" s="169">
        <v>7.4611302441543998E-5</v>
      </c>
      <c r="AP242" s="169">
        <v>0</v>
      </c>
      <c r="AQ242" s="169">
        <v>1.68283192994921E-3</v>
      </c>
      <c r="AR242" s="169">
        <v>0</v>
      </c>
      <c r="AS242" s="169">
        <v>0</v>
      </c>
      <c r="AT242" s="169">
        <v>0</v>
      </c>
      <c r="AU242" s="169">
        <v>0</v>
      </c>
      <c r="AV242" s="169">
        <v>1.68283192994921E-3</v>
      </c>
      <c r="AW242" s="169">
        <v>1.8308367645908099E-3</v>
      </c>
      <c r="AX242" s="169">
        <v>8.4939288321204999E-5</v>
      </c>
      <c r="AY242" s="169">
        <v>0</v>
      </c>
      <c r="AZ242" s="169">
        <v>1.91577605291201E-3</v>
      </c>
      <c r="BA242" s="169">
        <v>0</v>
      </c>
      <c r="BB242" s="169">
        <v>0</v>
      </c>
      <c r="BC242" s="169">
        <v>0</v>
      </c>
      <c r="BD242" s="169">
        <v>0</v>
      </c>
      <c r="BE242" s="169">
        <v>1.91577605291201E-3</v>
      </c>
      <c r="BF242" s="169">
        <v>1.61604684823956E-2</v>
      </c>
      <c r="BG242" s="169">
        <v>3.1594041495249898E-3</v>
      </c>
      <c r="BH242" s="169">
        <v>0</v>
      </c>
      <c r="BI242" s="169">
        <v>1.9319872631920601E-2</v>
      </c>
      <c r="BJ242" s="169">
        <v>1.6466985703025201E-3</v>
      </c>
      <c r="BK242" s="169">
        <v>7.11498577624656E-6</v>
      </c>
      <c r="BL242" s="169">
        <v>0</v>
      </c>
      <c r="BM242" s="169">
        <v>1.6538135560787599E-3</v>
      </c>
      <c r="BN242" s="169">
        <v>15.601250181269</v>
      </c>
    </row>
    <row r="243" spans="1:66" x14ac:dyDescent="0.25">
      <c r="A243" s="169" t="s">
        <v>209</v>
      </c>
      <c r="B243" s="169">
        <v>2028</v>
      </c>
      <c r="C243" s="169" t="s">
        <v>62</v>
      </c>
      <c r="D243" s="169">
        <v>2026</v>
      </c>
      <c r="E243" s="169" t="s">
        <v>210</v>
      </c>
      <c r="F243" s="169" t="s">
        <v>211</v>
      </c>
      <c r="G243" s="169">
        <v>1435.26207023143</v>
      </c>
      <c r="H243" s="169">
        <v>247914.11224409001</v>
      </c>
      <c r="I243" s="169">
        <v>16562.725298957699</v>
      </c>
      <c r="J243" s="169">
        <v>0.22299424071841301</v>
      </c>
      <c r="K243" s="169">
        <v>4.5176969059047998E-3</v>
      </c>
      <c r="L243" s="169">
        <v>3.9118680639181301E-2</v>
      </c>
      <c r="M243" s="169">
        <v>0.26663061826349899</v>
      </c>
      <c r="N243" s="169">
        <v>1.2234012908426801E-3</v>
      </c>
      <c r="O243" s="169">
        <v>1.0788685072895201E-6</v>
      </c>
      <c r="P243" s="169">
        <v>0</v>
      </c>
      <c r="Q243" s="169">
        <v>1.2244801593499701E-3</v>
      </c>
      <c r="R243" s="169">
        <v>8.1983559019331597E-4</v>
      </c>
      <c r="S243" s="169">
        <v>1.5265338689399501E-2</v>
      </c>
      <c r="T243" s="169">
        <v>1.7309654438942799E-2</v>
      </c>
      <c r="U243" s="169">
        <v>1.27871806845176E-3</v>
      </c>
      <c r="V243" s="169">
        <v>1.12765015378106E-6</v>
      </c>
      <c r="W243" s="169">
        <v>0</v>
      </c>
      <c r="X243" s="169">
        <v>1.27984571860554E-3</v>
      </c>
      <c r="Y243" s="169">
        <v>3.27934236077326E-3</v>
      </c>
      <c r="Z243" s="169">
        <v>3.5619123608598903E-2</v>
      </c>
      <c r="AA243" s="169">
        <v>4.0178311687977697E-2</v>
      </c>
      <c r="AB243" s="169">
        <v>188.121768148695</v>
      </c>
      <c r="AC243" s="169">
        <v>0.78780008232805998</v>
      </c>
      <c r="AD243" s="169">
        <v>0</v>
      </c>
      <c r="AE243" s="169">
        <v>188.909568231023</v>
      </c>
      <c r="AF243" s="169">
        <v>7.75051941025828E-5</v>
      </c>
      <c r="AG243" s="169">
        <v>3.6251434793959198E-6</v>
      </c>
      <c r="AH243" s="169">
        <v>0</v>
      </c>
      <c r="AI243" s="169">
        <v>8.11303375819788E-5</v>
      </c>
      <c r="AJ243" s="169">
        <v>2.9570122203106699E-2</v>
      </c>
      <c r="AK243" s="169">
        <v>1.23831202179883E-4</v>
      </c>
      <c r="AL243" s="169">
        <v>0</v>
      </c>
      <c r="AM243" s="169">
        <v>2.9693953405286602E-2</v>
      </c>
      <c r="AN243" s="169">
        <v>1.6686655754154199E-3</v>
      </c>
      <c r="AO243" s="169">
        <v>7.8048345018054798E-5</v>
      </c>
      <c r="AP243" s="169">
        <v>0</v>
      </c>
      <c r="AQ243" s="169">
        <v>1.7467139204334801E-3</v>
      </c>
      <c r="AR243" s="169">
        <v>0</v>
      </c>
      <c r="AS243" s="169">
        <v>0</v>
      </c>
      <c r="AT243" s="169">
        <v>0</v>
      </c>
      <c r="AU243" s="169">
        <v>0</v>
      </c>
      <c r="AV243" s="169">
        <v>1.7467139204334801E-3</v>
      </c>
      <c r="AW243" s="169">
        <v>1.89964873663646E-3</v>
      </c>
      <c r="AX243" s="169">
        <v>8.8852099662452305E-5</v>
      </c>
      <c r="AY243" s="169">
        <v>0</v>
      </c>
      <c r="AZ243" s="169">
        <v>1.9885008362989201E-3</v>
      </c>
      <c r="BA243" s="169">
        <v>0</v>
      </c>
      <c r="BB243" s="169">
        <v>0</v>
      </c>
      <c r="BC243" s="169">
        <v>0</v>
      </c>
      <c r="BD243" s="169">
        <v>0</v>
      </c>
      <c r="BE243" s="169">
        <v>1.9885008362989201E-3</v>
      </c>
      <c r="BF243" s="169">
        <v>1.6767859233152702E-2</v>
      </c>
      <c r="BG243" s="169">
        <v>3.3049451898630902E-3</v>
      </c>
      <c r="BH243" s="169">
        <v>0</v>
      </c>
      <c r="BI243" s="169">
        <v>2.0072804423015799E-2</v>
      </c>
      <c r="BJ243" s="169">
        <v>1.7772811861203001E-3</v>
      </c>
      <c r="BK243" s="169">
        <v>7.4427445506411996E-6</v>
      </c>
      <c r="BL243" s="169">
        <v>0</v>
      </c>
      <c r="BM243" s="169">
        <v>1.78472393067094E-3</v>
      </c>
      <c r="BN243" s="169">
        <v>16.836193199984301</v>
      </c>
    </row>
    <row r="244" spans="1:66" x14ac:dyDescent="0.25">
      <c r="A244" s="169" t="s">
        <v>209</v>
      </c>
      <c r="B244" s="169">
        <v>2028</v>
      </c>
      <c r="C244" s="169" t="s">
        <v>62</v>
      </c>
      <c r="D244" s="169">
        <v>2027</v>
      </c>
      <c r="E244" s="169" t="s">
        <v>210</v>
      </c>
      <c r="F244" s="169" t="s">
        <v>211</v>
      </c>
      <c r="G244" s="169">
        <v>1520.5784475432899</v>
      </c>
      <c r="H244" s="169">
        <v>265781.64662245702</v>
      </c>
      <c r="I244" s="169">
        <v>17547.264464471002</v>
      </c>
      <c r="J244" s="169">
        <v>0.21855971626881299</v>
      </c>
      <c r="K244" s="169">
        <v>4.7862426591849996E-3</v>
      </c>
      <c r="L244" s="169">
        <v>4.1444014936364001E-2</v>
      </c>
      <c r="M244" s="169">
        <v>0.26478997386436198</v>
      </c>
      <c r="N244" s="169">
        <v>1.1472737776089799E-3</v>
      </c>
      <c r="O244" s="169">
        <v>1.1429997586804E-6</v>
      </c>
      <c r="P244" s="169">
        <v>0</v>
      </c>
      <c r="Q244" s="169">
        <v>1.14841677736766E-3</v>
      </c>
      <c r="R244" s="169">
        <v>8.7892234592413002E-4</v>
      </c>
      <c r="S244" s="169">
        <v>1.6365534081107299E-2</v>
      </c>
      <c r="T244" s="169">
        <v>1.8392873204399099E-2</v>
      </c>
      <c r="U244" s="169">
        <v>1.19914840688047E-3</v>
      </c>
      <c r="V244" s="169">
        <v>1.19468113578162E-6</v>
      </c>
      <c r="W244" s="169">
        <v>0</v>
      </c>
      <c r="X244" s="169">
        <v>1.2003430880162501E-3</v>
      </c>
      <c r="Y244" s="169">
        <v>3.5156893836965201E-3</v>
      </c>
      <c r="Z244" s="169">
        <v>3.8186246189250303E-2</v>
      </c>
      <c r="AA244" s="169">
        <v>4.2902278660963099E-2</v>
      </c>
      <c r="AB244" s="169">
        <v>192.04439633403899</v>
      </c>
      <c r="AC244" s="169">
        <v>0.80456983777963398</v>
      </c>
      <c r="AD244" s="169">
        <v>0</v>
      </c>
      <c r="AE244" s="169">
        <v>192.84896617181801</v>
      </c>
      <c r="AF244" s="169">
        <v>7.9687860616533195E-5</v>
      </c>
      <c r="AG244" s="169">
        <v>3.84063312084371E-6</v>
      </c>
      <c r="AH244" s="169">
        <v>0</v>
      </c>
      <c r="AI244" s="169">
        <v>8.3528493737376901E-5</v>
      </c>
      <c r="AJ244" s="169">
        <v>3.0186704728029E-2</v>
      </c>
      <c r="AK244" s="169">
        <v>1.2646717420427601E-4</v>
      </c>
      <c r="AL244" s="169">
        <v>0</v>
      </c>
      <c r="AM244" s="169">
        <v>3.0313171902233298E-2</v>
      </c>
      <c r="AN244" s="169">
        <v>1.7156577869260499E-3</v>
      </c>
      <c r="AO244" s="169">
        <v>8.2687777906470105E-5</v>
      </c>
      <c r="AP244" s="169">
        <v>0</v>
      </c>
      <c r="AQ244" s="169">
        <v>1.79834556483252E-3</v>
      </c>
      <c r="AR244" s="169">
        <v>0</v>
      </c>
      <c r="AS244" s="169">
        <v>0</v>
      </c>
      <c r="AT244" s="169">
        <v>0</v>
      </c>
      <c r="AU244" s="169">
        <v>0</v>
      </c>
      <c r="AV244" s="169">
        <v>1.79834556483252E-3</v>
      </c>
      <c r="AW244" s="169">
        <v>1.95314579233362E-3</v>
      </c>
      <c r="AX244" s="169">
        <v>9.4133740846302804E-5</v>
      </c>
      <c r="AY244" s="169">
        <v>0</v>
      </c>
      <c r="AZ244" s="169">
        <v>2.0472795331799199E-3</v>
      </c>
      <c r="BA244" s="169">
        <v>0</v>
      </c>
      <c r="BB244" s="169">
        <v>0</v>
      </c>
      <c r="BC244" s="169">
        <v>0</v>
      </c>
      <c r="BD244" s="169">
        <v>0</v>
      </c>
      <c r="BE244" s="169">
        <v>2.0472795331799199E-3</v>
      </c>
      <c r="BF244" s="169">
        <v>1.72400679231377E-2</v>
      </c>
      <c r="BG244" s="169">
        <v>3.5014012633994801E-3</v>
      </c>
      <c r="BH244" s="169">
        <v>0</v>
      </c>
      <c r="BI244" s="169">
        <v>2.0741469186537201E-2</v>
      </c>
      <c r="BJ244" s="169">
        <v>1.81434023219755E-3</v>
      </c>
      <c r="BK244" s="169">
        <v>7.6011768849384199E-6</v>
      </c>
      <c r="BL244" s="169">
        <v>0</v>
      </c>
      <c r="BM244" s="169">
        <v>1.82194140908249E-3</v>
      </c>
      <c r="BN244" s="169">
        <v>17.1872842825797</v>
      </c>
    </row>
    <row r="245" spans="1:66" x14ac:dyDescent="0.25">
      <c r="A245" s="169" t="s">
        <v>209</v>
      </c>
      <c r="B245" s="169">
        <v>2028</v>
      </c>
      <c r="C245" s="169" t="s">
        <v>62</v>
      </c>
      <c r="D245" s="169">
        <v>2028</v>
      </c>
      <c r="E245" s="169" t="s">
        <v>210</v>
      </c>
      <c r="F245" s="169" t="s">
        <v>211</v>
      </c>
      <c r="G245" s="169">
        <v>1190.01186798154</v>
      </c>
      <c r="H245" s="169">
        <v>208001.97075224799</v>
      </c>
      <c r="I245" s="169">
        <v>13732.571967640401</v>
      </c>
      <c r="J245" s="169">
        <v>0.15506687831007701</v>
      </c>
      <c r="K245" s="169">
        <v>3.7457360892309498E-3</v>
      </c>
      <c r="L245" s="169">
        <v>3.2434281645092898E-2</v>
      </c>
      <c r="M245" s="169">
        <v>0.19124689604440101</v>
      </c>
      <c r="N245" s="169">
        <v>7.6983402620435797E-4</v>
      </c>
      <c r="O245" s="169">
        <v>8.9451700445135403E-7</v>
      </c>
      <c r="P245" s="169">
        <v>0</v>
      </c>
      <c r="Q245" s="169">
        <v>7.7072854320881E-4</v>
      </c>
      <c r="R245" s="169">
        <v>6.8784877516430299E-4</v>
      </c>
      <c r="S245" s="169">
        <v>1.28077441935593E-2</v>
      </c>
      <c r="T245" s="169">
        <v>1.4266321511932399E-2</v>
      </c>
      <c r="U245" s="169">
        <v>8.0464250478142201E-4</v>
      </c>
      <c r="V245" s="169">
        <v>9.3496309403222495E-7</v>
      </c>
      <c r="W245" s="169">
        <v>0</v>
      </c>
      <c r="X245" s="169">
        <v>8.0557746787545401E-4</v>
      </c>
      <c r="Y245" s="169">
        <v>2.7513951006572098E-3</v>
      </c>
      <c r="Z245" s="169">
        <v>2.9884736451638399E-2</v>
      </c>
      <c r="AA245" s="169">
        <v>3.3441709020170997E-2</v>
      </c>
      <c r="AB245" s="169">
        <v>150.29485074320701</v>
      </c>
      <c r="AC245" s="169">
        <v>0.62966015145396603</v>
      </c>
      <c r="AD245" s="169">
        <v>0</v>
      </c>
      <c r="AE245" s="169">
        <v>150.92451089466101</v>
      </c>
      <c r="AF245" s="169">
        <v>5.9712173853048399E-5</v>
      </c>
      <c r="AG245" s="169">
        <v>3.00569760261374E-6</v>
      </c>
      <c r="AH245" s="169">
        <v>0</v>
      </c>
      <c r="AI245" s="169">
        <v>6.2717871455662098E-5</v>
      </c>
      <c r="AJ245" s="169">
        <v>2.3624257557804298E-2</v>
      </c>
      <c r="AK245" s="169">
        <v>9.8973807274677406E-5</v>
      </c>
      <c r="AL245" s="169">
        <v>0</v>
      </c>
      <c r="AM245" s="169">
        <v>2.3723231365078999E-2</v>
      </c>
      <c r="AN245" s="169">
        <v>1.28558672867684E-3</v>
      </c>
      <c r="AO245" s="169">
        <v>6.4711845156492396E-5</v>
      </c>
      <c r="AP245" s="169">
        <v>0</v>
      </c>
      <c r="AQ245" s="169">
        <v>1.35029857383333E-3</v>
      </c>
      <c r="AR245" s="169">
        <v>0</v>
      </c>
      <c r="AS245" s="169">
        <v>0</v>
      </c>
      <c r="AT245" s="169">
        <v>0</v>
      </c>
      <c r="AU245" s="169">
        <v>0</v>
      </c>
      <c r="AV245" s="169">
        <v>1.35029857383333E-3</v>
      </c>
      <c r="AW245" s="169">
        <v>1.4635426300800699E-3</v>
      </c>
      <c r="AX245" s="169">
        <v>7.3669509761619596E-5</v>
      </c>
      <c r="AY245" s="169">
        <v>0</v>
      </c>
      <c r="AZ245" s="169">
        <v>1.5372121398416899E-3</v>
      </c>
      <c r="BA245" s="169">
        <v>0</v>
      </c>
      <c r="BB245" s="169">
        <v>0</v>
      </c>
      <c r="BC245" s="169">
        <v>0</v>
      </c>
      <c r="BD245" s="169">
        <v>0</v>
      </c>
      <c r="BE245" s="169">
        <v>1.5372121398416899E-3</v>
      </c>
      <c r="BF245" s="169">
        <v>1.29184283464395E-2</v>
      </c>
      <c r="BG245" s="169">
        <v>2.74021315029346E-3</v>
      </c>
      <c r="BH245" s="169">
        <v>0</v>
      </c>
      <c r="BI245" s="169">
        <v>1.5658641496732999E-2</v>
      </c>
      <c r="BJ245" s="169">
        <v>1.41991122678332E-3</v>
      </c>
      <c r="BK245" s="169">
        <v>5.9487168967296204E-6</v>
      </c>
      <c r="BL245" s="169">
        <v>0</v>
      </c>
      <c r="BM245" s="169">
        <v>1.4258599436800499E-3</v>
      </c>
      <c r="BN245" s="169">
        <v>13.450849778705701</v>
      </c>
    </row>
    <row r="246" spans="1:66" x14ac:dyDescent="0.25">
      <c r="A246" s="169" t="s">
        <v>209</v>
      </c>
      <c r="B246" s="169">
        <v>2028</v>
      </c>
      <c r="C246" s="169" t="s">
        <v>62</v>
      </c>
      <c r="D246" s="169">
        <v>2029</v>
      </c>
      <c r="E246" s="169" t="s">
        <v>210</v>
      </c>
      <c r="F246" s="169" t="s">
        <v>211</v>
      </c>
      <c r="G246" s="169">
        <v>262.97802201716502</v>
      </c>
      <c r="H246" s="169">
        <v>19152.4514432221</v>
      </c>
      <c r="I246" s="169">
        <v>3034.72991356292</v>
      </c>
      <c r="J246" s="169">
        <v>1.28069667360381E-2</v>
      </c>
      <c r="K246" s="169">
        <v>8.2776171754914704E-4</v>
      </c>
      <c r="L246" s="169">
        <v>7.1675782923423101E-3</v>
      </c>
      <c r="M246" s="169">
        <v>2.0802306745929498E-2</v>
      </c>
      <c r="N246" s="169">
        <v>5.9096380400826701E-5</v>
      </c>
      <c r="O246" s="169">
        <v>1.9767728274033101E-7</v>
      </c>
      <c r="P246" s="169">
        <v>0</v>
      </c>
      <c r="Q246" s="169">
        <v>5.9294057683567001E-5</v>
      </c>
      <c r="R246" s="169">
        <v>6.3335891573381505E-5</v>
      </c>
      <c r="S246" s="169">
        <v>1.17931430109636E-3</v>
      </c>
      <c r="T246" s="169">
        <v>1.3019442503533101E-3</v>
      </c>
      <c r="U246" s="169">
        <v>6.1768456486247899E-5</v>
      </c>
      <c r="V246" s="169">
        <v>2.06615372285899E-7</v>
      </c>
      <c r="W246" s="169">
        <v>0</v>
      </c>
      <c r="X246" s="169">
        <v>6.1975071858533801E-5</v>
      </c>
      <c r="Y246" s="169">
        <v>2.5334356629352602E-4</v>
      </c>
      <c r="Z246" s="169">
        <v>2.75173336922485E-3</v>
      </c>
      <c r="AA246" s="169">
        <v>3.0670520073769101E-3</v>
      </c>
      <c r="AB246" s="169">
        <v>13.8388824904653</v>
      </c>
      <c r="AC246" s="169">
        <v>0.13914716787930501</v>
      </c>
      <c r="AD246" s="169">
        <v>0</v>
      </c>
      <c r="AE246" s="169">
        <v>13.978029658344701</v>
      </c>
      <c r="AF246" s="169">
        <v>5.2540066820568599E-6</v>
      </c>
      <c r="AG246" s="169">
        <v>6.6422229188168104E-7</v>
      </c>
      <c r="AH246" s="169">
        <v>0</v>
      </c>
      <c r="AI246" s="169">
        <v>5.9182289739385399E-6</v>
      </c>
      <c r="AJ246" s="169">
        <v>2.1752796097155602E-3</v>
      </c>
      <c r="AK246" s="169">
        <v>2.18719970522231E-5</v>
      </c>
      <c r="AL246" s="169">
        <v>0</v>
      </c>
      <c r="AM246" s="169">
        <v>2.1971516067677901E-3</v>
      </c>
      <c r="AN246" s="169">
        <v>1.13117323101559E-4</v>
      </c>
      <c r="AO246" s="169">
        <v>1.4300523799985699E-5</v>
      </c>
      <c r="AP246" s="169">
        <v>0</v>
      </c>
      <c r="AQ246" s="169">
        <v>1.2741784690154399E-4</v>
      </c>
      <c r="AR246" s="169">
        <v>0</v>
      </c>
      <c r="AS246" s="169">
        <v>0</v>
      </c>
      <c r="AT246" s="169">
        <v>0</v>
      </c>
      <c r="AU246" s="169">
        <v>0</v>
      </c>
      <c r="AV246" s="169">
        <v>1.2741784690154399E-4</v>
      </c>
      <c r="AW246" s="169">
        <v>1.28775461714717E-4</v>
      </c>
      <c r="AX246" s="169">
        <v>1.62800577719831E-5</v>
      </c>
      <c r="AY246" s="169">
        <v>0</v>
      </c>
      <c r="AZ246" s="169">
        <v>1.4505551948669999E-4</v>
      </c>
      <c r="BA246" s="169">
        <v>0</v>
      </c>
      <c r="BB246" s="169">
        <v>0</v>
      </c>
      <c r="BC246" s="169">
        <v>0</v>
      </c>
      <c r="BD246" s="169">
        <v>0</v>
      </c>
      <c r="BE246" s="169">
        <v>1.4505551948669999E-4</v>
      </c>
      <c r="BF246" s="169">
        <v>1.1366778891035601E-3</v>
      </c>
      <c r="BG246" s="169">
        <v>6.0555348527060202E-4</v>
      </c>
      <c r="BH246" s="169">
        <v>0</v>
      </c>
      <c r="BI246" s="169">
        <v>1.74223137437417E-3</v>
      </c>
      <c r="BJ246" s="169">
        <v>1.3074289982110401E-4</v>
      </c>
      <c r="BK246" s="169">
        <v>1.3145934466145301E-6</v>
      </c>
      <c r="BL246" s="169">
        <v>0</v>
      </c>
      <c r="BM246" s="169">
        <v>1.32057493267718E-4</v>
      </c>
      <c r="BN246" s="169">
        <v>1.24576436274102</v>
      </c>
    </row>
    <row r="247" spans="1:66" x14ac:dyDescent="0.25">
      <c r="A247" s="169" t="s">
        <v>209</v>
      </c>
      <c r="B247" s="169">
        <v>2028</v>
      </c>
      <c r="C247" s="169" t="s">
        <v>63</v>
      </c>
      <c r="D247" s="169">
        <v>2021</v>
      </c>
      <c r="E247" s="169" t="s">
        <v>210</v>
      </c>
      <c r="F247" s="169" t="s">
        <v>211</v>
      </c>
      <c r="G247" s="169">
        <v>4336.1513930518604</v>
      </c>
      <c r="H247" s="169">
        <v>225882.213434256</v>
      </c>
      <c r="I247" s="169">
        <v>50038.585891307099</v>
      </c>
      <c r="J247" s="169">
        <v>0.28132080213413801</v>
      </c>
      <c r="K247" s="169">
        <v>1.3648669562323501E-2</v>
      </c>
      <c r="L247" s="169">
        <v>0.11818365792986101</v>
      </c>
      <c r="M247" s="169">
        <v>0.413153129626323</v>
      </c>
      <c r="N247" s="169">
        <v>1.7442960871803801E-3</v>
      </c>
      <c r="O247" s="169">
        <v>3.2594306488214698E-6</v>
      </c>
      <c r="P247" s="169">
        <v>0</v>
      </c>
      <c r="Q247" s="169">
        <v>1.7475555178291999E-3</v>
      </c>
      <c r="R247" s="169">
        <v>7.4697755641565304E-4</v>
      </c>
      <c r="S247" s="169">
        <v>1.39087221004594E-2</v>
      </c>
      <c r="T247" s="169">
        <v>1.6403255174704302E-2</v>
      </c>
      <c r="U247" s="169">
        <v>1.8231654160434201E-3</v>
      </c>
      <c r="V247" s="169">
        <v>3.4068076392518801E-6</v>
      </c>
      <c r="W247" s="169">
        <v>0</v>
      </c>
      <c r="X247" s="169">
        <v>1.8265722236826701E-3</v>
      </c>
      <c r="Y247" s="169">
        <v>2.98791022566261E-3</v>
      </c>
      <c r="Z247" s="169">
        <v>3.2453684901071998E-2</v>
      </c>
      <c r="AA247" s="169">
        <v>3.7268167350417297E-2</v>
      </c>
      <c r="AB247" s="169">
        <v>203.23420745839499</v>
      </c>
      <c r="AC247" s="169">
        <v>2.5749288603248299</v>
      </c>
      <c r="AD247" s="169">
        <v>0</v>
      </c>
      <c r="AE247" s="169">
        <v>205.80913631871999</v>
      </c>
      <c r="AF247" s="169">
        <v>8.3609592976167699E-5</v>
      </c>
      <c r="AG247" s="169">
        <v>1.0952125938687101E-5</v>
      </c>
      <c r="AH247" s="169">
        <v>0</v>
      </c>
      <c r="AI247" s="169">
        <v>9.4561718914854898E-5</v>
      </c>
      <c r="AJ247" s="169">
        <v>3.1945587209483102E-2</v>
      </c>
      <c r="AK247" s="169">
        <v>4.0474295884742299E-4</v>
      </c>
      <c r="AL247" s="169">
        <v>0</v>
      </c>
      <c r="AM247" s="169">
        <v>3.2350330168330499E-2</v>
      </c>
      <c r="AN247" s="169">
        <v>1.8000916092045099E-3</v>
      </c>
      <c r="AO247" s="169">
        <v>2.3579626814833901E-4</v>
      </c>
      <c r="AP247" s="169">
        <v>0</v>
      </c>
      <c r="AQ247" s="169">
        <v>2.0358878773528502E-3</v>
      </c>
      <c r="AR247" s="169">
        <v>0</v>
      </c>
      <c r="AS247" s="169">
        <v>0</v>
      </c>
      <c r="AT247" s="169">
        <v>0</v>
      </c>
      <c r="AU247" s="169">
        <v>0</v>
      </c>
      <c r="AV247" s="169">
        <v>2.0358878773528502E-3</v>
      </c>
      <c r="AW247" s="169">
        <v>2.0492672717862801E-3</v>
      </c>
      <c r="AX247" s="169">
        <v>2.68436102171083E-4</v>
      </c>
      <c r="AY247" s="169">
        <v>0</v>
      </c>
      <c r="AZ247" s="169">
        <v>2.3177033739573598E-3</v>
      </c>
      <c r="BA247" s="169">
        <v>0</v>
      </c>
      <c r="BB247" s="169">
        <v>0</v>
      </c>
      <c r="BC247" s="169">
        <v>0</v>
      </c>
      <c r="BD247" s="169">
        <v>0</v>
      </c>
      <c r="BE247" s="169">
        <v>2.3177033739573598E-3</v>
      </c>
      <c r="BF247" s="169">
        <v>1.80776509795318E-2</v>
      </c>
      <c r="BG247" s="169">
        <v>9.9847567815082808E-3</v>
      </c>
      <c r="BH247" s="169">
        <v>0</v>
      </c>
      <c r="BI247" s="169">
        <v>2.80624077610401E-2</v>
      </c>
      <c r="BJ247" s="169">
        <v>1.9200560192820001E-3</v>
      </c>
      <c r="BK247" s="169">
        <v>2.4326651105236601E-5</v>
      </c>
      <c r="BL247" s="169">
        <v>0</v>
      </c>
      <c r="BM247" s="169">
        <v>1.94438267038724E-3</v>
      </c>
      <c r="BN247" s="169">
        <v>18.342333921098</v>
      </c>
    </row>
    <row r="248" spans="1:66" x14ac:dyDescent="0.25">
      <c r="A248" s="169" t="s">
        <v>209</v>
      </c>
      <c r="B248" s="169">
        <v>2028</v>
      </c>
      <c r="C248" s="169" t="s">
        <v>63</v>
      </c>
      <c r="D248" s="169">
        <v>2022</v>
      </c>
      <c r="E248" s="169" t="s">
        <v>210</v>
      </c>
      <c r="F248" s="169" t="s">
        <v>211</v>
      </c>
      <c r="G248" s="169">
        <v>4577.1004544069101</v>
      </c>
      <c r="H248" s="169">
        <v>253011.35118458801</v>
      </c>
      <c r="I248" s="169">
        <v>52819.104653028298</v>
      </c>
      <c r="J248" s="169">
        <v>0.29937478861703798</v>
      </c>
      <c r="K248" s="169">
        <v>1.4407091910089501E-2</v>
      </c>
      <c r="L248" s="169">
        <v>0.12475082749209999</v>
      </c>
      <c r="M248" s="169">
        <v>0.438532708019228</v>
      </c>
      <c r="N248" s="169">
        <v>1.8275038752187799E-3</v>
      </c>
      <c r="O248" s="169">
        <v>3.4405490379634702E-6</v>
      </c>
      <c r="P248" s="169">
        <v>0</v>
      </c>
      <c r="Q248" s="169">
        <v>1.8309444242567501E-3</v>
      </c>
      <c r="R248" s="169">
        <v>8.3669182260910397E-4</v>
      </c>
      <c r="S248" s="169">
        <v>1.5579201736981499E-2</v>
      </c>
      <c r="T248" s="169">
        <v>1.8246837983847301E-2</v>
      </c>
      <c r="U248" s="169">
        <v>1.91013549102783E-3</v>
      </c>
      <c r="V248" s="169">
        <v>3.5961153982499399E-6</v>
      </c>
      <c r="W248" s="169">
        <v>0</v>
      </c>
      <c r="X248" s="169">
        <v>1.91373160642608E-3</v>
      </c>
      <c r="Y248" s="169">
        <v>3.3467672904364098E-3</v>
      </c>
      <c r="Z248" s="169">
        <v>3.6351470719623503E-2</v>
      </c>
      <c r="AA248" s="169">
        <v>4.1611969616486E-2</v>
      </c>
      <c r="AB248" s="169">
        <v>227.643251118325</v>
      </c>
      <c r="AC248" s="169">
        <v>2.7180112012563402</v>
      </c>
      <c r="AD248" s="169">
        <v>0</v>
      </c>
      <c r="AE248" s="169">
        <v>230.36126231958099</v>
      </c>
      <c r="AF248" s="169">
        <v>9.1038602361664405E-5</v>
      </c>
      <c r="AG248" s="169">
        <v>1.1560708118035699E-5</v>
      </c>
      <c r="AH248" s="169">
        <v>0</v>
      </c>
      <c r="AI248" s="169">
        <v>1.025993104797E-4</v>
      </c>
      <c r="AJ248" s="169">
        <v>3.5782348956877402E-2</v>
      </c>
      <c r="AK248" s="169">
        <v>4.2723351030294102E-4</v>
      </c>
      <c r="AL248" s="169">
        <v>0</v>
      </c>
      <c r="AM248" s="169">
        <v>3.6209582467180298E-2</v>
      </c>
      <c r="AN248" s="169">
        <v>1.9600361440779901E-3</v>
      </c>
      <c r="AO248" s="169">
        <v>2.4889887558321899E-4</v>
      </c>
      <c r="AP248" s="169">
        <v>0</v>
      </c>
      <c r="AQ248" s="169">
        <v>2.2089350196612101E-3</v>
      </c>
      <c r="AR248" s="169">
        <v>0</v>
      </c>
      <c r="AS248" s="169">
        <v>0</v>
      </c>
      <c r="AT248" s="169">
        <v>0</v>
      </c>
      <c r="AU248" s="169">
        <v>0</v>
      </c>
      <c r="AV248" s="169">
        <v>2.2089350196612101E-3</v>
      </c>
      <c r="AW248" s="169">
        <v>2.2313519495556198E-3</v>
      </c>
      <c r="AX248" s="169">
        <v>2.8335242334833101E-4</v>
      </c>
      <c r="AY248" s="169">
        <v>0</v>
      </c>
      <c r="AZ248" s="169">
        <v>2.5147043729039499E-3</v>
      </c>
      <c r="BA248" s="169">
        <v>0</v>
      </c>
      <c r="BB248" s="169">
        <v>0</v>
      </c>
      <c r="BC248" s="169">
        <v>0</v>
      </c>
      <c r="BD248" s="169">
        <v>0</v>
      </c>
      <c r="BE248" s="169">
        <v>2.5147043729039499E-3</v>
      </c>
      <c r="BF248" s="169">
        <v>1.9683914339439799E-2</v>
      </c>
      <c r="BG248" s="169">
        <v>1.0539584682171E-2</v>
      </c>
      <c r="BH248" s="169">
        <v>0</v>
      </c>
      <c r="BI248" s="169">
        <v>3.0223499021610801E-2</v>
      </c>
      <c r="BJ248" s="169">
        <v>2.1506605606644402E-3</v>
      </c>
      <c r="BK248" s="169">
        <v>2.56784221156102E-5</v>
      </c>
      <c r="BL248" s="169">
        <v>0</v>
      </c>
      <c r="BM248" s="169">
        <v>2.1763389827800499E-3</v>
      </c>
      <c r="BN248" s="169">
        <v>20.530493794055602</v>
      </c>
    </row>
    <row r="249" spans="1:66" x14ac:dyDescent="0.25">
      <c r="A249" s="169" t="s">
        <v>209</v>
      </c>
      <c r="B249" s="169">
        <v>2028</v>
      </c>
      <c r="C249" s="169" t="s">
        <v>63</v>
      </c>
      <c r="D249" s="169">
        <v>2023</v>
      </c>
      <c r="E249" s="169" t="s">
        <v>210</v>
      </c>
      <c r="F249" s="169" t="s">
        <v>211</v>
      </c>
      <c r="G249" s="169">
        <v>4899.2117627991202</v>
      </c>
      <c r="H249" s="169">
        <v>286080.40536838199</v>
      </c>
      <c r="I249" s="169">
        <v>56536.224492841196</v>
      </c>
      <c r="J249" s="169">
        <v>0.319626228530975</v>
      </c>
      <c r="K249" s="169">
        <v>1.54209842796173E-2</v>
      </c>
      <c r="L249" s="169">
        <v>0.13353010875690199</v>
      </c>
      <c r="M249" s="169">
        <v>0.46857732156749499</v>
      </c>
      <c r="N249" s="169">
        <v>1.9148394857394599E-3</v>
      </c>
      <c r="O249" s="169">
        <v>3.6826760708405698E-6</v>
      </c>
      <c r="P249" s="169">
        <v>0</v>
      </c>
      <c r="Q249" s="169">
        <v>1.9185221618102999E-3</v>
      </c>
      <c r="R249" s="169">
        <v>9.4604900001420697E-4</v>
      </c>
      <c r="S249" s="169">
        <v>1.7615432380264501E-2</v>
      </c>
      <c r="T249" s="169">
        <v>2.0480003542088999E-2</v>
      </c>
      <c r="U249" s="169">
        <v>2.0014200303102299E-3</v>
      </c>
      <c r="V249" s="169">
        <v>3.8491903411309402E-6</v>
      </c>
      <c r="W249" s="169">
        <v>0</v>
      </c>
      <c r="X249" s="169">
        <v>2.0052692206513601E-3</v>
      </c>
      <c r="Y249" s="169">
        <v>3.7841960000568201E-3</v>
      </c>
      <c r="Z249" s="169">
        <v>4.1102675553950502E-2</v>
      </c>
      <c r="AA249" s="169">
        <v>4.6892140774658697E-2</v>
      </c>
      <c r="AB249" s="169">
        <v>257.396647440511</v>
      </c>
      <c r="AC249" s="169">
        <v>2.9092899710763098</v>
      </c>
      <c r="AD249" s="169">
        <v>0</v>
      </c>
      <c r="AE249" s="169">
        <v>260.30593741158702</v>
      </c>
      <c r="AF249" s="169">
        <v>9.9802673371277294E-5</v>
      </c>
      <c r="AG249" s="169">
        <v>1.23742875565765E-5</v>
      </c>
      <c r="AH249" s="169">
        <v>0</v>
      </c>
      <c r="AI249" s="169">
        <v>1.12176960927853E-4</v>
      </c>
      <c r="AJ249" s="169">
        <v>4.0459168518285599E-2</v>
      </c>
      <c r="AK249" s="169">
        <v>4.5729986920493501E-4</v>
      </c>
      <c r="AL249" s="169">
        <v>0</v>
      </c>
      <c r="AM249" s="169">
        <v>4.0916468387490502E-2</v>
      </c>
      <c r="AN249" s="169">
        <v>2.1487241896157101E-3</v>
      </c>
      <c r="AO249" s="169">
        <v>2.6641501779378998E-4</v>
      </c>
      <c r="AP249" s="169">
        <v>0</v>
      </c>
      <c r="AQ249" s="169">
        <v>2.4151392074094999E-3</v>
      </c>
      <c r="AR249" s="169">
        <v>0</v>
      </c>
      <c r="AS249" s="169">
        <v>0</v>
      </c>
      <c r="AT249" s="169">
        <v>0</v>
      </c>
      <c r="AU249" s="169">
        <v>0</v>
      </c>
      <c r="AV249" s="169">
        <v>2.4151392074094999E-3</v>
      </c>
      <c r="AW249" s="169">
        <v>2.4461589262231198E-3</v>
      </c>
      <c r="AX249" s="169">
        <v>3.0329321790374799E-4</v>
      </c>
      <c r="AY249" s="169">
        <v>0</v>
      </c>
      <c r="AZ249" s="169">
        <v>2.74945214412687E-3</v>
      </c>
      <c r="BA249" s="169">
        <v>0</v>
      </c>
      <c r="BB249" s="169">
        <v>0</v>
      </c>
      <c r="BC249" s="169">
        <v>0</v>
      </c>
      <c r="BD249" s="169">
        <v>0</v>
      </c>
      <c r="BE249" s="169">
        <v>2.74945214412687E-3</v>
      </c>
      <c r="BF249" s="169">
        <v>2.15788380420322E-2</v>
      </c>
      <c r="BG249" s="169">
        <v>1.12813030354608E-2</v>
      </c>
      <c r="BH249" s="169">
        <v>0</v>
      </c>
      <c r="BI249" s="169">
        <v>3.2860141077493098E-2</v>
      </c>
      <c r="BJ249" s="169">
        <v>2.4317558960261902E-3</v>
      </c>
      <c r="BK249" s="169">
        <v>2.7485529088135298E-5</v>
      </c>
      <c r="BL249" s="169">
        <v>0</v>
      </c>
      <c r="BM249" s="169">
        <v>2.4592414251143201E-3</v>
      </c>
      <c r="BN249" s="169">
        <v>23.199253983816</v>
      </c>
    </row>
    <row r="250" spans="1:66" x14ac:dyDescent="0.25">
      <c r="A250" s="169" t="s">
        <v>209</v>
      </c>
      <c r="B250" s="169">
        <v>2028</v>
      </c>
      <c r="C250" s="169" t="s">
        <v>63</v>
      </c>
      <c r="D250" s="169">
        <v>2024</v>
      </c>
      <c r="E250" s="169" t="s">
        <v>210</v>
      </c>
      <c r="F250" s="169" t="s">
        <v>211</v>
      </c>
      <c r="G250" s="169">
        <v>4994.9904634875502</v>
      </c>
      <c r="H250" s="169">
        <v>305707.283429795</v>
      </c>
      <c r="I250" s="169">
        <v>57641.497419574203</v>
      </c>
      <c r="J250" s="169">
        <v>0.32024507586477102</v>
      </c>
      <c r="K250" s="169">
        <v>1.57224617231632E-2</v>
      </c>
      <c r="L250" s="169">
        <v>0.13614059814554799</v>
      </c>
      <c r="M250" s="169">
        <v>0.47210813573348298</v>
      </c>
      <c r="N250" s="169">
        <v>1.87516524548244E-3</v>
      </c>
      <c r="O250" s="169">
        <v>3.7546717195691598E-6</v>
      </c>
      <c r="P250" s="169">
        <v>0</v>
      </c>
      <c r="Q250" s="169">
        <v>1.87891991720201E-3</v>
      </c>
      <c r="R250" s="169">
        <v>1.0109537890698899E-3</v>
      </c>
      <c r="S250" s="169">
        <v>1.8823959552481399E-2</v>
      </c>
      <c r="T250" s="169">
        <v>2.1713833258753298E-2</v>
      </c>
      <c r="U250" s="169">
        <v>1.9599518969606201E-3</v>
      </c>
      <c r="V250" s="169">
        <v>3.9244413136190899E-6</v>
      </c>
      <c r="W250" s="169">
        <v>0</v>
      </c>
      <c r="X250" s="169">
        <v>1.96387633827424E-3</v>
      </c>
      <c r="Y250" s="169">
        <v>4.0438151562795701E-3</v>
      </c>
      <c r="Z250" s="169">
        <v>4.3922572289123198E-2</v>
      </c>
      <c r="AA250" s="169">
        <v>4.9930263783677001E-2</v>
      </c>
      <c r="AB250" s="169">
        <v>254.240407053258</v>
      </c>
      <c r="AC250" s="169">
        <v>2.7416971297296602</v>
      </c>
      <c r="AD250" s="169">
        <v>0</v>
      </c>
      <c r="AE250" s="169">
        <v>256.982104182988</v>
      </c>
      <c r="AF250" s="169">
        <v>1.03111028827085E-4</v>
      </c>
      <c r="AG250" s="169">
        <v>1.2616202632204201E-5</v>
      </c>
      <c r="AH250" s="169">
        <v>0</v>
      </c>
      <c r="AI250" s="169">
        <v>1.15727231459289E-4</v>
      </c>
      <c r="AJ250" s="169">
        <v>3.9963051482644701E-2</v>
      </c>
      <c r="AK250" s="169">
        <v>4.3095660841297199E-4</v>
      </c>
      <c r="AL250" s="169">
        <v>0</v>
      </c>
      <c r="AM250" s="169">
        <v>4.0394008091057601E-2</v>
      </c>
      <c r="AN250" s="169">
        <v>2.2199521753560902E-3</v>
      </c>
      <c r="AO250" s="169">
        <v>2.7162338303367002E-4</v>
      </c>
      <c r="AP250" s="169">
        <v>0</v>
      </c>
      <c r="AQ250" s="169">
        <v>2.49157555838976E-3</v>
      </c>
      <c r="AR250" s="169">
        <v>0</v>
      </c>
      <c r="AS250" s="169">
        <v>0</v>
      </c>
      <c r="AT250" s="169">
        <v>0</v>
      </c>
      <c r="AU250" s="169">
        <v>0</v>
      </c>
      <c r="AV250" s="169">
        <v>2.49157555838976E-3</v>
      </c>
      <c r="AW250" s="169">
        <v>2.5272465660224901E-3</v>
      </c>
      <c r="AX250" s="169">
        <v>3.0922254526187699E-4</v>
      </c>
      <c r="AY250" s="169">
        <v>0</v>
      </c>
      <c r="AZ250" s="169">
        <v>2.8364691112843701E-3</v>
      </c>
      <c r="BA250" s="169">
        <v>0</v>
      </c>
      <c r="BB250" s="169">
        <v>0</v>
      </c>
      <c r="BC250" s="169">
        <v>0</v>
      </c>
      <c r="BD250" s="169">
        <v>0</v>
      </c>
      <c r="BE250" s="169">
        <v>2.8364691112843701E-3</v>
      </c>
      <c r="BF250" s="169">
        <v>2.2294153992516299E-2</v>
      </c>
      <c r="BG250" s="169">
        <v>1.15018504620924E-2</v>
      </c>
      <c r="BH250" s="169">
        <v>0</v>
      </c>
      <c r="BI250" s="169">
        <v>3.37960044546088E-2</v>
      </c>
      <c r="BJ250" s="169">
        <v>2.4019373018552902E-3</v>
      </c>
      <c r="BK250" s="169">
        <v>2.5902195023263001E-5</v>
      </c>
      <c r="BL250" s="169">
        <v>0</v>
      </c>
      <c r="BM250" s="169">
        <v>2.4278394968785498E-3</v>
      </c>
      <c r="BN250" s="169">
        <v>22.903023893803802</v>
      </c>
    </row>
    <row r="251" spans="1:66" x14ac:dyDescent="0.25">
      <c r="A251" s="169" t="s">
        <v>209</v>
      </c>
      <c r="B251" s="169">
        <v>2028</v>
      </c>
      <c r="C251" s="169" t="s">
        <v>63</v>
      </c>
      <c r="D251" s="169">
        <v>2025</v>
      </c>
      <c r="E251" s="169" t="s">
        <v>210</v>
      </c>
      <c r="F251" s="169" t="s">
        <v>211</v>
      </c>
      <c r="G251" s="169">
        <v>5042.8439372782796</v>
      </c>
      <c r="H251" s="169">
        <v>319690.78524054401</v>
      </c>
      <c r="I251" s="169">
        <v>58193.719872487498</v>
      </c>
      <c r="J251" s="169">
        <v>0.311536918209116</v>
      </c>
      <c r="K251" s="169">
        <v>1.5873087518246301E-2</v>
      </c>
      <c r="L251" s="169">
        <v>0.13744486500908601</v>
      </c>
      <c r="M251" s="169">
        <v>0.46485487073644899</v>
      </c>
      <c r="N251" s="169">
        <v>1.7734621906020901E-3</v>
      </c>
      <c r="O251" s="169">
        <v>3.79064257597792E-6</v>
      </c>
      <c r="P251" s="169">
        <v>0</v>
      </c>
      <c r="Q251" s="169">
        <v>1.7772528331780699E-3</v>
      </c>
      <c r="R251" s="169">
        <v>1.0571963057068501E-3</v>
      </c>
      <c r="S251" s="169">
        <v>1.9684995212261601E-2</v>
      </c>
      <c r="T251" s="169">
        <v>2.25194443511465E-2</v>
      </c>
      <c r="U251" s="169">
        <v>1.8536502812392E-3</v>
      </c>
      <c r="V251" s="169">
        <v>3.9620386125363296E-6</v>
      </c>
      <c r="W251" s="169">
        <v>0</v>
      </c>
      <c r="X251" s="169">
        <v>1.85761231985174E-3</v>
      </c>
      <c r="Y251" s="169">
        <v>4.2287852228274098E-3</v>
      </c>
      <c r="Z251" s="169">
        <v>4.5931655495277002E-2</v>
      </c>
      <c r="AA251" s="169">
        <v>5.2018053037956202E-2</v>
      </c>
      <c r="AB251" s="169">
        <v>265.86973806725399</v>
      </c>
      <c r="AC251" s="169">
        <v>2.76796339243801</v>
      </c>
      <c r="AD251" s="169">
        <v>0</v>
      </c>
      <c r="AE251" s="169">
        <v>268.63770145969198</v>
      </c>
      <c r="AF251" s="169">
        <v>1.0394879864037E-4</v>
      </c>
      <c r="AG251" s="169">
        <v>1.27370695540556E-5</v>
      </c>
      <c r="AH251" s="169">
        <v>0</v>
      </c>
      <c r="AI251" s="169">
        <v>1.16685868194426E-4</v>
      </c>
      <c r="AJ251" s="169">
        <v>4.1791020370075302E-2</v>
      </c>
      <c r="AK251" s="169">
        <v>4.3508529913147901E-4</v>
      </c>
      <c r="AL251" s="169">
        <v>0</v>
      </c>
      <c r="AM251" s="169">
        <v>4.2226105669206801E-2</v>
      </c>
      <c r="AN251" s="169">
        <v>2.2379891297013899E-3</v>
      </c>
      <c r="AO251" s="169">
        <v>2.74225614716786E-4</v>
      </c>
      <c r="AP251" s="169">
        <v>0</v>
      </c>
      <c r="AQ251" s="169">
        <v>2.5122147444181699E-3</v>
      </c>
      <c r="AR251" s="169">
        <v>0</v>
      </c>
      <c r="AS251" s="169">
        <v>0</v>
      </c>
      <c r="AT251" s="169">
        <v>0</v>
      </c>
      <c r="AU251" s="169">
        <v>0</v>
      </c>
      <c r="AV251" s="169">
        <v>2.5122147444181699E-3</v>
      </c>
      <c r="AW251" s="169">
        <v>2.5477802655484E-3</v>
      </c>
      <c r="AX251" s="169">
        <v>3.1218498794787598E-4</v>
      </c>
      <c r="AY251" s="169">
        <v>0</v>
      </c>
      <c r="AZ251" s="169">
        <v>2.8599652534962699E-3</v>
      </c>
      <c r="BA251" s="169">
        <v>0</v>
      </c>
      <c r="BB251" s="169">
        <v>0</v>
      </c>
      <c r="BC251" s="169">
        <v>0</v>
      </c>
      <c r="BD251" s="169">
        <v>0</v>
      </c>
      <c r="BE251" s="169">
        <v>2.8599652534962699E-3</v>
      </c>
      <c r="BF251" s="169">
        <v>2.2475292161733999E-2</v>
      </c>
      <c r="BG251" s="169">
        <v>1.1612041563287901E-2</v>
      </c>
      <c r="BH251" s="169">
        <v>0</v>
      </c>
      <c r="BI251" s="169">
        <v>3.4087333725021998E-2</v>
      </c>
      <c r="BJ251" s="169">
        <v>2.5118054549230599E-3</v>
      </c>
      <c r="BK251" s="169">
        <v>2.6150345649320999E-5</v>
      </c>
      <c r="BL251" s="169">
        <v>0</v>
      </c>
      <c r="BM251" s="169">
        <v>2.5379558005723798E-3</v>
      </c>
      <c r="BN251" s="169">
        <v>23.9418060446996</v>
      </c>
    </row>
    <row r="252" spans="1:66" x14ac:dyDescent="0.25">
      <c r="A252" s="169" t="s">
        <v>209</v>
      </c>
      <c r="B252" s="169">
        <v>2028</v>
      </c>
      <c r="C252" s="169" t="s">
        <v>63</v>
      </c>
      <c r="D252" s="169">
        <v>2026</v>
      </c>
      <c r="E252" s="169" t="s">
        <v>210</v>
      </c>
      <c r="F252" s="169" t="s">
        <v>211</v>
      </c>
      <c r="G252" s="169">
        <v>5108.6498284574</v>
      </c>
      <c r="H252" s="169">
        <v>329931.80066243099</v>
      </c>
      <c r="I252" s="169">
        <v>58953.110733054898</v>
      </c>
      <c r="J252" s="169">
        <v>0.29654857001532597</v>
      </c>
      <c r="K252" s="169">
        <v>1.6080221168006999E-2</v>
      </c>
      <c r="L252" s="169">
        <v>0.13923843267495301</v>
      </c>
      <c r="M252" s="169">
        <v>0.45186722385828598</v>
      </c>
      <c r="N252" s="169">
        <v>1.6298624824220599E-3</v>
      </c>
      <c r="O252" s="169">
        <v>3.8401080395053E-6</v>
      </c>
      <c r="P252" s="169">
        <v>0</v>
      </c>
      <c r="Q252" s="169">
        <v>1.6337025904615699E-3</v>
      </c>
      <c r="R252" s="169">
        <v>1.0910626671115399E-3</v>
      </c>
      <c r="S252" s="169">
        <v>2.0315586861616899E-2</v>
      </c>
      <c r="T252" s="169">
        <v>2.3040352119190002E-2</v>
      </c>
      <c r="U252" s="169">
        <v>1.7035576314695399E-3</v>
      </c>
      <c r="V252" s="169">
        <v>4.0137406848246797E-6</v>
      </c>
      <c r="W252" s="169">
        <v>0</v>
      </c>
      <c r="X252" s="169">
        <v>1.70757137215436E-3</v>
      </c>
      <c r="Y252" s="169">
        <v>4.36425066844617E-3</v>
      </c>
      <c r="Z252" s="169">
        <v>4.7403036010439499E-2</v>
      </c>
      <c r="AA252" s="169">
        <v>5.3474858051040103E-2</v>
      </c>
      <c r="AB252" s="169">
        <v>274.38664319391</v>
      </c>
      <c r="AC252" s="169">
        <v>2.8040835460767202</v>
      </c>
      <c r="AD252" s="169">
        <v>0</v>
      </c>
      <c r="AE252" s="169">
        <v>277.19072673998699</v>
      </c>
      <c r="AF252" s="169">
        <v>1.03132412400916E-4</v>
      </c>
      <c r="AG252" s="169">
        <v>1.29032801731904E-5</v>
      </c>
      <c r="AH252" s="169">
        <v>0</v>
      </c>
      <c r="AI252" s="169">
        <v>1.16035692574107E-4</v>
      </c>
      <c r="AJ252" s="169">
        <v>4.31297592510985E-2</v>
      </c>
      <c r="AK252" s="169">
        <v>4.4076288428073E-4</v>
      </c>
      <c r="AL252" s="169">
        <v>0</v>
      </c>
      <c r="AM252" s="169">
        <v>4.3570522135379201E-2</v>
      </c>
      <c r="AN252" s="169">
        <v>2.2204125578368398E-3</v>
      </c>
      <c r="AO252" s="169">
        <v>2.7780408376818302E-4</v>
      </c>
      <c r="AP252" s="169">
        <v>0</v>
      </c>
      <c r="AQ252" s="169">
        <v>2.4982166416050201E-3</v>
      </c>
      <c r="AR252" s="169">
        <v>0</v>
      </c>
      <c r="AS252" s="169">
        <v>0</v>
      </c>
      <c r="AT252" s="169">
        <v>0</v>
      </c>
      <c r="AU252" s="169">
        <v>0</v>
      </c>
      <c r="AV252" s="169">
        <v>2.4982166416050201E-3</v>
      </c>
      <c r="AW252" s="169">
        <v>2.52777067643191E-3</v>
      </c>
      <c r="AX252" s="169">
        <v>3.1625880256521598E-4</v>
      </c>
      <c r="AY252" s="169">
        <v>0</v>
      </c>
      <c r="AZ252" s="169">
        <v>2.8440294789971298E-3</v>
      </c>
      <c r="BA252" s="169">
        <v>0</v>
      </c>
      <c r="BB252" s="169">
        <v>0</v>
      </c>
      <c r="BC252" s="169">
        <v>0</v>
      </c>
      <c r="BD252" s="169">
        <v>0</v>
      </c>
      <c r="BE252" s="169">
        <v>2.8440294789971298E-3</v>
      </c>
      <c r="BF252" s="169">
        <v>2.2298776907860699E-2</v>
      </c>
      <c r="BG252" s="169">
        <v>1.1763571285997001E-2</v>
      </c>
      <c r="BH252" s="169">
        <v>0</v>
      </c>
      <c r="BI252" s="169">
        <v>3.4062348193857797E-2</v>
      </c>
      <c r="BJ252" s="169">
        <v>2.5922689514898899E-3</v>
      </c>
      <c r="BK252" s="169">
        <v>2.6491590950880699E-5</v>
      </c>
      <c r="BL252" s="169">
        <v>0</v>
      </c>
      <c r="BM252" s="169">
        <v>2.6187605424407702E-3</v>
      </c>
      <c r="BN252" s="169">
        <v>24.704077577115001</v>
      </c>
    </row>
    <row r="253" spans="1:66" x14ac:dyDescent="0.25">
      <c r="A253" s="169" t="s">
        <v>209</v>
      </c>
      <c r="B253" s="169">
        <v>2028</v>
      </c>
      <c r="C253" s="169" t="s">
        <v>63</v>
      </c>
      <c r="D253" s="169">
        <v>2027</v>
      </c>
      <c r="E253" s="169" t="s">
        <v>210</v>
      </c>
      <c r="F253" s="169" t="s">
        <v>211</v>
      </c>
      <c r="G253" s="169">
        <v>4947.8016661498696</v>
      </c>
      <c r="H253" s="169">
        <v>318169.08582324401</v>
      </c>
      <c r="I253" s="169">
        <v>57096.945240775</v>
      </c>
      <c r="J253" s="169">
        <v>0.26144622174364901</v>
      </c>
      <c r="K253" s="169">
        <v>1.55739280942549E-2</v>
      </c>
      <c r="L253" s="169">
        <v>0.13485444732258201</v>
      </c>
      <c r="M253" s="169">
        <v>0.41187459716048702</v>
      </c>
      <c r="N253" s="169">
        <v>1.3748621633180799E-3</v>
      </c>
      <c r="O253" s="169">
        <v>3.7192004921184902E-6</v>
      </c>
      <c r="P253" s="169">
        <v>0</v>
      </c>
      <c r="Q253" s="169">
        <v>1.3785813638101899E-3</v>
      </c>
      <c r="R253" s="169">
        <v>1.0521641462683E-3</v>
      </c>
      <c r="S253" s="169">
        <v>1.9591296403515701E-2</v>
      </c>
      <c r="T253" s="169">
        <v>2.2022041913594199E-2</v>
      </c>
      <c r="U253" s="169">
        <v>1.4370273294828299E-3</v>
      </c>
      <c r="V253" s="169">
        <v>3.8873662346643402E-6</v>
      </c>
      <c r="W253" s="169">
        <v>0</v>
      </c>
      <c r="X253" s="169">
        <v>1.4409146957174901E-3</v>
      </c>
      <c r="Y253" s="169">
        <v>4.2086565850731998E-3</v>
      </c>
      <c r="Z253" s="169">
        <v>4.5713024941536798E-2</v>
      </c>
      <c r="AA253" s="169">
        <v>5.13625962223275E-2</v>
      </c>
      <c r="AB253" s="169">
        <v>255.07439917558</v>
      </c>
      <c r="AC253" s="169">
        <v>2.6179852741774798</v>
      </c>
      <c r="AD253" s="169">
        <v>0</v>
      </c>
      <c r="AE253" s="169">
        <v>257.69238444975701</v>
      </c>
      <c r="AF253" s="169">
        <v>9.53820385481587E-5</v>
      </c>
      <c r="AG253" s="169">
        <v>1.24970145309387E-5</v>
      </c>
      <c r="AH253" s="169">
        <v>0</v>
      </c>
      <c r="AI253" s="169">
        <v>1.07879053079097E-4</v>
      </c>
      <c r="AJ253" s="169">
        <v>4.0094143430249599E-2</v>
      </c>
      <c r="AK253" s="169">
        <v>4.1151082750919297E-4</v>
      </c>
      <c r="AL253" s="169">
        <v>0</v>
      </c>
      <c r="AM253" s="169">
        <v>4.0505654257758802E-2</v>
      </c>
      <c r="AN253" s="169">
        <v>2.0535491341083598E-3</v>
      </c>
      <c r="AO253" s="169">
        <v>2.6905729589739801E-4</v>
      </c>
      <c r="AP253" s="169">
        <v>0</v>
      </c>
      <c r="AQ253" s="169">
        <v>2.3226064300057598E-3</v>
      </c>
      <c r="AR253" s="169">
        <v>0</v>
      </c>
      <c r="AS253" s="169">
        <v>0</v>
      </c>
      <c r="AT253" s="169">
        <v>0</v>
      </c>
      <c r="AU253" s="169">
        <v>0</v>
      </c>
      <c r="AV253" s="169">
        <v>2.3226064300057598E-3</v>
      </c>
      <c r="AW253" s="169">
        <v>2.3378093703758898E-3</v>
      </c>
      <c r="AX253" s="169">
        <v>3.0630125039109201E-4</v>
      </c>
      <c r="AY253" s="169">
        <v>0</v>
      </c>
      <c r="AZ253" s="169">
        <v>2.6441106207669798E-3</v>
      </c>
      <c r="BA253" s="169">
        <v>0</v>
      </c>
      <c r="BB253" s="169">
        <v>0</v>
      </c>
      <c r="BC253" s="169">
        <v>0</v>
      </c>
      <c r="BD253" s="169">
        <v>0</v>
      </c>
      <c r="BE253" s="169">
        <v>2.6441106207669798E-3</v>
      </c>
      <c r="BF253" s="169">
        <v>2.0623029359507099E-2</v>
      </c>
      <c r="BG253" s="169">
        <v>1.13931898961851E-2</v>
      </c>
      <c r="BH253" s="169">
        <v>0</v>
      </c>
      <c r="BI253" s="169">
        <v>3.2016219255692299E-2</v>
      </c>
      <c r="BJ253" s="169">
        <v>2.4098164458956702E-3</v>
      </c>
      <c r="BK253" s="169">
        <v>2.47334267539836E-5</v>
      </c>
      <c r="BL253" s="169">
        <v>0</v>
      </c>
      <c r="BM253" s="169">
        <v>2.4345498726496598E-3</v>
      </c>
      <c r="BN253" s="169">
        <v>22.9663262236405</v>
      </c>
    </row>
    <row r="254" spans="1:66" x14ac:dyDescent="0.25">
      <c r="A254" s="169" t="s">
        <v>209</v>
      </c>
      <c r="B254" s="169">
        <v>2028</v>
      </c>
      <c r="C254" s="169" t="s">
        <v>63</v>
      </c>
      <c r="D254" s="169">
        <v>2028</v>
      </c>
      <c r="E254" s="169" t="s">
        <v>210</v>
      </c>
      <c r="F254" s="169" t="s">
        <v>211</v>
      </c>
      <c r="G254" s="169">
        <v>3452.3378049979401</v>
      </c>
      <c r="H254" s="169">
        <v>222003.070754443</v>
      </c>
      <c r="I254" s="169">
        <v>39839.499621255498</v>
      </c>
      <c r="J254" s="169">
        <v>0.16538260768393401</v>
      </c>
      <c r="K254" s="169">
        <v>1.0866737262319201E-2</v>
      </c>
      <c r="L254" s="169">
        <v>9.4094941163261003E-2</v>
      </c>
      <c r="M254" s="169">
        <v>0.270344286109514</v>
      </c>
      <c r="N254" s="169">
        <v>8.2252240191795997E-4</v>
      </c>
      <c r="O254" s="169">
        <v>2.5950790532190102E-6</v>
      </c>
      <c r="P254" s="169">
        <v>0</v>
      </c>
      <c r="Q254" s="169">
        <v>8.25117480971179E-4</v>
      </c>
      <c r="R254" s="169">
        <v>7.3414948785770998E-4</v>
      </c>
      <c r="S254" s="169">
        <v>1.3669863463910499E-2</v>
      </c>
      <c r="T254" s="169">
        <v>1.52291304327394E-2</v>
      </c>
      <c r="U254" s="169">
        <v>8.5971321504358799E-4</v>
      </c>
      <c r="V254" s="169">
        <v>2.71241701251282E-6</v>
      </c>
      <c r="W254" s="169">
        <v>0</v>
      </c>
      <c r="X254" s="169">
        <v>8.6242563205610103E-4</v>
      </c>
      <c r="Y254" s="169">
        <v>2.9365979514308399E-3</v>
      </c>
      <c r="Z254" s="169">
        <v>3.18963480824579E-2</v>
      </c>
      <c r="AA254" s="169">
        <v>3.56953716659449E-2</v>
      </c>
      <c r="AB254" s="169">
        <v>177.97863592342301</v>
      </c>
      <c r="AC254" s="169">
        <v>1.82670408897046</v>
      </c>
      <c r="AD254" s="169">
        <v>0</v>
      </c>
      <c r="AE254" s="169">
        <v>179.805340012393</v>
      </c>
      <c r="AF254" s="169">
        <v>6.3722947279433196E-5</v>
      </c>
      <c r="AG254" s="169">
        <v>8.7198151069667105E-6</v>
      </c>
      <c r="AH254" s="169">
        <v>0</v>
      </c>
      <c r="AI254" s="169">
        <v>7.2442762386399896E-5</v>
      </c>
      <c r="AJ254" s="169">
        <v>2.7975763068726799E-2</v>
      </c>
      <c r="AK254" s="169">
        <v>2.8713244443394901E-4</v>
      </c>
      <c r="AL254" s="169">
        <v>0</v>
      </c>
      <c r="AM254" s="169">
        <v>2.8262895513160802E-2</v>
      </c>
      <c r="AN254" s="169">
        <v>1.3719375807054301E-3</v>
      </c>
      <c r="AO254" s="169">
        <v>1.87735228089672E-4</v>
      </c>
      <c r="AP254" s="169">
        <v>0</v>
      </c>
      <c r="AQ254" s="169">
        <v>1.5596728087950999E-3</v>
      </c>
      <c r="AR254" s="169">
        <v>0</v>
      </c>
      <c r="AS254" s="169">
        <v>0</v>
      </c>
      <c r="AT254" s="169">
        <v>0</v>
      </c>
      <c r="AU254" s="169">
        <v>0</v>
      </c>
      <c r="AV254" s="169">
        <v>1.5596728087950999E-3</v>
      </c>
      <c r="AW254" s="169">
        <v>1.5618465019764799E-3</v>
      </c>
      <c r="AX254" s="169">
        <v>2.13722266532597E-4</v>
      </c>
      <c r="AY254" s="169">
        <v>0</v>
      </c>
      <c r="AZ254" s="169">
        <v>1.7755687685090801E-3</v>
      </c>
      <c r="BA254" s="169">
        <v>0</v>
      </c>
      <c r="BB254" s="169">
        <v>0</v>
      </c>
      <c r="BC254" s="169">
        <v>0</v>
      </c>
      <c r="BD254" s="169">
        <v>0</v>
      </c>
      <c r="BE254" s="169">
        <v>1.7755687685090801E-3</v>
      </c>
      <c r="BF254" s="169">
        <v>1.3777858103006101E-2</v>
      </c>
      <c r="BG254" s="169">
        <v>7.9496194172891804E-3</v>
      </c>
      <c r="BH254" s="169">
        <v>0</v>
      </c>
      <c r="BI254" s="169">
        <v>2.1727477520295298E-2</v>
      </c>
      <c r="BJ254" s="169">
        <v>1.6814539022832801E-3</v>
      </c>
      <c r="BK254" s="169">
        <v>1.72577944694315E-5</v>
      </c>
      <c r="BL254" s="169">
        <v>0</v>
      </c>
      <c r="BM254" s="169">
        <v>1.6987116967527101E-3</v>
      </c>
      <c r="BN254" s="169">
        <v>16.0247967913167</v>
      </c>
    </row>
    <row r="255" spans="1:66" x14ac:dyDescent="0.25">
      <c r="A255" s="169" t="s">
        <v>209</v>
      </c>
      <c r="B255" s="169">
        <v>2028</v>
      </c>
      <c r="C255" s="169" t="s">
        <v>63</v>
      </c>
      <c r="D255" s="169">
        <v>2029</v>
      </c>
      <c r="E255" s="169" t="s">
        <v>210</v>
      </c>
      <c r="F255" s="169" t="s">
        <v>211</v>
      </c>
      <c r="G255" s="169">
        <v>617.71709905270097</v>
      </c>
      <c r="H255" s="169">
        <v>16550.9939198176</v>
      </c>
      <c r="I255" s="169">
        <v>7128.3696798517103</v>
      </c>
      <c r="J255" s="169">
        <v>1.10592391653851E-2</v>
      </c>
      <c r="K255" s="169">
        <v>1.94435475234491E-3</v>
      </c>
      <c r="L255" s="169">
        <v>1.68361433248965E-2</v>
      </c>
      <c r="M255" s="169">
        <v>2.9839737242626601E-2</v>
      </c>
      <c r="N255" s="169">
        <v>5.1123395525362298E-5</v>
      </c>
      <c r="O255" s="169">
        <v>4.64330200319963E-7</v>
      </c>
      <c r="P255" s="169">
        <v>0</v>
      </c>
      <c r="Q255" s="169">
        <v>5.1587725725682199E-5</v>
      </c>
      <c r="R255" s="169">
        <v>5.4733043414567303E-5</v>
      </c>
      <c r="S255" s="169">
        <v>1.01912926837924E-3</v>
      </c>
      <c r="T255" s="169">
        <v>1.12545003751949E-3</v>
      </c>
      <c r="U255" s="169">
        <v>5.3434968614311301E-5</v>
      </c>
      <c r="V255" s="169">
        <v>4.8532515154368398E-7</v>
      </c>
      <c r="W255" s="169">
        <v>0</v>
      </c>
      <c r="X255" s="169">
        <v>5.3920293765854997E-5</v>
      </c>
      <c r="Y255" s="169">
        <v>2.18932173658269E-4</v>
      </c>
      <c r="Z255" s="169">
        <v>2.3779682928849002E-3</v>
      </c>
      <c r="AA255" s="169">
        <v>2.6508207603090201E-3</v>
      </c>
      <c r="AB255" s="169">
        <v>13.268840430969799</v>
      </c>
      <c r="AC255" s="169">
        <v>0.32684702784095399</v>
      </c>
      <c r="AD255" s="169">
        <v>0</v>
      </c>
      <c r="AE255" s="169">
        <v>13.595687458810801</v>
      </c>
      <c r="AF255" s="169">
        <v>4.5397482536533203E-6</v>
      </c>
      <c r="AG255" s="169">
        <v>1.5602120060075001E-6</v>
      </c>
      <c r="AH255" s="169">
        <v>0</v>
      </c>
      <c r="AI255" s="169">
        <v>6.0999602596608297E-6</v>
      </c>
      <c r="AJ255" s="169">
        <v>2.0856769362659401E-3</v>
      </c>
      <c r="AK255" s="169">
        <v>5.13758011637437E-5</v>
      </c>
      <c r="AL255" s="169">
        <v>0</v>
      </c>
      <c r="AM255" s="169">
        <v>2.1370527374296802E-3</v>
      </c>
      <c r="AN255" s="169">
        <v>9.7739535003256805E-5</v>
      </c>
      <c r="AO255" s="169">
        <v>3.3590936645210098E-5</v>
      </c>
      <c r="AP255" s="169">
        <v>0</v>
      </c>
      <c r="AQ255" s="169">
        <v>1.31330471648467E-4</v>
      </c>
      <c r="AR255" s="169">
        <v>0</v>
      </c>
      <c r="AS255" s="169">
        <v>0</v>
      </c>
      <c r="AT255" s="169">
        <v>0</v>
      </c>
      <c r="AU255" s="169">
        <v>0</v>
      </c>
      <c r="AV255" s="169">
        <v>1.31330471648467E-4</v>
      </c>
      <c r="AW255" s="169">
        <v>1.11269020541847E-4</v>
      </c>
      <c r="AX255" s="169">
        <v>3.8240724385185902E-5</v>
      </c>
      <c r="AY255" s="169">
        <v>0</v>
      </c>
      <c r="AZ255" s="169">
        <v>1.4950974492703299E-4</v>
      </c>
      <c r="BA255" s="169">
        <v>0</v>
      </c>
      <c r="BB255" s="169">
        <v>0</v>
      </c>
      <c r="BC255" s="169">
        <v>0</v>
      </c>
      <c r="BD255" s="169">
        <v>0</v>
      </c>
      <c r="BE255" s="169">
        <v>1.4950974492703299E-4</v>
      </c>
      <c r="BF255" s="169">
        <v>9.8156172769882691E-4</v>
      </c>
      <c r="BG255" s="169">
        <v>1.4224030562454801E-3</v>
      </c>
      <c r="BH255" s="169">
        <v>0</v>
      </c>
      <c r="BI255" s="169">
        <v>2.4039647839443098E-3</v>
      </c>
      <c r="BJ255" s="169">
        <v>1.2535742509582899E-4</v>
      </c>
      <c r="BK255" s="169">
        <v>3.0878886533849298E-6</v>
      </c>
      <c r="BL255" s="169">
        <v>0</v>
      </c>
      <c r="BM255" s="169">
        <v>1.2844531374921401E-4</v>
      </c>
      <c r="BN255" s="169">
        <v>1.21168886725321</v>
      </c>
    </row>
    <row r="256" spans="1:66" x14ac:dyDescent="0.25">
      <c r="A256" s="169" t="s">
        <v>209</v>
      </c>
      <c r="B256" s="169">
        <v>2028</v>
      </c>
      <c r="C256" s="169" t="s">
        <v>64</v>
      </c>
      <c r="D256" s="169">
        <v>2021</v>
      </c>
      <c r="E256" s="169" t="s">
        <v>210</v>
      </c>
      <c r="F256" s="169" t="s">
        <v>211</v>
      </c>
      <c r="G256" s="169">
        <v>20.247964837700099</v>
      </c>
      <c r="H256" s="169">
        <v>3328.58574089794</v>
      </c>
      <c r="I256" s="169">
        <v>295.62028663042202</v>
      </c>
      <c r="J256" s="169">
        <v>4.1513663786592004E-3</v>
      </c>
      <c r="K256" s="169">
        <v>6.3733425410870899E-5</v>
      </c>
      <c r="L256" s="169">
        <v>4.2868096086062199E-4</v>
      </c>
      <c r="M256" s="169">
        <v>4.6437807649306901E-3</v>
      </c>
      <c r="N256" s="169">
        <v>2.5828181827916101E-5</v>
      </c>
      <c r="O256" s="169">
        <v>1.5220141361763998E-8</v>
      </c>
      <c r="P256" s="169">
        <v>0</v>
      </c>
      <c r="Q256" s="169">
        <v>2.5843401969277901E-5</v>
      </c>
      <c r="R256" s="169">
        <v>1.10074131347203E-5</v>
      </c>
      <c r="S256" s="169">
        <v>2.04958032568492E-4</v>
      </c>
      <c r="T256" s="169">
        <v>2.4180884767248999E-4</v>
      </c>
      <c r="U256" s="169">
        <v>2.6996017599315001E-5</v>
      </c>
      <c r="V256" s="169">
        <v>1.5908328615765898E-8</v>
      </c>
      <c r="W256" s="169">
        <v>0</v>
      </c>
      <c r="X256" s="169">
        <v>2.7011925927930801E-5</v>
      </c>
      <c r="Y256" s="169">
        <v>4.4029652538881201E-5</v>
      </c>
      <c r="Z256" s="169">
        <v>4.78235409326481E-4</v>
      </c>
      <c r="AA256" s="169">
        <v>5.4927698779329303E-4</v>
      </c>
      <c r="AB256" s="169">
        <v>2.7745795890183</v>
      </c>
      <c r="AC256" s="169">
        <v>1.20238119699832E-2</v>
      </c>
      <c r="AD256" s="169">
        <v>0</v>
      </c>
      <c r="AE256" s="169">
        <v>2.7866034009882799</v>
      </c>
      <c r="AF256" s="169">
        <v>1.23441685133125E-6</v>
      </c>
      <c r="AG256" s="169">
        <v>5.11417247238972E-8</v>
      </c>
      <c r="AH256" s="169">
        <v>0</v>
      </c>
      <c r="AI256" s="169">
        <v>1.28555857605515E-6</v>
      </c>
      <c r="AJ256" s="169">
        <v>4.36125273097939E-4</v>
      </c>
      <c r="AK256" s="169">
        <v>1.8899758002409999E-6</v>
      </c>
      <c r="AL256" s="169">
        <v>0</v>
      </c>
      <c r="AM256" s="169">
        <v>4.3801524889817999E-4</v>
      </c>
      <c r="AN256" s="169">
        <v>2.6576656305161501E-5</v>
      </c>
      <c r="AO256" s="169">
        <v>1.1010673091301299E-6</v>
      </c>
      <c r="AP256" s="169">
        <v>0</v>
      </c>
      <c r="AQ256" s="169">
        <v>2.7677723614291601E-5</v>
      </c>
      <c r="AR256" s="169">
        <v>0</v>
      </c>
      <c r="AS256" s="169">
        <v>0</v>
      </c>
      <c r="AT256" s="169">
        <v>0</v>
      </c>
      <c r="AU256" s="169">
        <v>0</v>
      </c>
      <c r="AV256" s="169">
        <v>2.7677723614291601E-5</v>
      </c>
      <c r="AW256" s="169">
        <v>3.0255500154099198E-5</v>
      </c>
      <c r="AX256" s="169">
        <v>1.25348131678214E-6</v>
      </c>
      <c r="AY256" s="169">
        <v>0</v>
      </c>
      <c r="AZ256" s="169">
        <v>3.1508981470881398E-5</v>
      </c>
      <c r="BA256" s="169">
        <v>0</v>
      </c>
      <c r="BB256" s="169">
        <v>0</v>
      </c>
      <c r="BC256" s="169">
        <v>0</v>
      </c>
      <c r="BD256" s="169">
        <v>0</v>
      </c>
      <c r="BE256" s="169">
        <v>3.1508981470881398E-5</v>
      </c>
      <c r="BF256" s="169">
        <v>2.66575604740437E-4</v>
      </c>
      <c r="BG256" s="169">
        <v>4.6624526198259898E-5</v>
      </c>
      <c r="BH256" s="169">
        <v>0</v>
      </c>
      <c r="BI256" s="169">
        <v>3.1320013093869697E-4</v>
      </c>
      <c r="BJ256" s="169">
        <v>2.62128521939997E-5</v>
      </c>
      <c r="BK256" s="169">
        <v>1.13595013538296E-7</v>
      </c>
      <c r="BL256" s="169">
        <v>0</v>
      </c>
      <c r="BM256" s="169">
        <v>2.6326447207538001E-5</v>
      </c>
      <c r="BN256" s="169">
        <v>0.24835053973231</v>
      </c>
    </row>
    <row r="257" spans="1:66" x14ac:dyDescent="0.25">
      <c r="A257" s="169" t="s">
        <v>209</v>
      </c>
      <c r="B257" s="169">
        <v>2028</v>
      </c>
      <c r="C257" s="169" t="s">
        <v>64</v>
      </c>
      <c r="D257" s="169">
        <v>2022</v>
      </c>
      <c r="E257" s="169" t="s">
        <v>210</v>
      </c>
      <c r="F257" s="169" t="s">
        <v>211</v>
      </c>
      <c r="G257" s="169">
        <v>22.615708425405899</v>
      </c>
      <c r="H257" s="169">
        <v>4095.6818418044199</v>
      </c>
      <c r="I257" s="169">
        <v>330.189343010926</v>
      </c>
      <c r="J257" s="169">
        <v>4.8530295291861602E-3</v>
      </c>
      <c r="K257" s="169">
        <v>7.1186244029863298E-5</v>
      </c>
      <c r="L257" s="169">
        <v>4.7880978143025402E-4</v>
      </c>
      <c r="M257" s="169">
        <v>5.40302555464628E-3</v>
      </c>
      <c r="N257" s="169">
        <v>2.9726270690872701E-5</v>
      </c>
      <c r="O257" s="169">
        <v>1.6999944537152401E-8</v>
      </c>
      <c r="P257" s="169">
        <v>0</v>
      </c>
      <c r="Q257" s="169">
        <v>2.97432706354098E-5</v>
      </c>
      <c r="R257" s="169">
        <v>1.35441492605059E-5</v>
      </c>
      <c r="S257" s="169">
        <v>2.5219205923062002E-4</v>
      </c>
      <c r="T257" s="169">
        <v>2.9547947912653599E-4</v>
      </c>
      <c r="U257" s="169">
        <v>3.1070360743141399E-5</v>
      </c>
      <c r="V257" s="169">
        <v>1.7768606592985798E-8</v>
      </c>
      <c r="W257" s="169">
        <v>0</v>
      </c>
      <c r="X257" s="169">
        <v>3.1088129349734399E-5</v>
      </c>
      <c r="Y257" s="169">
        <v>5.4176597042023701E-5</v>
      </c>
      <c r="Z257" s="169">
        <v>5.8844813820478105E-4</v>
      </c>
      <c r="AA257" s="169">
        <v>6.7371286459653903E-4</v>
      </c>
      <c r="AB257" s="169">
        <v>3.4140010580943798</v>
      </c>
      <c r="AC257" s="169">
        <v>1.34298448192057E-2</v>
      </c>
      <c r="AD257" s="169">
        <v>0</v>
      </c>
      <c r="AE257" s="169">
        <v>3.4274309029135899</v>
      </c>
      <c r="AF257" s="169">
        <v>1.4765216093422899E-6</v>
      </c>
      <c r="AG257" s="169">
        <v>5.7122103085368801E-8</v>
      </c>
      <c r="AH257" s="169">
        <v>0</v>
      </c>
      <c r="AI257" s="169">
        <v>1.53364371242765E-6</v>
      </c>
      <c r="AJ257" s="169">
        <v>5.3663342356846102E-4</v>
      </c>
      <c r="AK257" s="169">
        <v>2.1109845839784902E-6</v>
      </c>
      <c r="AL257" s="169">
        <v>0</v>
      </c>
      <c r="AM257" s="169">
        <v>5.3874440815243998E-4</v>
      </c>
      <c r="AN257" s="169">
        <v>3.17891053547385E-5</v>
      </c>
      <c r="AO257" s="169">
        <v>1.2298232153025399E-6</v>
      </c>
      <c r="AP257" s="169">
        <v>0</v>
      </c>
      <c r="AQ257" s="169">
        <v>3.3018928570041098E-5</v>
      </c>
      <c r="AR257" s="169">
        <v>0</v>
      </c>
      <c r="AS257" s="169">
        <v>0</v>
      </c>
      <c r="AT257" s="169">
        <v>0</v>
      </c>
      <c r="AU257" s="169">
        <v>0</v>
      </c>
      <c r="AV257" s="169">
        <v>3.3018928570041098E-5</v>
      </c>
      <c r="AW257" s="169">
        <v>3.6189476618703802E-5</v>
      </c>
      <c r="AX257" s="169">
        <v>1.4000601148939301E-6</v>
      </c>
      <c r="AY257" s="169">
        <v>0</v>
      </c>
      <c r="AZ257" s="169">
        <v>3.7589536733597802E-5</v>
      </c>
      <c r="BA257" s="169">
        <v>0</v>
      </c>
      <c r="BB257" s="169">
        <v>0</v>
      </c>
      <c r="BC257" s="169">
        <v>0</v>
      </c>
      <c r="BD257" s="169">
        <v>0</v>
      </c>
      <c r="BE257" s="169">
        <v>3.7589536733597802E-5</v>
      </c>
      <c r="BF257" s="169">
        <v>3.1885876912223399E-4</v>
      </c>
      <c r="BG257" s="169">
        <v>5.2076675281915103E-5</v>
      </c>
      <c r="BH257" s="169">
        <v>0</v>
      </c>
      <c r="BI257" s="169">
        <v>3.7093544440414898E-4</v>
      </c>
      <c r="BJ257" s="169">
        <v>3.2253789179516798E-5</v>
      </c>
      <c r="BK257" s="169">
        <v>1.26878514722566E-7</v>
      </c>
      <c r="BL257" s="169">
        <v>0</v>
      </c>
      <c r="BM257" s="169">
        <v>3.2380667694239401E-5</v>
      </c>
      <c r="BN257" s="169">
        <v>0.30546302869360697</v>
      </c>
    </row>
    <row r="258" spans="1:66" x14ac:dyDescent="0.25">
      <c r="A258" s="169" t="s">
        <v>209</v>
      </c>
      <c r="B258" s="169">
        <v>2028</v>
      </c>
      <c r="C258" s="169" t="s">
        <v>64</v>
      </c>
      <c r="D258" s="169">
        <v>2023</v>
      </c>
      <c r="E258" s="169" t="s">
        <v>210</v>
      </c>
      <c r="F258" s="169" t="s">
        <v>211</v>
      </c>
      <c r="G258" s="169">
        <v>26.347731896252</v>
      </c>
      <c r="H258" s="169">
        <v>5221.3028261678701</v>
      </c>
      <c r="I258" s="169">
        <v>384.67688568527899</v>
      </c>
      <c r="J258" s="169">
        <v>5.8417730800114304E-3</v>
      </c>
      <c r="K258" s="169">
        <v>8.2933332757907695E-5</v>
      </c>
      <c r="L258" s="169">
        <v>5.5782253260107297E-4</v>
      </c>
      <c r="M258" s="169">
        <v>6.48252894537041E-3</v>
      </c>
      <c r="N258" s="169">
        <v>3.51171335408324E-5</v>
      </c>
      <c r="O258" s="169">
        <v>1.9805259799550399E-8</v>
      </c>
      <c r="P258" s="169">
        <v>0</v>
      </c>
      <c r="Q258" s="169">
        <v>3.5136938800631903E-5</v>
      </c>
      <c r="R258" s="169">
        <v>1.7266503489138901E-5</v>
      </c>
      <c r="S258" s="169">
        <v>3.2150229496776699E-4</v>
      </c>
      <c r="T258" s="169">
        <v>3.7390573725753801E-4</v>
      </c>
      <c r="U258" s="169">
        <v>3.6704974489576598E-5</v>
      </c>
      <c r="V258" s="169">
        <v>2.07007657631473E-8</v>
      </c>
      <c r="W258" s="169">
        <v>0</v>
      </c>
      <c r="X258" s="169">
        <v>3.6725675255339801E-5</v>
      </c>
      <c r="Y258" s="169">
        <v>6.9066013956555806E-5</v>
      </c>
      <c r="Z258" s="169">
        <v>7.5017202159145704E-4</v>
      </c>
      <c r="AA258" s="169">
        <v>8.5596371080335298E-4</v>
      </c>
      <c r="AB258" s="169">
        <v>4.3522749231212101</v>
      </c>
      <c r="AC258" s="169">
        <v>1.5646025499125998E-2</v>
      </c>
      <c r="AD258" s="169">
        <v>0</v>
      </c>
      <c r="AE258" s="169">
        <v>4.3679209486203403</v>
      </c>
      <c r="AF258" s="169">
        <v>1.8249919928551899E-6</v>
      </c>
      <c r="AG258" s="169">
        <v>6.65483401684046E-8</v>
      </c>
      <c r="AH258" s="169">
        <v>0</v>
      </c>
      <c r="AI258" s="169">
        <v>1.8915403330235999E-6</v>
      </c>
      <c r="AJ258" s="169">
        <v>6.8411700891779005E-4</v>
      </c>
      <c r="AK258" s="169">
        <v>2.4593373247288898E-6</v>
      </c>
      <c r="AL258" s="169">
        <v>0</v>
      </c>
      <c r="AM258" s="169">
        <v>6.8657634624251897E-4</v>
      </c>
      <c r="AN258" s="169">
        <v>3.9291577153598602E-5</v>
      </c>
      <c r="AO258" s="169">
        <v>1.43276751482068E-6</v>
      </c>
      <c r="AP258" s="169">
        <v>0</v>
      </c>
      <c r="AQ258" s="169">
        <v>4.0724344668419197E-5</v>
      </c>
      <c r="AR258" s="169">
        <v>0</v>
      </c>
      <c r="AS258" s="169">
        <v>0</v>
      </c>
      <c r="AT258" s="169">
        <v>0</v>
      </c>
      <c r="AU258" s="169">
        <v>0</v>
      </c>
      <c r="AV258" s="169">
        <v>4.0724344668419197E-5</v>
      </c>
      <c r="AW258" s="169">
        <v>4.4730469663884302E-5</v>
      </c>
      <c r="AX258" s="169">
        <v>1.6310967515137201E-6</v>
      </c>
      <c r="AY258" s="169">
        <v>0</v>
      </c>
      <c r="AZ258" s="169">
        <v>4.6361566415398002E-5</v>
      </c>
      <c r="BA258" s="169">
        <v>0</v>
      </c>
      <c r="BB258" s="169">
        <v>0</v>
      </c>
      <c r="BC258" s="169">
        <v>0</v>
      </c>
      <c r="BD258" s="169">
        <v>0</v>
      </c>
      <c r="BE258" s="169">
        <v>4.6361566415398002E-5</v>
      </c>
      <c r="BF258" s="169">
        <v>3.9411187186065501E-4</v>
      </c>
      <c r="BG258" s="169">
        <v>6.0670320494346597E-5</v>
      </c>
      <c r="BH258" s="169">
        <v>0</v>
      </c>
      <c r="BI258" s="169">
        <v>4.5478219235500197E-4</v>
      </c>
      <c r="BJ258" s="169">
        <v>4.1118135417334899E-5</v>
      </c>
      <c r="BK258" s="169">
        <v>1.47815890903043E-7</v>
      </c>
      <c r="BL258" s="169">
        <v>0</v>
      </c>
      <c r="BM258" s="169">
        <v>4.1265951308237899E-5</v>
      </c>
      <c r="BN258" s="169">
        <v>0.38928235166626202</v>
      </c>
    </row>
    <row r="259" spans="1:66" x14ac:dyDescent="0.25">
      <c r="A259" s="169" t="s">
        <v>209</v>
      </c>
      <c r="B259" s="169">
        <v>2028</v>
      </c>
      <c r="C259" s="169" t="s">
        <v>64</v>
      </c>
      <c r="D259" s="169">
        <v>2024</v>
      </c>
      <c r="E259" s="169" t="s">
        <v>210</v>
      </c>
      <c r="F259" s="169" t="s">
        <v>211</v>
      </c>
      <c r="G259" s="169">
        <v>29.287989499243398</v>
      </c>
      <c r="H259" s="169">
        <v>6287.3488664035904</v>
      </c>
      <c r="I259" s="169">
        <v>427.60464668895401</v>
      </c>
      <c r="J259" s="169">
        <v>6.5956216757582396E-3</v>
      </c>
      <c r="K259" s="169">
        <v>9.2188222823703003E-5</v>
      </c>
      <c r="L259" s="169">
        <v>6.2007236682052496E-4</v>
      </c>
      <c r="M259" s="169">
        <v>7.3078822654024699E-3</v>
      </c>
      <c r="N259" s="169">
        <v>3.87522776386568E-5</v>
      </c>
      <c r="O259" s="169">
        <v>2.2015414583808401E-8</v>
      </c>
      <c r="P259" s="169">
        <v>0</v>
      </c>
      <c r="Q259" s="169">
        <v>3.8774293053240601E-5</v>
      </c>
      <c r="R259" s="169">
        <v>2.0791847313492899E-5</v>
      </c>
      <c r="S259" s="169">
        <v>3.8714419697723798E-4</v>
      </c>
      <c r="T259" s="169">
        <v>4.4671033734397102E-4</v>
      </c>
      <c r="U259" s="169">
        <v>4.0504483672791702E-5</v>
      </c>
      <c r="V259" s="169">
        <v>2.3010853939332899E-8</v>
      </c>
      <c r="W259" s="169">
        <v>0</v>
      </c>
      <c r="X259" s="169">
        <v>4.0527494526731001E-5</v>
      </c>
      <c r="Y259" s="169">
        <v>8.3167389253971597E-5</v>
      </c>
      <c r="Z259" s="169">
        <v>9.0333645961355503E-4</v>
      </c>
      <c r="AA259" s="169">
        <v>1.02703134339425E-3</v>
      </c>
      <c r="AB259" s="169">
        <v>4.7742637856068697</v>
      </c>
      <c r="AC259" s="169">
        <v>1.6075865876541199E-2</v>
      </c>
      <c r="AD259" s="169">
        <v>0</v>
      </c>
      <c r="AE259" s="169">
        <v>4.7903396514834098</v>
      </c>
      <c r="AF259" s="169">
        <v>2.12468676189238E-6</v>
      </c>
      <c r="AG259" s="169">
        <v>7.3974757892597699E-8</v>
      </c>
      <c r="AH259" s="169">
        <v>0</v>
      </c>
      <c r="AI259" s="169">
        <v>2.1986615197849701E-6</v>
      </c>
      <c r="AJ259" s="169">
        <v>7.5044778155962497E-4</v>
      </c>
      <c r="AK259" s="169">
        <v>2.5269022461788601E-6</v>
      </c>
      <c r="AL259" s="169">
        <v>0</v>
      </c>
      <c r="AM259" s="169">
        <v>7.5297468380580398E-4</v>
      </c>
      <c r="AN259" s="169">
        <v>4.5743923348132598E-5</v>
      </c>
      <c r="AO259" s="169">
        <v>1.59265625193699E-6</v>
      </c>
      <c r="AP259" s="169">
        <v>0</v>
      </c>
      <c r="AQ259" s="169">
        <v>4.7336579600069601E-5</v>
      </c>
      <c r="AR259" s="169">
        <v>0</v>
      </c>
      <c r="AS259" s="169">
        <v>0</v>
      </c>
      <c r="AT259" s="169">
        <v>0</v>
      </c>
      <c r="AU259" s="169">
        <v>0</v>
      </c>
      <c r="AV259" s="169">
        <v>4.7336579600069601E-5</v>
      </c>
      <c r="AW259" s="169">
        <v>5.2075974645453901E-5</v>
      </c>
      <c r="AX259" s="169">
        <v>1.81311790778392E-6</v>
      </c>
      <c r="AY259" s="169">
        <v>0</v>
      </c>
      <c r="AZ259" s="169">
        <v>5.3889092553237798E-5</v>
      </c>
      <c r="BA259" s="169">
        <v>0</v>
      </c>
      <c r="BB259" s="169">
        <v>0</v>
      </c>
      <c r="BC259" s="169">
        <v>0</v>
      </c>
      <c r="BD259" s="169">
        <v>0</v>
      </c>
      <c r="BE259" s="169">
        <v>5.3889092553237798E-5</v>
      </c>
      <c r="BF259" s="169">
        <v>4.5883174923182397E-4</v>
      </c>
      <c r="BG259" s="169">
        <v>6.7440784525628399E-5</v>
      </c>
      <c r="BH259" s="169">
        <v>0</v>
      </c>
      <c r="BI259" s="169">
        <v>5.26272533757453E-4</v>
      </c>
      <c r="BJ259" s="169">
        <v>4.5104876948784098E-5</v>
      </c>
      <c r="BK259" s="169">
        <v>1.5187680965440799E-7</v>
      </c>
      <c r="BL259" s="169">
        <v>0</v>
      </c>
      <c r="BM259" s="169">
        <v>4.52567537584385E-5</v>
      </c>
      <c r="BN259" s="169">
        <v>0.42692958658023</v>
      </c>
    </row>
    <row r="260" spans="1:66" x14ac:dyDescent="0.25">
      <c r="A260" s="169" t="s">
        <v>209</v>
      </c>
      <c r="B260" s="169">
        <v>2028</v>
      </c>
      <c r="C260" s="169" t="s">
        <v>64</v>
      </c>
      <c r="D260" s="169">
        <v>2025</v>
      </c>
      <c r="E260" s="169" t="s">
        <v>210</v>
      </c>
      <c r="F260" s="169" t="s">
        <v>211</v>
      </c>
      <c r="G260" s="169">
        <v>31.4875154777693</v>
      </c>
      <c r="H260" s="169">
        <v>7224.7132781790597</v>
      </c>
      <c r="I260" s="169">
        <v>459.71772597543099</v>
      </c>
      <c r="J260" s="169">
        <v>7.0503636883041104E-3</v>
      </c>
      <c r="K260" s="169">
        <v>9.9111551959016396E-5</v>
      </c>
      <c r="L260" s="169">
        <v>6.6663975852977795E-4</v>
      </c>
      <c r="M260" s="169">
        <v>7.8161149987929102E-3</v>
      </c>
      <c r="N260" s="169">
        <v>4.0272477426430302E-5</v>
      </c>
      <c r="O260" s="169">
        <v>2.3668770690971499E-8</v>
      </c>
      <c r="P260" s="169">
        <v>0</v>
      </c>
      <c r="Q260" s="169">
        <v>4.0296146197121197E-5</v>
      </c>
      <c r="R260" s="169">
        <v>2.38916494941671E-5</v>
      </c>
      <c r="S260" s="169">
        <v>4.4486251358139299E-4</v>
      </c>
      <c r="T260" s="169">
        <v>5.0905030927268096E-4</v>
      </c>
      <c r="U260" s="169">
        <v>4.2093420149181598E-5</v>
      </c>
      <c r="V260" s="169">
        <v>2.4738967473002901E-8</v>
      </c>
      <c r="W260" s="169">
        <v>0</v>
      </c>
      <c r="X260" s="169">
        <v>4.2118159116654598E-5</v>
      </c>
      <c r="Y260" s="169">
        <v>9.5566597976668696E-5</v>
      </c>
      <c r="Z260" s="169">
        <v>1.03801253168991E-3</v>
      </c>
      <c r="AA260" s="169">
        <v>1.17569728878324E-3</v>
      </c>
      <c r="AB260" s="169">
        <v>5.4860462968286798</v>
      </c>
      <c r="AC260" s="169">
        <v>1.7283162288050199E-2</v>
      </c>
      <c r="AD260" s="169">
        <v>0</v>
      </c>
      <c r="AE260" s="169">
        <v>5.5033294591167303</v>
      </c>
      <c r="AF260" s="169">
        <v>2.35362891711145E-6</v>
      </c>
      <c r="AG260" s="169">
        <v>7.9530257075774195E-8</v>
      </c>
      <c r="AH260" s="169">
        <v>0</v>
      </c>
      <c r="AI260" s="169">
        <v>2.43315917418723E-6</v>
      </c>
      <c r="AJ260" s="169">
        <v>8.6233008016861298E-4</v>
      </c>
      <c r="AK260" s="169">
        <v>2.7166724294756501E-6</v>
      </c>
      <c r="AL260" s="169">
        <v>0</v>
      </c>
      <c r="AM260" s="169">
        <v>8.6504675259808797E-4</v>
      </c>
      <c r="AN260" s="169">
        <v>5.0672985169071401E-5</v>
      </c>
      <c r="AO260" s="169">
        <v>1.7122646259118401E-6</v>
      </c>
      <c r="AP260" s="169">
        <v>0</v>
      </c>
      <c r="AQ260" s="169">
        <v>5.2385249794983303E-5</v>
      </c>
      <c r="AR260" s="169">
        <v>0</v>
      </c>
      <c r="AS260" s="169">
        <v>0</v>
      </c>
      <c r="AT260" s="169">
        <v>0</v>
      </c>
      <c r="AU260" s="169">
        <v>0</v>
      </c>
      <c r="AV260" s="169">
        <v>5.2385249794983303E-5</v>
      </c>
      <c r="AW260" s="169">
        <v>5.7687336322054901E-5</v>
      </c>
      <c r="AX260" s="169">
        <v>1.9492829368107199E-6</v>
      </c>
      <c r="AY260" s="169">
        <v>0</v>
      </c>
      <c r="AZ260" s="169">
        <v>5.9636619258865598E-5</v>
      </c>
      <c r="BA260" s="169">
        <v>0</v>
      </c>
      <c r="BB260" s="169">
        <v>0</v>
      </c>
      <c r="BC260" s="169">
        <v>0</v>
      </c>
      <c r="BD260" s="169">
        <v>0</v>
      </c>
      <c r="BE260" s="169">
        <v>5.9636619258865598E-5</v>
      </c>
      <c r="BF260" s="169">
        <v>5.0827240994875695E-4</v>
      </c>
      <c r="BG260" s="169">
        <v>7.2505582762465994E-5</v>
      </c>
      <c r="BH260" s="169">
        <v>0</v>
      </c>
      <c r="BI260" s="169">
        <v>5.80777992711223E-4</v>
      </c>
      <c r="BJ260" s="169">
        <v>5.1829445180590601E-5</v>
      </c>
      <c r="BK260" s="169">
        <v>1.6328274751774701E-7</v>
      </c>
      <c r="BL260" s="169">
        <v>0</v>
      </c>
      <c r="BM260" s="169">
        <v>5.1992727928108402E-5</v>
      </c>
      <c r="BN260" s="169">
        <v>0.49047339890981001</v>
      </c>
    </row>
    <row r="261" spans="1:66" x14ac:dyDescent="0.25">
      <c r="A261" s="169" t="s">
        <v>209</v>
      </c>
      <c r="B261" s="169">
        <v>2028</v>
      </c>
      <c r="C261" s="169" t="s">
        <v>64</v>
      </c>
      <c r="D261" s="169">
        <v>2026</v>
      </c>
      <c r="E261" s="169" t="s">
        <v>210</v>
      </c>
      <c r="F261" s="169" t="s">
        <v>211</v>
      </c>
      <c r="G261" s="169">
        <v>31.209199477039199</v>
      </c>
      <c r="H261" s="169">
        <v>7524.15152359491</v>
      </c>
      <c r="I261" s="169">
        <v>455.65431236477201</v>
      </c>
      <c r="J261" s="169">
        <v>6.7723702432182604E-3</v>
      </c>
      <c r="K261" s="169">
        <v>9.8235511714213304E-5</v>
      </c>
      <c r="L261" s="169">
        <v>6.6074737519287497E-4</v>
      </c>
      <c r="M261" s="169">
        <v>7.5313531301253499E-3</v>
      </c>
      <c r="N261" s="169">
        <v>3.7349107942850802E-5</v>
      </c>
      <c r="O261" s="169">
        <v>2.3459564041893101E-8</v>
      </c>
      <c r="P261" s="169">
        <v>0</v>
      </c>
      <c r="Q261" s="169">
        <v>3.7372567506892703E-5</v>
      </c>
      <c r="R261" s="169">
        <v>2.4881871988702901E-5</v>
      </c>
      <c r="S261" s="169">
        <v>4.6330045642964802E-4</v>
      </c>
      <c r="T261" s="169">
        <v>5.2555489592524297E-4</v>
      </c>
      <c r="U261" s="169">
        <v>3.9037868869814603E-5</v>
      </c>
      <c r="V261" s="169">
        <v>2.4520301427593899E-8</v>
      </c>
      <c r="W261" s="169">
        <v>0</v>
      </c>
      <c r="X261" s="169">
        <v>3.9062389171242202E-5</v>
      </c>
      <c r="Y261" s="169">
        <v>9.9527487954811605E-5</v>
      </c>
      <c r="Z261" s="169">
        <v>1.08103439833584E-3</v>
      </c>
      <c r="AA261" s="169">
        <v>1.2196242754618899E-3</v>
      </c>
      <c r="AB261" s="169">
        <v>5.7134230817807001</v>
      </c>
      <c r="AC261" s="169">
        <v>1.7130397595917599E-2</v>
      </c>
      <c r="AD261" s="169">
        <v>0</v>
      </c>
      <c r="AE261" s="169">
        <v>5.7305534793766197</v>
      </c>
      <c r="AF261" s="169">
        <v>2.3564408949218801E-6</v>
      </c>
      <c r="AG261" s="169">
        <v>7.8827294560297501E-8</v>
      </c>
      <c r="AH261" s="169">
        <v>0</v>
      </c>
      <c r="AI261" s="169">
        <v>2.4352681894821802E-6</v>
      </c>
      <c r="AJ261" s="169">
        <v>8.9807054435490604E-4</v>
      </c>
      <c r="AK261" s="169">
        <v>2.6926599472460099E-6</v>
      </c>
      <c r="AL261" s="169">
        <v>0</v>
      </c>
      <c r="AM261" s="169">
        <v>9.0076320430215197E-4</v>
      </c>
      <c r="AN261" s="169">
        <v>5.0733526280224299E-5</v>
      </c>
      <c r="AO261" s="169">
        <v>1.69713003572127E-6</v>
      </c>
      <c r="AP261" s="169">
        <v>0</v>
      </c>
      <c r="AQ261" s="169">
        <v>5.2430656315945599E-5</v>
      </c>
      <c r="AR261" s="169">
        <v>0</v>
      </c>
      <c r="AS261" s="169">
        <v>0</v>
      </c>
      <c r="AT261" s="169">
        <v>0</v>
      </c>
      <c r="AU261" s="169">
        <v>0</v>
      </c>
      <c r="AV261" s="169">
        <v>5.2430656315945599E-5</v>
      </c>
      <c r="AW261" s="169">
        <v>5.7756257768635098E-5</v>
      </c>
      <c r="AX261" s="169">
        <v>1.9320533579432599E-6</v>
      </c>
      <c r="AY261" s="169">
        <v>0</v>
      </c>
      <c r="AZ261" s="169">
        <v>5.9688311126578299E-5</v>
      </c>
      <c r="BA261" s="169">
        <v>0</v>
      </c>
      <c r="BB261" s="169">
        <v>0</v>
      </c>
      <c r="BC261" s="169">
        <v>0</v>
      </c>
      <c r="BD261" s="169">
        <v>0</v>
      </c>
      <c r="BE261" s="169">
        <v>5.9688311126578299E-5</v>
      </c>
      <c r="BF261" s="169">
        <v>5.0887965757859396E-4</v>
      </c>
      <c r="BG261" s="169">
        <v>7.1864710863909798E-5</v>
      </c>
      <c r="BH261" s="169">
        <v>0</v>
      </c>
      <c r="BI261" s="169">
        <v>5.8074436844250405E-4</v>
      </c>
      <c r="BJ261" s="169">
        <v>5.3977588301041903E-5</v>
      </c>
      <c r="BK261" s="169">
        <v>1.6183950245417699E-7</v>
      </c>
      <c r="BL261" s="169">
        <v>0</v>
      </c>
      <c r="BM261" s="169">
        <v>5.4139427803496002E-5</v>
      </c>
      <c r="BN261" s="169">
        <v>0.51072429218427995</v>
      </c>
    </row>
    <row r="262" spans="1:66" x14ac:dyDescent="0.25">
      <c r="A262" s="169" t="s">
        <v>209</v>
      </c>
      <c r="B262" s="169">
        <v>2028</v>
      </c>
      <c r="C262" s="169" t="s">
        <v>64</v>
      </c>
      <c r="D262" s="169">
        <v>2027</v>
      </c>
      <c r="E262" s="169" t="s">
        <v>210</v>
      </c>
      <c r="F262" s="169" t="s">
        <v>211</v>
      </c>
      <c r="G262" s="169">
        <v>29.924037645368902</v>
      </c>
      <c r="H262" s="169">
        <v>7419.8421974167504</v>
      </c>
      <c r="I262" s="169">
        <v>436.89094962238602</v>
      </c>
      <c r="J262" s="169">
        <v>6.1056311150257097E-3</v>
      </c>
      <c r="K262" s="169">
        <v>9.4190277222934907E-5</v>
      </c>
      <c r="L262" s="169">
        <v>6.3353849700300202E-4</v>
      </c>
      <c r="M262" s="169">
        <v>6.8333598892516504E-3</v>
      </c>
      <c r="N262" s="169">
        <v>3.2217494566313602E-5</v>
      </c>
      <c r="O262" s="169">
        <v>2.24935240024347E-8</v>
      </c>
      <c r="P262" s="169">
        <v>0</v>
      </c>
      <c r="Q262" s="169">
        <v>3.2239988090316098E-5</v>
      </c>
      <c r="R262" s="169">
        <v>2.4536927938459599E-5</v>
      </c>
      <c r="S262" s="169">
        <v>4.5687759821411898E-4</v>
      </c>
      <c r="T262" s="169">
        <v>5.1365451424289403E-4</v>
      </c>
      <c r="U262" s="169">
        <v>3.36742267075875E-5</v>
      </c>
      <c r="V262" s="169">
        <v>2.3510581344290299E-8</v>
      </c>
      <c r="W262" s="169">
        <v>0</v>
      </c>
      <c r="X262" s="169">
        <v>3.3697737288931797E-5</v>
      </c>
      <c r="Y262" s="169">
        <v>9.81477117538386E-5</v>
      </c>
      <c r="Z262" s="169">
        <v>1.06604772916627E-3</v>
      </c>
      <c r="AA262" s="169">
        <v>1.19789317820904E-3</v>
      </c>
      <c r="AB262" s="169">
        <v>5.3650326574150702</v>
      </c>
      <c r="AC262" s="169">
        <v>1.5833433752098901E-2</v>
      </c>
      <c r="AD262" s="169">
        <v>0</v>
      </c>
      <c r="AE262" s="169">
        <v>5.38086609116717</v>
      </c>
      <c r="AF262" s="169">
        <v>2.2285958007339102E-6</v>
      </c>
      <c r="AG262" s="169">
        <v>7.5581269927808699E-8</v>
      </c>
      <c r="AH262" s="169">
        <v>0</v>
      </c>
      <c r="AI262" s="169">
        <v>2.3041770706617199E-6</v>
      </c>
      <c r="AJ262" s="169">
        <v>8.4330842126694502E-4</v>
      </c>
      <c r="AK262" s="169">
        <v>2.4887952922826401E-6</v>
      </c>
      <c r="AL262" s="169">
        <v>0</v>
      </c>
      <c r="AM262" s="169">
        <v>8.4579721655922804E-4</v>
      </c>
      <c r="AN262" s="169">
        <v>4.7981056460268E-5</v>
      </c>
      <c r="AO262" s="169">
        <v>1.62724401551447E-6</v>
      </c>
      <c r="AP262" s="169">
        <v>0</v>
      </c>
      <c r="AQ262" s="169">
        <v>4.9608300475782402E-5</v>
      </c>
      <c r="AR262" s="169">
        <v>0</v>
      </c>
      <c r="AS262" s="169">
        <v>0</v>
      </c>
      <c r="AT262" s="169">
        <v>0</v>
      </c>
      <c r="AU262" s="169">
        <v>0</v>
      </c>
      <c r="AV262" s="169">
        <v>4.9608300475782402E-5</v>
      </c>
      <c r="AW262" s="169">
        <v>5.4622780400164501E-5</v>
      </c>
      <c r="AX262" s="169">
        <v>1.8524934437517501E-6</v>
      </c>
      <c r="AY262" s="169">
        <v>0</v>
      </c>
      <c r="AZ262" s="169">
        <v>5.6475273843916297E-5</v>
      </c>
      <c r="BA262" s="169">
        <v>0</v>
      </c>
      <c r="BB262" s="169">
        <v>0</v>
      </c>
      <c r="BC262" s="169">
        <v>0</v>
      </c>
      <c r="BD262" s="169">
        <v>0</v>
      </c>
      <c r="BE262" s="169">
        <v>5.6475273843916297E-5</v>
      </c>
      <c r="BF262" s="169">
        <v>4.8127116387432098E-4</v>
      </c>
      <c r="BG262" s="169">
        <v>6.8905398065314399E-5</v>
      </c>
      <c r="BH262" s="169">
        <v>0</v>
      </c>
      <c r="BI262" s="169">
        <v>5.50176561939635E-4</v>
      </c>
      <c r="BJ262" s="169">
        <v>5.0686168319489899E-5</v>
      </c>
      <c r="BK262" s="169">
        <v>1.4958643115157599E-7</v>
      </c>
      <c r="BL262" s="169">
        <v>0</v>
      </c>
      <c r="BM262" s="169">
        <v>5.0835754750641499E-5</v>
      </c>
      <c r="BN262" s="169">
        <v>0.47955909244017703</v>
      </c>
    </row>
    <row r="263" spans="1:66" x14ac:dyDescent="0.25">
      <c r="A263" s="169" t="s">
        <v>209</v>
      </c>
      <c r="B263" s="169">
        <v>2028</v>
      </c>
      <c r="C263" s="169" t="s">
        <v>64</v>
      </c>
      <c r="D263" s="169">
        <v>2028</v>
      </c>
      <c r="E263" s="169" t="s">
        <v>210</v>
      </c>
      <c r="F263" s="169" t="s">
        <v>211</v>
      </c>
      <c r="G263" s="169">
        <v>18.929816219202799</v>
      </c>
      <c r="H263" s="169">
        <v>4697.9093328892604</v>
      </c>
      <c r="I263" s="169">
        <v>276.37531680036199</v>
      </c>
      <c r="J263" s="169">
        <v>3.5046688429389398E-3</v>
      </c>
      <c r="K263" s="169">
        <v>5.9584360192177101E-5</v>
      </c>
      <c r="L263" s="169">
        <v>4.0077370100197201E-4</v>
      </c>
      <c r="M263" s="169">
        <v>3.9650269041330904E-3</v>
      </c>
      <c r="N263" s="169">
        <v>1.7489979449537102E-5</v>
      </c>
      <c r="O263" s="169">
        <v>1.42293055681346E-8</v>
      </c>
      <c r="P263" s="169">
        <v>0</v>
      </c>
      <c r="Q263" s="169">
        <v>1.75042087551052E-5</v>
      </c>
      <c r="R263" s="169">
        <v>1.55356757860232E-5</v>
      </c>
      <c r="S263" s="169">
        <v>2.8927428313575199E-4</v>
      </c>
      <c r="T263" s="169">
        <v>3.2231416767688098E-4</v>
      </c>
      <c r="U263" s="169">
        <v>1.82807987096108E-5</v>
      </c>
      <c r="V263" s="169">
        <v>1.48726916243173E-8</v>
      </c>
      <c r="W263" s="169">
        <v>0</v>
      </c>
      <c r="X263" s="169">
        <v>1.8295671401235102E-5</v>
      </c>
      <c r="Y263" s="169">
        <v>6.2142703144093002E-5</v>
      </c>
      <c r="Z263" s="169">
        <v>6.7497332731675697E-4</v>
      </c>
      <c r="AA263" s="169">
        <v>7.5541170186208505E-4</v>
      </c>
      <c r="AB263" s="169">
        <v>3.3968966349851701</v>
      </c>
      <c r="AC263" s="169">
        <v>1.001616140837E-2</v>
      </c>
      <c r="AD263" s="169">
        <v>0</v>
      </c>
      <c r="AE263" s="169">
        <v>3.4069127963935402</v>
      </c>
      <c r="AF263" s="169">
        <v>1.3510440912875201E-6</v>
      </c>
      <c r="AG263" s="169">
        <v>4.7812383018065298E-8</v>
      </c>
      <c r="AH263" s="169">
        <v>0</v>
      </c>
      <c r="AI263" s="169">
        <v>1.39885647430558E-6</v>
      </c>
      <c r="AJ263" s="169">
        <v>5.3394484644880998E-4</v>
      </c>
      <c r="AK263" s="169">
        <v>1.5744010901356001E-6</v>
      </c>
      <c r="AL263" s="169">
        <v>0</v>
      </c>
      <c r="AM263" s="169">
        <v>5.3551924753894597E-4</v>
      </c>
      <c r="AN263" s="169">
        <v>2.90876087996892E-5</v>
      </c>
      <c r="AO263" s="169">
        <v>1.0293874951816099E-6</v>
      </c>
      <c r="AP263" s="169">
        <v>0</v>
      </c>
      <c r="AQ263" s="169">
        <v>3.0116996294870799E-5</v>
      </c>
      <c r="AR263" s="169">
        <v>0</v>
      </c>
      <c r="AS263" s="169">
        <v>0</v>
      </c>
      <c r="AT263" s="169">
        <v>0</v>
      </c>
      <c r="AU263" s="169">
        <v>0</v>
      </c>
      <c r="AV263" s="169">
        <v>3.0116996294870799E-5</v>
      </c>
      <c r="AW263" s="169">
        <v>3.3114028432179302E-5</v>
      </c>
      <c r="AX263" s="169">
        <v>1.1718793049615701E-6</v>
      </c>
      <c r="AY263" s="169">
        <v>0</v>
      </c>
      <c r="AZ263" s="169">
        <v>3.4285907737140901E-5</v>
      </c>
      <c r="BA263" s="169">
        <v>0</v>
      </c>
      <c r="BB263" s="169">
        <v>0</v>
      </c>
      <c r="BC263" s="169">
        <v>0</v>
      </c>
      <c r="BD263" s="169">
        <v>0</v>
      </c>
      <c r="BE263" s="169">
        <v>3.4285907737140901E-5</v>
      </c>
      <c r="BF263" s="169">
        <v>2.9176154428108502E-4</v>
      </c>
      <c r="BG263" s="169">
        <v>4.3589255479007299E-5</v>
      </c>
      <c r="BH263" s="169">
        <v>0</v>
      </c>
      <c r="BI263" s="169">
        <v>3.35350799760093E-4</v>
      </c>
      <c r="BJ263" s="169">
        <v>3.2092195071133702E-5</v>
      </c>
      <c r="BK263" s="169">
        <v>9.46277265168463E-8</v>
      </c>
      <c r="BL263" s="169">
        <v>0</v>
      </c>
      <c r="BM263" s="169">
        <v>3.2186822797650603E-5</v>
      </c>
      <c r="BN263" s="169">
        <v>0.30363439286163602</v>
      </c>
    </row>
    <row r="264" spans="1:66" x14ac:dyDescent="0.25">
      <c r="A264" s="169" t="s">
        <v>209</v>
      </c>
      <c r="B264" s="169">
        <v>2028</v>
      </c>
      <c r="C264" s="169" t="s">
        <v>64</v>
      </c>
      <c r="D264" s="169">
        <v>2029</v>
      </c>
      <c r="E264" s="169" t="s">
        <v>210</v>
      </c>
      <c r="F264" s="169" t="s">
        <v>211</v>
      </c>
      <c r="G264" s="169">
        <v>7.83876642949103</v>
      </c>
      <c r="H264" s="169">
        <v>810.57781942630299</v>
      </c>
      <c r="I264" s="169">
        <v>114.44598987056899</v>
      </c>
      <c r="J264" s="169">
        <v>5.4238464939918203E-4</v>
      </c>
      <c r="K264" s="169">
        <v>2.4673661750785201E-5</v>
      </c>
      <c r="L264" s="169">
        <v>1.65958897691264E-4</v>
      </c>
      <c r="M264" s="169">
        <v>7.3301720884123205E-4</v>
      </c>
      <c r="N264" s="169">
        <v>2.5158586807353499E-6</v>
      </c>
      <c r="O264" s="169">
        <v>5.8923024666934804E-9</v>
      </c>
      <c r="P264" s="169">
        <v>0</v>
      </c>
      <c r="Q264" s="169">
        <v>2.5217509832020401E-6</v>
      </c>
      <c r="R264" s="169">
        <v>2.6805272962141201E-6</v>
      </c>
      <c r="S264" s="169">
        <v>4.9911418255506899E-5</v>
      </c>
      <c r="T264" s="169">
        <v>5.5113696534923E-5</v>
      </c>
      <c r="U264" s="169">
        <v>2.62961464632065E-6</v>
      </c>
      <c r="V264" s="169">
        <v>6.1587262375324099E-9</v>
      </c>
      <c r="W264" s="169">
        <v>0</v>
      </c>
      <c r="X264" s="169">
        <v>2.6357733725581801E-6</v>
      </c>
      <c r="Y264" s="169">
        <v>1.0722109184856401E-5</v>
      </c>
      <c r="Z264" s="169">
        <v>1.16459975929516E-4</v>
      </c>
      <c r="AA264" s="169">
        <v>1.2981785848692999E-4</v>
      </c>
      <c r="AB264" s="169">
        <v>0.58610093811866504</v>
      </c>
      <c r="AC264" s="169">
        <v>4.1476551537065398E-3</v>
      </c>
      <c r="AD264" s="169">
        <v>0</v>
      </c>
      <c r="AE264" s="169">
        <v>0.590248593272371</v>
      </c>
      <c r="AF264" s="169">
        <v>2.2275652053267299E-7</v>
      </c>
      <c r="AG264" s="169">
        <v>1.97989298245685E-8</v>
      </c>
      <c r="AH264" s="169">
        <v>0</v>
      </c>
      <c r="AI264" s="169">
        <v>2.42555450357241E-7</v>
      </c>
      <c r="AJ264" s="169">
        <v>9.21269055361292E-5</v>
      </c>
      <c r="AK264" s="169">
        <v>6.5195363066386705E-7</v>
      </c>
      <c r="AL264" s="169">
        <v>0</v>
      </c>
      <c r="AM264" s="169">
        <v>9.2778859166793101E-5</v>
      </c>
      <c r="AN264" s="169">
        <v>4.7958868023763099E-6</v>
      </c>
      <c r="AO264" s="169">
        <v>4.2626552982495397E-7</v>
      </c>
      <c r="AP264" s="169">
        <v>0</v>
      </c>
      <c r="AQ264" s="169">
        <v>5.2221523322012602E-6</v>
      </c>
      <c r="AR264" s="169">
        <v>0</v>
      </c>
      <c r="AS264" s="169">
        <v>0</v>
      </c>
      <c r="AT264" s="169">
        <v>0</v>
      </c>
      <c r="AU264" s="169">
        <v>0</v>
      </c>
      <c r="AV264" s="169">
        <v>5.2221523322012602E-6</v>
      </c>
      <c r="AW264" s="169">
        <v>5.4597520554216099E-6</v>
      </c>
      <c r="AX264" s="169">
        <v>4.8527085782425495E-7</v>
      </c>
      <c r="AY264" s="169">
        <v>0</v>
      </c>
      <c r="AZ264" s="169">
        <v>5.94502291324586E-6</v>
      </c>
      <c r="BA264" s="169">
        <v>0</v>
      </c>
      <c r="BB264" s="169">
        <v>0</v>
      </c>
      <c r="BC264" s="169">
        <v>0</v>
      </c>
      <c r="BD264" s="169">
        <v>0</v>
      </c>
      <c r="BE264" s="169">
        <v>5.94502291324586E-6</v>
      </c>
      <c r="BF264" s="169">
        <v>4.8104858880153798E-5</v>
      </c>
      <c r="BG264" s="169">
        <v>1.8050148431379701E-5</v>
      </c>
      <c r="BH264" s="169">
        <v>0</v>
      </c>
      <c r="BI264" s="169">
        <v>6.6155007311533506E-5</v>
      </c>
      <c r="BJ264" s="169">
        <v>5.5371910477814001E-6</v>
      </c>
      <c r="BK264" s="169">
        <v>3.9184989295714802E-8</v>
      </c>
      <c r="BL264" s="169">
        <v>0</v>
      </c>
      <c r="BM264" s="169">
        <v>5.5763760370771197E-6</v>
      </c>
      <c r="BN264" s="169">
        <v>5.2604743345767001E-2</v>
      </c>
    </row>
    <row r="265" spans="1:66" x14ac:dyDescent="0.25">
      <c r="A265" s="169" t="s">
        <v>209</v>
      </c>
      <c r="B265" s="169">
        <v>2028</v>
      </c>
      <c r="C265" s="169" t="s">
        <v>65</v>
      </c>
      <c r="D265" s="169">
        <v>2021</v>
      </c>
      <c r="E265" s="169" t="s">
        <v>210</v>
      </c>
      <c r="F265" s="169" t="s">
        <v>211</v>
      </c>
      <c r="G265" s="169">
        <v>10.6767898597036</v>
      </c>
      <c r="H265" s="169">
        <v>487.61234823586199</v>
      </c>
      <c r="I265" s="169">
        <v>155.88113195167301</v>
      </c>
      <c r="J265" s="169">
        <v>6.0826051417833598E-4</v>
      </c>
      <c r="K265" s="169">
        <v>3.36067548321689E-5</v>
      </c>
      <c r="L265" s="169">
        <v>2.26044275197614E-4</v>
      </c>
      <c r="M265" s="169">
        <v>8.6791154420812005E-4</v>
      </c>
      <c r="N265" s="169">
        <v>3.78208091695227E-6</v>
      </c>
      <c r="O265" s="169">
        <v>8.0256091047714306E-9</v>
      </c>
      <c r="P265" s="169">
        <v>0</v>
      </c>
      <c r="Q265" s="169">
        <v>3.7901065260570401E-6</v>
      </c>
      <c r="R265" s="169">
        <v>1.61250182042037E-6</v>
      </c>
      <c r="S265" s="169">
        <v>3.0024783896227399E-5</v>
      </c>
      <c r="T265" s="169">
        <v>3.5427392242704799E-5</v>
      </c>
      <c r="U265" s="169">
        <v>3.9530898332813396E-6</v>
      </c>
      <c r="V265" s="169">
        <v>8.38849153537624E-9</v>
      </c>
      <c r="W265" s="169">
        <v>0</v>
      </c>
      <c r="X265" s="169">
        <v>3.96147832481672E-6</v>
      </c>
      <c r="Y265" s="169">
        <v>6.4500072816815097E-6</v>
      </c>
      <c r="Z265" s="169">
        <v>7.0057829091197305E-5</v>
      </c>
      <c r="AA265" s="169">
        <v>8.0469314697695601E-5</v>
      </c>
      <c r="AB265" s="169">
        <v>0.43909697857025498</v>
      </c>
      <c r="AC265" s="169">
        <v>6.3401786177085303E-3</v>
      </c>
      <c r="AD265" s="169">
        <v>0</v>
      </c>
      <c r="AE265" s="169">
        <v>0.44543715718796401</v>
      </c>
      <c r="AF265" s="169">
        <v>1.8083322606793899E-7</v>
      </c>
      <c r="AG265" s="169">
        <v>2.6967127428194501E-8</v>
      </c>
      <c r="AH265" s="169">
        <v>0</v>
      </c>
      <c r="AI265" s="169">
        <v>2.0780035349613399E-7</v>
      </c>
      <c r="AJ265" s="169">
        <v>6.9019930245788899E-5</v>
      </c>
      <c r="AK265" s="169">
        <v>9.9658778651802806E-7</v>
      </c>
      <c r="AL265" s="169">
        <v>0</v>
      </c>
      <c r="AM265" s="169">
        <v>7.0016518032306899E-5</v>
      </c>
      <c r="AN265" s="169">
        <v>3.8932897688315202E-6</v>
      </c>
      <c r="AO265" s="169">
        <v>5.8059485855503198E-7</v>
      </c>
      <c r="AP265" s="169">
        <v>0</v>
      </c>
      <c r="AQ265" s="169">
        <v>4.4738846273865501E-6</v>
      </c>
      <c r="AR265" s="169">
        <v>0</v>
      </c>
      <c r="AS265" s="169">
        <v>0</v>
      </c>
      <c r="AT265" s="169">
        <v>0</v>
      </c>
      <c r="AU265" s="169">
        <v>0</v>
      </c>
      <c r="AV265" s="169">
        <v>4.4738846273865501E-6</v>
      </c>
      <c r="AW265" s="169">
        <v>4.4322140395802297E-6</v>
      </c>
      <c r="AX265" s="169">
        <v>6.6096305083606303E-7</v>
      </c>
      <c r="AY265" s="169">
        <v>0</v>
      </c>
      <c r="AZ265" s="169">
        <v>5.0931770904162899E-6</v>
      </c>
      <c r="BA265" s="169">
        <v>0</v>
      </c>
      <c r="BB265" s="169">
        <v>0</v>
      </c>
      <c r="BC265" s="169">
        <v>0</v>
      </c>
      <c r="BD265" s="169">
        <v>0</v>
      </c>
      <c r="BE265" s="169">
        <v>5.0931770904162899E-6</v>
      </c>
      <c r="BF265" s="169">
        <v>3.9059385550072798E-5</v>
      </c>
      <c r="BG265" s="169">
        <v>2.45852001678807E-5</v>
      </c>
      <c r="BH265" s="169">
        <v>0</v>
      </c>
      <c r="BI265" s="169">
        <v>6.3644585717953606E-5</v>
      </c>
      <c r="BJ265" s="169">
        <v>4.1483705292326504E-6</v>
      </c>
      <c r="BK265" s="169">
        <v>5.9898863830521395E-8</v>
      </c>
      <c r="BL265" s="169">
        <v>0</v>
      </c>
      <c r="BM265" s="169">
        <v>4.2082693930631703E-6</v>
      </c>
      <c r="BN265" s="169">
        <v>3.96987093194614E-2</v>
      </c>
    </row>
    <row r="266" spans="1:66" x14ac:dyDescent="0.25">
      <c r="A266" s="169" t="s">
        <v>209</v>
      </c>
      <c r="B266" s="169">
        <v>2028</v>
      </c>
      <c r="C266" s="169" t="s">
        <v>65</v>
      </c>
      <c r="D266" s="169">
        <v>2022</v>
      </c>
      <c r="E266" s="169" t="s">
        <v>210</v>
      </c>
      <c r="F266" s="169" t="s">
        <v>211</v>
      </c>
      <c r="G266" s="169">
        <v>12.829930964274</v>
      </c>
      <c r="H266" s="169">
        <v>621.77074408821204</v>
      </c>
      <c r="I266" s="169">
        <v>187.316992078401</v>
      </c>
      <c r="J266" s="169">
        <v>7.3688653196655595E-4</v>
      </c>
      <c r="K266" s="169">
        <v>4.0384080804787698E-5</v>
      </c>
      <c r="L266" s="169">
        <v>2.7162962686007699E-4</v>
      </c>
      <c r="M266" s="169">
        <v>1.0489002396314199E-3</v>
      </c>
      <c r="N266" s="169">
        <v>4.5109346287592796E-6</v>
      </c>
      <c r="O266" s="169">
        <v>9.6440982836131899E-9</v>
      </c>
      <c r="P266" s="169">
        <v>0</v>
      </c>
      <c r="Q266" s="169">
        <v>4.5205787270428997E-6</v>
      </c>
      <c r="R266" s="169">
        <v>2.0561547720309198E-6</v>
      </c>
      <c r="S266" s="169">
        <v>3.8285601855215801E-5</v>
      </c>
      <c r="T266" s="169">
        <v>4.4862335354289699E-5</v>
      </c>
      <c r="U266" s="169">
        <v>4.7148990756958203E-6</v>
      </c>
      <c r="V266" s="169">
        <v>1.00801616129458E-8</v>
      </c>
      <c r="W266" s="169">
        <v>0</v>
      </c>
      <c r="X266" s="169">
        <v>4.7249792373087702E-6</v>
      </c>
      <c r="Y266" s="169">
        <v>8.2246190881237098E-6</v>
      </c>
      <c r="Z266" s="169">
        <v>8.9333070995503699E-5</v>
      </c>
      <c r="AA266" s="169">
        <v>1.02282669320936E-4</v>
      </c>
      <c r="AB266" s="169">
        <v>0.55990718053032595</v>
      </c>
      <c r="AC266" s="169">
        <v>7.61877446641295E-3</v>
      </c>
      <c r="AD266" s="169">
        <v>0</v>
      </c>
      <c r="AE266" s="169">
        <v>0.56752595499673897</v>
      </c>
      <c r="AF266" s="169">
        <v>2.2415339444105499E-7</v>
      </c>
      <c r="AG266" s="169">
        <v>3.2405469036563003E-8</v>
      </c>
      <c r="AH266" s="169">
        <v>0</v>
      </c>
      <c r="AI266" s="169">
        <v>2.5655886347761802E-7</v>
      </c>
      <c r="AJ266" s="169">
        <v>8.8009611612793794E-5</v>
      </c>
      <c r="AK266" s="169">
        <v>1.19756524843881E-6</v>
      </c>
      <c r="AL266" s="169">
        <v>0</v>
      </c>
      <c r="AM266" s="169">
        <v>8.9207176861232597E-5</v>
      </c>
      <c r="AN266" s="169">
        <v>4.82596111457051E-6</v>
      </c>
      <c r="AO266" s="169">
        <v>6.9768086207142705E-7</v>
      </c>
      <c r="AP266" s="169">
        <v>0</v>
      </c>
      <c r="AQ266" s="169">
        <v>5.5236419766419296E-6</v>
      </c>
      <c r="AR266" s="169">
        <v>0</v>
      </c>
      <c r="AS266" s="169">
        <v>0</v>
      </c>
      <c r="AT266" s="169">
        <v>0</v>
      </c>
      <c r="AU266" s="169">
        <v>0</v>
      </c>
      <c r="AV266" s="169">
        <v>5.5236419766419296E-6</v>
      </c>
      <c r="AW266" s="169">
        <v>5.4939893705592997E-6</v>
      </c>
      <c r="AX266" s="169">
        <v>7.94256553102003E-7</v>
      </c>
      <c r="AY266" s="169">
        <v>0</v>
      </c>
      <c r="AZ266" s="169">
        <v>6.28824592366131E-6</v>
      </c>
      <c r="BA266" s="169">
        <v>0</v>
      </c>
      <c r="BB266" s="169">
        <v>0</v>
      </c>
      <c r="BC266" s="169">
        <v>0</v>
      </c>
      <c r="BD266" s="169">
        <v>0</v>
      </c>
      <c r="BE266" s="169">
        <v>6.28824592366131E-6</v>
      </c>
      <c r="BF266" s="169">
        <v>4.8416399888050501E-5</v>
      </c>
      <c r="BG266" s="169">
        <v>2.9543189014822801E-5</v>
      </c>
      <c r="BH266" s="169">
        <v>0</v>
      </c>
      <c r="BI266" s="169">
        <v>7.7959588902873302E-5</v>
      </c>
      <c r="BJ266" s="169">
        <v>5.28972541414589E-6</v>
      </c>
      <c r="BK266" s="169">
        <v>7.1978403422971504E-8</v>
      </c>
      <c r="BL266" s="169">
        <v>0</v>
      </c>
      <c r="BM266" s="169">
        <v>5.3617038175688602E-6</v>
      </c>
      <c r="BN266" s="169">
        <v>5.0579632963035803E-2</v>
      </c>
    </row>
    <row r="267" spans="1:66" x14ac:dyDescent="0.25">
      <c r="A267" s="169" t="s">
        <v>209</v>
      </c>
      <c r="B267" s="169">
        <v>2028</v>
      </c>
      <c r="C267" s="169" t="s">
        <v>65</v>
      </c>
      <c r="D267" s="169">
        <v>2023</v>
      </c>
      <c r="E267" s="169" t="s">
        <v>210</v>
      </c>
      <c r="F267" s="169" t="s">
        <v>211</v>
      </c>
      <c r="G267" s="169">
        <v>14.9227214222404</v>
      </c>
      <c r="H267" s="169">
        <v>763.95246144281703</v>
      </c>
      <c r="I267" s="169">
        <v>217.87173276470901</v>
      </c>
      <c r="J267" s="169">
        <v>8.5490085154797603E-4</v>
      </c>
      <c r="K267" s="169">
        <v>4.6971444306379497E-5</v>
      </c>
      <c r="L267" s="169">
        <v>3.1593726131085102E-4</v>
      </c>
      <c r="M267" s="169">
        <v>1.2178095571652001E-3</v>
      </c>
      <c r="N267" s="169">
        <v>5.1360417551597601E-6</v>
      </c>
      <c r="O267" s="169">
        <v>1.12172226378935E-8</v>
      </c>
      <c r="P267" s="169">
        <v>0</v>
      </c>
      <c r="Q267" s="169">
        <v>5.1472589777976598E-6</v>
      </c>
      <c r="R267" s="169">
        <v>2.5263403177708299E-6</v>
      </c>
      <c r="S267" s="169">
        <v>4.7040456716892899E-5</v>
      </c>
      <c r="T267" s="169">
        <v>5.4714056012461398E-5</v>
      </c>
      <c r="U267" s="169">
        <v>5.3682707724803399E-6</v>
      </c>
      <c r="V267" s="169">
        <v>1.1724415669890799E-8</v>
      </c>
      <c r="W267" s="169">
        <v>0</v>
      </c>
      <c r="X267" s="169">
        <v>5.3799951881502298E-6</v>
      </c>
      <c r="Y267" s="169">
        <v>1.0105361271083299E-5</v>
      </c>
      <c r="Z267" s="169">
        <v>1.0976106567275E-4</v>
      </c>
      <c r="AA267" s="169">
        <v>1.2524642213198299E-4</v>
      </c>
      <c r="AB267" s="169">
        <v>0.68794241738232398</v>
      </c>
      <c r="AC267" s="169">
        <v>8.8615324008948504E-3</v>
      </c>
      <c r="AD267" s="169">
        <v>0</v>
      </c>
      <c r="AE267" s="169">
        <v>0.69680394978321902</v>
      </c>
      <c r="AF267" s="169">
        <v>2.6702372948641502E-7</v>
      </c>
      <c r="AG267" s="169">
        <v>3.7691378724969502E-8</v>
      </c>
      <c r="AH267" s="169">
        <v>0</v>
      </c>
      <c r="AI267" s="169">
        <v>3.0471510821138499E-7</v>
      </c>
      <c r="AJ267" s="169">
        <v>1.08134967850274E-4</v>
      </c>
      <c r="AK267" s="169">
        <v>1.39290948931615E-6</v>
      </c>
      <c r="AL267" s="169">
        <v>0</v>
      </c>
      <c r="AM267" s="169">
        <v>1.09527877339591E-4</v>
      </c>
      <c r="AN267" s="169">
        <v>5.7489476721170399E-6</v>
      </c>
      <c r="AO267" s="169">
        <v>8.1148504815119396E-7</v>
      </c>
      <c r="AP267" s="169">
        <v>0</v>
      </c>
      <c r="AQ267" s="169">
        <v>6.5604327202682401E-6</v>
      </c>
      <c r="AR267" s="169">
        <v>0</v>
      </c>
      <c r="AS267" s="169">
        <v>0</v>
      </c>
      <c r="AT267" s="169">
        <v>0</v>
      </c>
      <c r="AU267" s="169">
        <v>0</v>
      </c>
      <c r="AV267" s="169">
        <v>6.5604327202682401E-6</v>
      </c>
      <c r="AW267" s="169">
        <v>6.5447393073998298E-6</v>
      </c>
      <c r="AX267" s="169">
        <v>9.2381395603251502E-7</v>
      </c>
      <c r="AY267" s="169">
        <v>0</v>
      </c>
      <c r="AZ267" s="169">
        <v>7.4685532634323404E-6</v>
      </c>
      <c r="BA267" s="169">
        <v>0</v>
      </c>
      <c r="BB267" s="169">
        <v>0</v>
      </c>
      <c r="BC267" s="169">
        <v>0</v>
      </c>
      <c r="BD267" s="169">
        <v>0</v>
      </c>
      <c r="BE267" s="169">
        <v>7.4685532634323404E-6</v>
      </c>
      <c r="BF267" s="169">
        <v>5.7676251493500797E-5</v>
      </c>
      <c r="BG267" s="169">
        <v>3.4362209806148997E-5</v>
      </c>
      <c r="BH267" s="169">
        <v>0</v>
      </c>
      <c r="BI267" s="169">
        <v>9.2038461299649902E-5</v>
      </c>
      <c r="BJ267" s="169">
        <v>6.4993388462163799E-6</v>
      </c>
      <c r="BK267" s="169">
        <v>8.3719364171918896E-8</v>
      </c>
      <c r="BL267" s="169">
        <v>0</v>
      </c>
      <c r="BM267" s="169">
        <v>6.5830582103882997E-6</v>
      </c>
      <c r="BN267" s="169">
        <v>6.2101279627698E-2</v>
      </c>
    </row>
    <row r="268" spans="1:66" x14ac:dyDescent="0.25">
      <c r="A268" s="169" t="s">
        <v>209</v>
      </c>
      <c r="B268" s="169">
        <v>2028</v>
      </c>
      <c r="C268" s="169" t="s">
        <v>65</v>
      </c>
      <c r="D268" s="169">
        <v>2024</v>
      </c>
      <c r="E268" s="169" t="s">
        <v>210</v>
      </c>
      <c r="F268" s="169" t="s">
        <v>211</v>
      </c>
      <c r="G268" s="169">
        <v>15.6455076097256</v>
      </c>
      <c r="H268" s="169">
        <v>839.49320014846296</v>
      </c>
      <c r="I268" s="169">
        <v>228.424411101993</v>
      </c>
      <c r="J268" s="169">
        <v>8.8082366629308405E-4</v>
      </c>
      <c r="K268" s="169">
        <v>4.9246519354036999E-5</v>
      </c>
      <c r="L268" s="169">
        <v>3.31239770962144E-4</v>
      </c>
      <c r="M268" s="169">
        <v>1.2613099566092601E-3</v>
      </c>
      <c r="N268" s="169">
        <v>5.1721235589456497E-6</v>
      </c>
      <c r="O268" s="169">
        <v>1.1760531954955E-8</v>
      </c>
      <c r="P268" s="169">
        <v>0</v>
      </c>
      <c r="Q268" s="169">
        <v>5.1838840909006003E-6</v>
      </c>
      <c r="R268" s="169">
        <v>2.77614854990328E-6</v>
      </c>
      <c r="S268" s="169">
        <v>5.16918859991991E-5</v>
      </c>
      <c r="T268" s="169">
        <v>5.9651918640002997E-5</v>
      </c>
      <c r="U268" s="169">
        <v>5.4059840353227901E-6</v>
      </c>
      <c r="V268" s="169">
        <v>1.22922910233704E-8</v>
      </c>
      <c r="W268" s="169">
        <v>0</v>
      </c>
      <c r="X268" s="169">
        <v>5.4182763263461597E-6</v>
      </c>
      <c r="Y268" s="169">
        <v>1.11045941996131E-5</v>
      </c>
      <c r="Z268" s="169">
        <v>1.20614400664798E-4</v>
      </c>
      <c r="AA268" s="169">
        <v>1.3713727119075701E-4</v>
      </c>
      <c r="AB268" s="169">
        <v>0.69875825600085095</v>
      </c>
      <c r="AC268" s="169">
        <v>8.5876526932943207E-3</v>
      </c>
      <c r="AD268" s="169">
        <v>0</v>
      </c>
      <c r="AE268" s="169">
        <v>0.70734590869414604</v>
      </c>
      <c r="AF268" s="169">
        <v>2.8369127404762701E-7</v>
      </c>
      <c r="AG268" s="169">
        <v>3.9516971199615599E-8</v>
      </c>
      <c r="AH268" s="169">
        <v>0</v>
      </c>
      <c r="AI268" s="169">
        <v>3.2320824524724302E-7</v>
      </c>
      <c r="AJ268" s="169">
        <v>1.0983506706168601E-4</v>
      </c>
      <c r="AK268" s="169">
        <v>1.3498594132808399E-6</v>
      </c>
      <c r="AL268" s="169">
        <v>0</v>
      </c>
      <c r="AM268" s="169">
        <v>1.11184926474967E-4</v>
      </c>
      <c r="AN268" s="169">
        <v>6.107795335916E-6</v>
      </c>
      <c r="AO268" s="169">
        <v>8.50789553513085E-7</v>
      </c>
      <c r="AP268" s="169">
        <v>0</v>
      </c>
      <c r="AQ268" s="169">
        <v>6.9585848894290903E-6</v>
      </c>
      <c r="AR268" s="169">
        <v>0</v>
      </c>
      <c r="AS268" s="169">
        <v>0</v>
      </c>
      <c r="AT268" s="169">
        <v>0</v>
      </c>
      <c r="AU268" s="169">
        <v>0</v>
      </c>
      <c r="AV268" s="169">
        <v>6.9585848894290903E-6</v>
      </c>
      <c r="AW268" s="169">
        <v>6.9532600566883302E-6</v>
      </c>
      <c r="AX268" s="169">
        <v>9.6855914347742806E-7</v>
      </c>
      <c r="AY268" s="169">
        <v>0</v>
      </c>
      <c r="AZ268" s="169">
        <v>7.9218192001657604E-6</v>
      </c>
      <c r="BA268" s="169">
        <v>0</v>
      </c>
      <c r="BB268" s="169">
        <v>0</v>
      </c>
      <c r="BC268" s="169">
        <v>0</v>
      </c>
      <c r="BD268" s="169">
        <v>0</v>
      </c>
      <c r="BE268" s="169">
        <v>7.9218192001657604E-6</v>
      </c>
      <c r="BF268" s="169">
        <v>6.1276385942205495E-5</v>
      </c>
      <c r="BG268" s="169">
        <v>3.6026553052705802E-5</v>
      </c>
      <c r="BH268" s="169">
        <v>0</v>
      </c>
      <c r="BI268" s="169">
        <v>9.7302938994911297E-5</v>
      </c>
      <c r="BJ268" s="169">
        <v>6.6015215264983702E-6</v>
      </c>
      <c r="BK268" s="169">
        <v>8.1131884496553402E-8</v>
      </c>
      <c r="BL268" s="169">
        <v>0</v>
      </c>
      <c r="BM268" s="169">
        <v>6.6826534109949297E-6</v>
      </c>
      <c r="BN268" s="169">
        <v>6.3040810952620693E-2</v>
      </c>
    </row>
    <row r="269" spans="1:66" x14ac:dyDescent="0.25">
      <c r="A269" s="169" t="s">
        <v>209</v>
      </c>
      <c r="B269" s="169">
        <v>2028</v>
      </c>
      <c r="C269" s="169" t="s">
        <v>65</v>
      </c>
      <c r="D269" s="169">
        <v>2025</v>
      </c>
      <c r="E269" s="169" t="s">
        <v>210</v>
      </c>
      <c r="F269" s="169" t="s">
        <v>211</v>
      </c>
      <c r="G269" s="169">
        <v>16.311271499669498</v>
      </c>
      <c r="H269" s="169">
        <v>906.56470950768005</v>
      </c>
      <c r="I269" s="169">
        <v>238.144563895174</v>
      </c>
      <c r="J269" s="169">
        <v>8.8485748185606098E-4</v>
      </c>
      <c r="K269" s="169">
        <v>5.1342108395261799E-5</v>
      </c>
      <c r="L269" s="169">
        <v>3.4533502973679701E-4</v>
      </c>
      <c r="M269" s="169">
        <v>1.2815346199881201E-3</v>
      </c>
      <c r="N269" s="169">
        <v>5.0513629427435798E-6</v>
      </c>
      <c r="O269" s="169">
        <v>1.22609783257249E-8</v>
      </c>
      <c r="P269" s="169">
        <v>0</v>
      </c>
      <c r="Q269" s="169">
        <v>5.0636239210693101E-6</v>
      </c>
      <c r="R269" s="169">
        <v>2.9979496001255901E-6</v>
      </c>
      <c r="S269" s="169">
        <v>5.5821821554338502E-5</v>
      </c>
      <c r="T269" s="169">
        <v>6.3883395075533403E-5</v>
      </c>
      <c r="U269" s="169">
        <v>5.2797631599233596E-6</v>
      </c>
      <c r="V269" s="169">
        <v>1.2815365358328599E-8</v>
      </c>
      <c r="W269" s="169">
        <v>0</v>
      </c>
      <c r="X269" s="169">
        <v>5.29257852528169E-6</v>
      </c>
      <c r="Y269" s="169">
        <v>1.1991798400502299E-5</v>
      </c>
      <c r="Z269" s="169">
        <v>1.3025091696012301E-4</v>
      </c>
      <c r="AA269" s="169">
        <v>1.47535293885907E-4</v>
      </c>
      <c r="AB269" s="169">
        <v>0.75458571344648995</v>
      </c>
      <c r="AC269" s="169">
        <v>8.9530834102255295E-3</v>
      </c>
      <c r="AD269" s="169">
        <v>0</v>
      </c>
      <c r="AE269" s="169">
        <v>0.763538796856715</v>
      </c>
      <c r="AF269" s="169">
        <v>2.9533684129724999E-7</v>
      </c>
      <c r="AG269" s="169">
        <v>4.1198538402222802E-8</v>
      </c>
      <c r="AH269" s="169">
        <v>0</v>
      </c>
      <c r="AI269" s="169">
        <v>3.3653537969947302E-7</v>
      </c>
      <c r="AJ269" s="169">
        <v>1.18610365929021E-4</v>
      </c>
      <c r="AK269" s="169">
        <v>1.40730003306006E-6</v>
      </c>
      <c r="AL269" s="169">
        <v>0</v>
      </c>
      <c r="AM269" s="169">
        <v>1.20017665962081E-4</v>
      </c>
      <c r="AN269" s="169">
        <v>6.35852120533208E-6</v>
      </c>
      <c r="AO269" s="169">
        <v>8.86993234262849E-7</v>
      </c>
      <c r="AP269" s="169">
        <v>0</v>
      </c>
      <c r="AQ269" s="169">
        <v>7.2455144395949304E-6</v>
      </c>
      <c r="AR269" s="169">
        <v>0</v>
      </c>
      <c r="AS269" s="169">
        <v>0</v>
      </c>
      <c r="AT269" s="169">
        <v>0</v>
      </c>
      <c r="AU269" s="169">
        <v>0</v>
      </c>
      <c r="AV269" s="169">
        <v>7.2455144395949304E-6</v>
      </c>
      <c r="AW269" s="169">
        <v>7.2386923734422401E-6</v>
      </c>
      <c r="AX269" s="169">
        <v>1.0097742781402E-6</v>
      </c>
      <c r="AY269" s="169">
        <v>0</v>
      </c>
      <c r="AZ269" s="169">
        <v>8.2484666515824403E-6</v>
      </c>
      <c r="BA269" s="169">
        <v>0</v>
      </c>
      <c r="BB269" s="169">
        <v>0</v>
      </c>
      <c r="BC269" s="169">
        <v>0</v>
      </c>
      <c r="BD269" s="169">
        <v>0</v>
      </c>
      <c r="BE269" s="169">
        <v>8.2484666515824403E-6</v>
      </c>
      <c r="BF269" s="169">
        <v>6.3791789599899096E-5</v>
      </c>
      <c r="BG269" s="169">
        <v>3.7559592357018902E-5</v>
      </c>
      <c r="BH269" s="169">
        <v>0</v>
      </c>
      <c r="BI269" s="169">
        <v>1.01351381956918E-4</v>
      </c>
      <c r="BJ269" s="169">
        <v>7.1289516626463497E-6</v>
      </c>
      <c r="BK269" s="169">
        <v>8.4584292712911195E-8</v>
      </c>
      <c r="BL269" s="169">
        <v>0</v>
      </c>
      <c r="BM269" s="169">
        <v>7.2135359553592696E-6</v>
      </c>
      <c r="BN269" s="169">
        <v>6.8048891434881603E-2</v>
      </c>
    </row>
    <row r="270" spans="1:66" x14ac:dyDescent="0.25">
      <c r="A270" s="169" t="s">
        <v>209</v>
      </c>
      <c r="B270" s="169">
        <v>2028</v>
      </c>
      <c r="C270" s="169" t="s">
        <v>65</v>
      </c>
      <c r="D270" s="169">
        <v>2026</v>
      </c>
      <c r="E270" s="169" t="s">
        <v>210</v>
      </c>
      <c r="F270" s="169" t="s">
        <v>211</v>
      </c>
      <c r="G270" s="169">
        <v>16.2950283298564</v>
      </c>
      <c r="H270" s="169">
        <v>922.63423248622996</v>
      </c>
      <c r="I270" s="169">
        <v>237.90741361590301</v>
      </c>
      <c r="J270" s="169">
        <v>8.3060843742555101E-4</v>
      </c>
      <c r="K270" s="169">
        <v>5.1290980646867399E-5</v>
      </c>
      <c r="L270" s="169">
        <v>3.4499113652586299E-4</v>
      </c>
      <c r="M270" s="169">
        <v>1.2268905545982801E-3</v>
      </c>
      <c r="N270" s="169">
        <v>4.57798430222861E-6</v>
      </c>
      <c r="O270" s="169">
        <v>1.22487685385833E-8</v>
      </c>
      <c r="P270" s="169">
        <v>0</v>
      </c>
      <c r="Q270" s="169">
        <v>4.5902330707671904E-6</v>
      </c>
      <c r="R270" s="169">
        <v>3.0510904509468301E-6</v>
      </c>
      <c r="S270" s="169">
        <v>5.68113041966301E-5</v>
      </c>
      <c r="T270" s="169">
        <v>6.44526277183441E-5</v>
      </c>
      <c r="U270" s="169">
        <v>4.78498043787091E-6</v>
      </c>
      <c r="V270" s="169">
        <v>1.2802603498792601E-8</v>
      </c>
      <c r="W270" s="169">
        <v>0</v>
      </c>
      <c r="X270" s="169">
        <v>4.7977830413697001E-6</v>
      </c>
      <c r="Y270" s="169">
        <v>1.22043618037873E-5</v>
      </c>
      <c r="Z270" s="169">
        <v>1.3255970979213699E-4</v>
      </c>
      <c r="AA270" s="169">
        <v>1.49561854637294E-4</v>
      </c>
      <c r="AB270" s="169">
        <v>0.76796129748847097</v>
      </c>
      <c r="AC270" s="169">
        <v>8.9441677071066105E-3</v>
      </c>
      <c r="AD270" s="169">
        <v>0</v>
      </c>
      <c r="AE270" s="169">
        <v>0.77690546519557702</v>
      </c>
      <c r="AF270" s="169">
        <v>2.8895487380379303E-7</v>
      </c>
      <c r="AG270" s="169">
        <v>4.1157511873093401E-8</v>
      </c>
      <c r="AH270" s="169">
        <v>0</v>
      </c>
      <c r="AI270" s="169">
        <v>3.30112385676886E-7</v>
      </c>
      <c r="AJ270" s="169">
        <v>1.2071282147444501E-4</v>
      </c>
      <c r="AK270" s="169">
        <v>1.4058986086882401E-6</v>
      </c>
      <c r="AL270" s="169">
        <v>0</v>
      </c>
      <c r="AM270" s="169">
        <v>1.2211872008313399E-4</v>
      </c>
      <c r="AN270" s="169">
        <v>6.2211191952724997E-6</v>
      </c>
      <c r="AO270" s="169">
        <v>8.8610994434105998E-7</v>
      </c>
      <c r="AP270" s="169">
        <v>0</v>
      </c>
      <c r="AQ270" s="169">
        <v>7.1072291396135596E-6</v>
      </c>
      <c r="AR270" s="169">
        <v>0</v>
      </c>
      <c r="AS270" s="169">
        <v>0</v>
      </c>
      <c r="AT270" s="169">
        <v>0</v>
      </c>
      <c r="AU270" s="169">
        <v>0</v>
      </c>
      <c r="AV270" s="169">
        <v>7.1072291396135596E-6</v>
      </c>
      <c r="AW270" s="169">
        <v>7.0822706442074898E-6</v>
      </c>
      <c r="AX270" s="169">
        <v>1.00876871980141E-6</v>
      </c>
      <c r="AY270" s="169">
        <v>0</v>
      </c>
      <c r="AZ270" s="169">
        <v>8.0910393640089E-6</v>
      </c>
      <c r="BA270" s="169">
        <v>0</v>
      </c>
      <c r="BB270" s="169">
        <v>0</v>
      </c>
      <c r="BC270" s="169">
        <v>0</v>
      </c>
      <c r="BD270" s="169">
        <v>0</v>
      </c>
      <c r="BE270" s="169">
        <v>8.0910393640089E-6</v>
      </c>
      <c r="BF270" s="169">
        <v>6.2413304751697795E-5</v>
      </c>
      <c r="BG270" s="169">
        <v>3.7522189580860197E-5</v>
      </c>
      <c r="BH270" s="169">
        <v>0</v>
      </c>
      <c r="BI270" s="169">
        <v>9.9935494332558094E-5</v>
      </c>
      <c r="BJ270" s="169">
        <v>7.2553175484506702E-6</v>
      </c>
      <c r="BK270" s="169">
        <v>8.4500061570655604E-8</v>
      </c>
      <c r="BL270" s="169">
        <v>0</v>
      </c>
      <c r="BM270" s="169">
        <v>7.3398176100213297E-6</v>
      </c>
      <c r="BN270" s="169">
        <v>6.9240169424136203E-2</v>
      </c>
    </row>
    <row r="271" spans="1:66" x14ac:dyDescent="0.25">
      <c r="A271" s="169" t="s">
        <v>209</v>
      </c>
      <c r="B271" s="169">
        <v>2028</v>
      </c>
      <c r="C271" s="169" t="s">
        <v>65</v>
      </c>
      <c r="D271" s="169">
        <v>2027</v>
      </c>
      <c r="E271" s="169" t="s">
        <v>210</v>
      </c>
      <c r="F271" s="169" t="s">
        <v>211</v>
      </c>
      <c r="G271" s="169">
        <v>15.7628741738069</v>
      </c>
      <c r="H271" s="169">
        <v>888.66383924164097</v>
      </c>
      <c r="I271" s="169">
        <v>230.13796293758099</v>
      </c>
      <c r="J271" s="169">
        <v>7.3140346903078398E-4</v>
      </c>
      <c r="K271" s="169">
        <v>4.9615947749313503E-5</v>
      </c>
      <c r="L271" s="169">
        <v>3.3372460397457698E-4</v>
      </c>
      <c r="M271" s="169">
        <v>1.1147440207546701E-3</v>
      </c>
      <c r="N271" s="169">
        <v>3.8570621602718601E-6</v>
      </c>
      <c r="O271" s="169">
        <v>1.18487549299937E-8</v>
      </c>
      <c r="P271" s="169">
        <v>0</v>
      </c>
      <c r="Q271" s="169">
        <v>3.86891091520186E-6</v>
      </c>
      <c r="R271" s="169">
        <v>2.9387526048166602E-6</v>
      </c>
      <c r="S271" s="169">
        <v>5.4719573501686098E-5</v>
      </c>
      <c r="T271" s="169">
        <v>6.1527237021704695E-5</v>
      </c>
      <c r="U271" s="169">
        <v>4.0314613956995104E-6</v>
      </c>
      <c r="V271" s="169">
        <v>1.2384503049856799E-8</v>
      </c>
      <c r="W271" s="169">
        <v>0</v>
      </c>
      <c r="X271" s="169">
        <v>4.0438458987493696E-6</v>
      </c>
      <c r="Y271" s="169">
        <v>1.17550104192666E-5</v>
      </c>
      <c r="Z271" s="169">
        <v>1.2767900483726699E-4</v>
      </c>
      <c r="AA271" s="169">
        <v>1.43477861155283E-4</v>
      </c>
      <c r="AB271" s="169">
        <v>0.71304572583665404</v>
      </c>
      <c r="AC271" s="169">
        <v>8.3404661807818699E-3</v>
      </c>
      <c r="AD271" s="169">
        <v>0</v>
      </c>
      <c r="AE271" s="169">
        <v>0.72138619201743603</v>
      </c>
      <c r="AF271" s="169">
        <v>2.6691660311668898E-7</v>
      </c>
      <c r="AG271" s="169">
        <v>3.9813412277034903E-8</v>
      </c>
      <c r="AH271" s="169">
        <v>0</v>
      </c>
      <c r="AI271" s="169">
        <v>3.0673001539372399E-7</v>
      </c>
      <c r="AJ271" s="169">
        <v>1.1208085835514199E-4</v>
      </c>
      <c r="AK271" s="169">
        <v>1.3110051357887401E-6</v>
      </c>
      <c r="AL271" s="169">
        <v>0</v>
      </c>
      <c r="AM271" s="169">
        <v>1.1339186349093101E-4</v>
      </c>
      <c r="AN271" s="169">
        <v>5.74664127075322E-6</v>
      </c>
      <c r="AO271" s="169">
        <v>8.5717184861932103E-7</v>
      </c>
      <c r="AP271" s="169">
        <v>0</v>
      </c>
      <c r="AQ271" s="169">
        <v>6.6038131193725497E-6</v>
      </c>
      <c r="AR271" s="169">
        <v>0</v>
      </c>
      <c r="AS271" s="169">
        <v>0</v>
      </c>
      <c r="AT271" s="169">
        <v>0</v>
      </c>
      <c r="AU271" s="169">
        <v>0</v>
      </c>
      <c r="AV271" s="169">
        <v>6.6038131193725497E-6</v>
      </c>
      <c r="AW271" s="169">
        <v>6.5421136450133703E-6</v>
      </c>
      <c r="AX271" s="169">
        <v>9.7582490062734897E-7</v>
      </c>
      <c r="AY271" s="169">
        <v>0</v>
      </c>
      <c r="AZ271" s="169">
        <v>7.5179385456407101E-6</v>
      </c>
      <c r="BA271" s="169">
        <v>0</v>
      </c>
      <c r="BB271" s="169">
        <v>0</v>
      </c>
      <c r="BC271" s="169">
        <v>0</v>
      </c>
      <c r="BD271" s="169">
        <v>0</v>
      </c>
      <c r="BE271" s="169">
        <v>7.5179385456407101E-6</v>
      </c>
      <c r="BF271" s="169">
        <v>5.7653109779243E-5</v>
      </c>
      <c r="BG271" s="169">
        <v>3.6296810359337501E-5</v>
      </c>
      <c r="BH271" s="169">
        <v>0</v>
      </c>
      <c r="BI271" s="169">
        <v>9.39499201385805E-5</v>
      </c>
      <c r="BJ271" s="169">
        <v>6.7365024571281702E-6</v>
      </c>
      <c r="BK271" s="169">
        <v>7.8796588892677199E-8</v>
      </c>
      <c r="BL271" s="169">
        <v>0</v>
      </c>
      <c r="BM271" s="169">
        <v>6.8152990460208496E-6</v>
      </c>
      <c r="BN271" s="169">
        <v>6.4292123550637695E-2</v>
      </c>
    </row>
    <row r="272" spans="1:66" x14ac:dyDescent="0.25">
      <c r="A272" s="169" t="s">
        <v>209</v>
      </c>
      <c r="B272" s="169">
        <v>2028</v>
      </c>
      <c r="C272" s="169" t="s">
        <v>65</v>
      </c>
      <c r="D272" s="169">
        <v>2028</v>
      </c>
      <c r="E272" s="169" t="s">
        <v>210</v>
      </c>
      <c r="F272" s="169" t="s">
        <v>211</v>
      </c>
      <c r="G272" s="169">
        <v>9.5069950566145902</v>
      </c>
      <c r="H272" s="169">
        <v>535.97603035500197</v>
      </c>
      <c r="I272" s="169">
        <v>138.80212782657301</v>
      </c>
      <c r="J272" s="169">
        <v>3.9991835644834998E-4</v>
      </c>
      <c r="K272" s="169">
        <v>2.9924654906260001E-5</v>
      </c>
      <c r="L272" s="169">
        <v>2.0127789673846699E-4</v>
      </c>
      <c r="M272" s="169">
        <v>6.3112090809307804E-4</v>
      </c>
      <c r="N272" s="169">
        <v>1.9945828042642699E-6</v>
      </c>
      <c r="O272" s="169">
        <v>7.1462890145803398E-9</v>
      </c>
      <c r="P272" s="169">
        <v>0</v>
      </c>
      <c r="Q272" s="169">
        <v>2.0017290932788498E-6</v>
      </c>
      <c r="R272" s="169">
        <v>1.77243732193401E-6</v>
      </c>
      <c r="S272" s="169">
        <v>3.30027829344113E-5</v>
      </c>
      <c r="T272" s="169">
        <v>3.6776949349624197E-5</v>
      </c>
      <c r="U272" s="169">
        <v>2.0847689878429898E-6</v>
      </c>
      <c r="V272" s="169">
        <v>7.4694124926318206E-9</v>
      </c>
      <c r="W272" s="169">
        <v>0</v>
      </c>
      <c r="X272" s="169">
        <v>2.0922384003356199E-6</v>
      </c>
      <c r="Y272" s="169">
        <v>7.0897492877360596E-6</v>
      </c>
      <c r="Z272" s="169">
        <v>7.7006493513626505E-5</v>
      </c>
      <c r="AA272" s="169">
        <v>8.6188481201698194E-5</v>
      </c>
      <c r="AB272" s="169">
        <v>0.43005622679737698</v>
      </c>
      <c r="AC272" s="169">
        <v>5.0303497874971698E-3</v>
      </c>
      <c r="AD272" s="169">
        <v>0</v>
      </c>
      <c r="AE272" s="169">
        <v>0.43508657658487399</v>
      </c>
      <c r="AF272" s="169">
        <v>1.54138703296653E-7</v>
      </c>
      <c r="AG272" s="169">
        <v>2.4012493504115499E-8</v>
      </c>
      <c r="AH272" s="169">
        <v>0</v>
      </c>
      <c r="AI272" s="169">
        <v>1.78151196800768E-7</v>
      </c>
      <c r="AJ272" s="169">
        <v>6.7598849966973593E-5</v>
      </c>
      <c r="AK272" s="169">
        <v>7.90700934849231E-7</v>
      </c>
      <c r="AL272" s="169">
        <v>0</v>
      </c>
      <c r="AM272" s="169">
        <v>6.8389550901822802E-5</v>
      </c>
      <c r="AN272" s="169">
        <v>3.3185640137855799E-6</v>
      </c>
      <c r="AO272" s="169">
        <v>5.1698240039462004E-7</v>
      </c>
      <c r="AP272" s="169">
        <v>0</v>
      </c>
      <c r="AQ272" s="169">
        <v>3.8355464141802003E-6</v>
      </c>
      <c r="AR272" s="169">
        <v>0</v>
      </c>
      <c r="AS272" s="169">
        <v>0</v>
      </c>
      <c r="AT272" s="169">
        <v>0</v>
      </c>
      <c r="AU272" s="169">
        <v>0</v>
      </c>
      <c r="AV272" s="169">
        <v>3.8355464141802003E-6</v>
      </c>
      <c r="AW272" s="169">
        <v>3.7779325163255398E-6</v>
      </c>
      <c r="AX272" s="169">
        <v>5.8854510948272503E-7</v>
      </c>
      <c r="AY272" s="169">
        <v>0</v>
      </c>
      <c r="AZ272" s="169">
        <v>4.3664776258082703E-6</v>
      </c>
      <c r="BA272" s="169">
        <v>0</v>
      </c>
      <c r="BB272" s="169">
        <v>0</v>
      </c>
      <c r="BC272" s="169">
        <v>0</v>
      </c>
      <c r="BD272" s="169">
        <v>0</v>
      </c>
      <c r="BE272" s="169">
        <v>4.3664776258082703E-6</v>
      </c>
      <c r="BF272" s="169">
        <v>3.32934532505029E-5</v>
      </c>
      <c r="BG272" s="169">
        <v>2.1891540391187301E-5</v>
      </c>
      <c r="BH272" s="169">
        <v>0</v>
      </c>
      <c r="BI272" s="169">
        <v>5.5184993641690303E-5</v>
      </c>
      <c r="BJ272" s="169">
        <v>4.0629579892993701E-6</v>
      </c>
      <c r="BK272" s="169">
        <v>4.7524250515529699E-8</v>
      </c>
      <c r="BL272" s="169">
        <v>0</v>
      </c>
      <c r="BM272" s="169">
        <v>4.1104822398149002E-6</v>
      </c>
      <c r="BN272" s="169">
        <v>3.8776234209293797E-2</v>
      </c>
    </row>
    <row r="273" spans="1:66" x14ac:dyDescent="0.25">
      <c r="A273" s="169" t="s">
        <v>209</v>
      </c>
      <c r="B273" s="169">
        <v>2028</v>
      </c>
      <c r="C273" s="169" t="s">
        <v>65</v>
      </c>
      <c r="D273" s="169">
        <v>2029</v>
      </c>
      <c r="E273" s="169" t="s">
        <v>210</v>
      </c>
      <c r="F273" s="169" t="s">
        <v>211</v>
      </c>
      <c r="G273" s="169">
        <v>3.4780796423289799</v>
      </c>
      <c r="H273" s="169">
        <v>81.701565919481396</v>
      </c>
      <c r="I273" s="169">
        <v>50.779962778003103</v>
      </c>
      <c r="J273" s="169">
        <v>5.46797686994923E-5</v>
      </c>
      <c r="K273" s="169">
        <v>1.0947763453476099E-5</v>
      </c>
      <c r="L273" s="169">
        <v>7.3636364690206105E-5</v>
      </c>
      <c r="M273" s="169">
        <v>1.3926389684317401E-4</v>
      </c>
      <c r="N273" s="169">
        <v>2.5348014204926598E-7</v>
      </c>
      <c r="O273" s="169">
        <v>2.6144288696687301E-9</v>
      </c>
      <c r="P273" s="169">
        <v>0</v>
      </c>
      <c r="Q273" s="169">
        <v>2.56094570918935E-7</v>
      </c>
      <c r="R273" s="169">
        <v>2.7018168069983599E-7</v>
      </c>
      <c r="S273" s="169">
        <v>5.0307828946309601E-6</v>
      </c>
      <c r="T273" s="169">
        <v>5.5570591462497302E-6</v>
      </c>
      <c r="U273" s="169">
        <v>2.6494138927126198E-7</v>
      </c>
      <c r="V273" s="169">
        <v>2.7326417417988598E-9</v>
      </c>
      <c r="W273" s="169">
        <v>0</v>
      </c>
      <c r="X273" s="169">
        <v>2.6767403101306101E-7</v>
      </c>
      <c r="Y273" s="169">
        <v>1.0807267227993399E-6</v>
      </c>
      <c r="Z273" s="169">
        <v>1.1738493420805499E-5</v>
      </c>
      <c r="AA273" s="169">
        <v>1.3086894174617901E-5</v>
      </c>
      <c r="AB273" s="169">
        <v>6.5555668859849897E-2</v>
      </c>
      <c r="AC273" s="169">
        <v>1.8403246331252501E-3</v>
      </c>
      <c r="AD273" s="169">
        <v>0</v>
      </c>
      <c r="AE273" s="169">
        <v>6.7395993492975106E-2</v>
      </c>
      <c r="AF273" s="169">
        <v>2.2452646158591E-8</v>
      </c>
      <c r="AG273" s="169">
        <v>8.7848330961435801E-9</v>
      </c>
      <c r="AH273" s="169">
        <v>0</v>
      </c>
      <c r="AI273" s="169">
        <v>3.1237479254734499E-8</v>
      </c>
      <c r="AJ273" s="169">
        <v>1.03044382283284E-5</v>
      </c>
      <c r="AK273" s="169">
        <v>2.8927340429783601E-7</v>
      </c>
      <c r="AL273" s="169">
        <v>0</v>
      </c>
      <c r="AM273" s="169">
        <v>1.0593711632626299E-5</v>
      </c>
      <c r="AN273" s="169">
        <v>4.8339931478960999E-7</v>
      </c>
      <c r="AO273" s="169">
        <v>1.89135047567301E-7</v>
      </c>
      <c r="AP273" s="169">
        <v>0</v>
      </c>
      <c r="AQ273" s="169">
        <v>6.7253436235691104E-7</v>
      </c>
      <c r="AR273" s="169">
        <v>0</v>
      </c>
      <c r="AS273" s="169">
        <v>0</v>
      </c>
      <c r="AT273" s="169">
        <v>0</v>
      </c>
      <c r="AU273" s="169">
        <v>0</v>
      </c>
      <c r="AV273" s="169">
        <v>6.7253436235691104E-7</v>
      </c>
      <c r="AW273" s="169">
        <v>5.5031332290917604E-7</v>
      </c>
      <c r="AX273" s="169">
        <v>2.1531585445181401E-7</v>
      </c>
      <c r="AY273" s="169">
        <v>0</v>
      </c>
      <c r="AZ273" s="169">
        <v>7.6562917736099103E-7</v>
      </c>
      <c r="BA273" s="169">
        <v>0</v>
      </c>
      <c r="BB273" s="169">
        <v>0</v>
      </c>
      <c r="BC273" s="169">
        <v>0</v>
      </c>
      <c r="BD273" s="169">
        <v>0</v>
      </c>
      <c r="BE273" s="169">
        <v>7.6562917736099103E-7</v>
      </c>
      <c r="BF273" s="169">
        <v>4.8496976869234004E-6</v>
      </c>
      <c r="BG273" s="169">
        <v>8.0088945582059498E-6</v>
      </c>
      <c r="BH273" s="169">
        <v>0</v>
      </c>
      <c r="BI273" s="169">
        <v>1.2858592245129299E-5</v>
      </c>
      <c r="BJ273" s="169">
        <v>6.1933745389874998E-7</v>
      </c>
      <c r="BK273" s="169">
        <v>1.7386474616919199E-8</v>
      </c>
      <c r="BL273" s="169">
        <v>0</v>
      </c>
      <c r="BM273" s="169">
        <v>6.3672392851566895E-7</v>
      </c>
      <c r="BN273" s="169">
        <v>6.0065351796525597E-3</v>
      </c>
    </row>
    <row r="274" spans="1:66" x14ac:dyDescent="0.25">
      <c r="A274" s="169" t="s">
        <v>209</v>
      </c>
      <c r="B274" s="169">
        <v>2029</v>
      </c>
      <c r="C274" s="169" t="s">
        <v>60</v>
      </c>
      <c r="D274" s="169">
        <v>2021</v>
      </c>
      <c r="E274" s="169" t="s">
        <v>210</v>
      </c>
      <c r="F274" s="169" t="s">
        <v>211</v>
      </c>
      <c r="G274" s="169">
        <v>31.934502368857601</v>
      </c>
      <c r="H274" s="169">
        <v>4723.40793718041</v>
      </c>
      <c r="I274" s="169">
        <v>466.24373458532102</v>
      </c>
      <c r="J274" s="169">
        <v>6.1592462473150002E-3</v>
      </c>
      <c r="K274" s="169">
        <v>1.00518508456183E-4</v>
      </c>
      <c r="L274" s="169">
        <v>6.7610316739579303E-4</v>
      </c>
      <c r="M274" s="169">
        <v>6.93586792316697E-3</v>
      </c>
      <c r="N274" s="169">
        <v>3.8933747639319203E-5</v>
      </c>
      <c r="O274" s="169">
        <v>2.40047651340552E-8</v>
      </c>
      <c r="P274" s="169">
        <v>0</v>
      </c>
      <c r="Q274" s="169">
        <v>3.8957752404453201E-5</v>
      </c>
      <c r="R274" s="169">
        <v>1.5619997985791999E-5</v>
      </c>
      <c r="S274" s="169">
        <v>2.9084436249544703E-4</v>
      </c>
      <c r="T274" s="169">
        <v>3.4542211288569202E-4</v>
      </c>
      <c r="U274" s="169">
        <v>4.0694158941622803E-5</v>
      </c>
      <c r="V274" s="169">
        <v>2.5090154093849501E-8</v>
      </c>
      <c r="W274" s="169">
        <v>0</v>
      </c>
      <c r="X274" s="169">
        <v>4.0719249095716602E-5</v>
      </c>
      <c r="Y274" s="169">
        <v>6.2479991943167995E-5</v>
      </c>
      <c r="Z274" s="169">
        <v>6.7863684582270998E-4</v>
      </c>
      <c r="AA274" s="169">
        <v>7.8183608686159501E-4</v>
      </c>
      <c r="AB274" s="169">
        <v>3.9360858979626401</v>
      </c>
      <c r="AC274" s="169">
        <v>1.89636072027939E-2</v>
      </c>
      <c r="AD274" s="169">
        <v>0</v>
      </c>
      <c r="AE274" s="169">
        <v>3.95504950516544</v>
      </c>
      <c r="AF274" s="169">
        <v>1.7969331794055201E-6</v>
      </c>
      <c r="AG274" s="169">
        <v>8.0659243654053394E-8</v>
      </c>
      <c r="AH274" s="169">
        <v>0</v>
      </c>
      <c r="AI274" s="169">
        <v>1.8775924230595701E-6</v>
      </c>
      <c r="AJ274" s="169">
        <v>6.1869788993628404E-4</v>
      </c>
      <c r="AK274" s="169">
        <v>2.9808149685000802E-6</v>
      </c>
      <c r="AL274" s="169">
        <v>0</v>
      </c>
      <c r="AM274" s="169">
        <v>6.2167870490478403E-4</v>
      </c>
      <c r="AN274" s="169">
        <v>3.8687478594365199E-5</v>
      </c>
      <c r="AO274" s="169">
        <v>1.73657139734947E-6</v>
      </c>
      <c r="AP274" s="169">
        <v>0</v>
      </c>
      <c r="AQ274" s="169">
        <v>4.0424049991714603E-5</v>
      </c>
      <c r="AR274" s="169">
        <v>0</v>
      </c>
      <c r="AS274" s="169">
        <v>0</v>
      </c>
      <c r="AT274" s="169">
        <v>0</v>
      </c>
      <c r="AU274" s="169">
        <v>0</v>
      </c>
      <c r="AV274" s="169">
        <v>4.0424049991714603E-5</v>
      </c>
      <c r="AW274" s="169">
        <v>4.4042749438957903E-5</v>
      </c>
      <c r="AX274" s="169">
        <v>1.9769543458296901E-6</v>
      </c>
      <c r="AY274" s="169">
        <v>0</v>
      </c>
      <c r="AZ274" s="169">
        <v>4.6019703784787597E-5</v>
      </c>
      <c r="BA274" s="169">
        <v>0</v>
      </c>
      <c r="BB274" s="169">
        <v>0</v>
      </c>
      <c r="BC274" s="169">
        <v>0</v>
      </c>
      <c r="BD274" s="169">
        <v>0</v>
      </c>
      <c r="BE274" s="169">
        <v>4.6019703784787597E-5</v>
      </c>
      <c r="BF274" s="169">
        <v>3.8769141681361998E-4</v>
      </c>
      <c r="BG274" s="169">
        <v>7.3534849268056898E-5</v>
      </c>
      <c r="BH274" s="169">
        <v>0</v>
      </c>
      <c r="BI274" s="169">
        <v>4.61226266081677E-4</v>
      </c>
      <c r="BJ274" s="169">
        <v>3.71861878731282E-5</v>
      </c>
      <c r="BK274" s="169">
        <v>1.7915875783105001E-7</v>
      </c>
      <c r="BL274" s="169">
        <v>0</v>
      </c>
      <c r="BM274" s="169">
        <v>3.7365346630959198E-5</v>
      </c>
      <c r="BN274" s="169">
        <v>0.35248599744315401</v>
      </c>
    </row>
    <row r="275" spans="1:66" x14ac:dyDescent="0.25">
      <c r="A275" s="169" t="s">
        <v>209</v>
      </c>
      <c r="B275" s="169">
        <v>2029</v>
      </c>
      <c r="C275" s="169" t="s">
        <v>60</v>
      </c>
      <c r="D275" s="169">
        <v>2022</v>
      </c>
      <c r="E275" s="169" t="s">
        <v>210</v>
      </c>
      <c r="F275" s="169" t="s">
        <v>211</v>
      </c>
      <c r="G275" s="169">
        <v>36.799654683066002</v>
      </c>
      <c r="H275" s="169">
        <v>6015.9117095589299</v>
      </c>
      <c r="I275" s="169">
        <v>537.27495837276399</v>
      </c>
      <c r="J275" s="169">
        <v>7.4927330501020897E-3</v>
      </c>
      <c r="K275" s="169">
        <v>1.15832285648881E-4</v>
      </c>
      <c r="L275" s="169">
        <v>7.7910602153474003E-4</v>
      </c>
      <c r="M275" s="169">
        <v>8.3876713572857194E-3</v>
      </c>
      <c r="N275" s="169">
        <v>4.6745300679983597E-5</v>
      </c>
      <c r="O275" s="169">
        <v>2.7661839144322799E-8</v>
      </c>
      <c r="P275" s="169">
        <v>0</v>
      </c>
      <c r="Q275" s="169">
        <v>4.6772962519127903E-5</v>
      </c>
      <c r="R275" s="169">
        <v>1.9894222568907799E-5</v>
      </c>
      <c r="S275" s="169">
        <v>3.7043042423306398E-4</v>
      </c>
      <c r="T275" s="169">
        <v>4.3709760932109901E-4</v>
      </c>
      <c r="U275" s="169">
        <v>4.8858915747532802E-5</v>
      </c>
      <c r="V275" s="169">
        <v>2.89125847628358E-8</v>
      </c>
      <c r="W275" s="169">
        <v>0</v>
      </c>
      <c r="X275" s="169">
        <v>4.8887828332295599E-5</v>
      </c>
      <c r="Y275" s="169">
        <v>7.9576890275631399E-5</v>
      </c>
      <c r="Z275" s="169">
        <v>8.6433765654381602E-4</v>
      </c>
      <c r="AA275" s="169">
        <v>9.928023751517431E-4</v>
      </c>
      <c r="AB275" s="169">
        <v>5.0131484636320103</v>
      </c>
      <c r="AC275" s="169">
        <v>2.1852671713734399E-2</v>
      </c>
      <c r="AD275" s="169">
        <v>0</v>
      </c>
      <c r="AE275" s="169">
        <v>5.0350011353457402</v>
      </c>
      <c r="AF275" s="169">
        <v>2.23011660950063E-6</v>
      </c>
      <c r="AG275" s="169">
        <v>9.2947504839187801E-8</v>
      </c>
      <c r="AH275" s="169">
        <v>0</v>
      </c>
      <c r="AI275" s="169">
        <v>2.3230641143398202E-6</v>
      </c>
      <c r="AJ275" s="169">
        <v>7.8799712628016604E-4</v>
      </c>
      <c r="AK275" s="169">
        <v>3.4349356770277802E-6</v>
      </c>
      <c r="AL275" s="169">
        <v>0</v>
      </c>
      <c r="AM275" s="169">
        <v>7.9143206195719296E-4</v>
      </c>
      <c r="AN275" s="169">
        <v>4.8013799055976702E-5</v>
      </c>
      <c r="AO275" s="169">
        <v>2.0011342909564102E-6</v>
      </c>
      <c r="AP275" s="169">
        <v>0</v>
      </c>
      <c r="AQ275" s="169">
        <v>5.0014933346933099E-5</v>
      </c>
      <c r="AR275" s="169">
        <v>0</v>
      </c>
      <c r="AS275" s="169">
        <v>0</v>
      </c>
      <c r="AT275" s="169">
        <v>0</v>
      </c>
      <c r="AU275" s="169">
        <v>0</v>
      </c>
      <c r="AV275" s="169">
        <v>5.0014933346933099E-5</v>
      </c>
      <c r="AW275" s="169">
        <v>5.4660055352970297E-5</v>
      </c>
      <c r="AX275" s="169">
        <v>2.2781390613328001E-6</v>
      </c>
      <c r="AY275" s="169">
        <v>0</v>
      </c>
      <c r="AZ275" s="169">
        <v>5.6938194414303201E-5</v>
      </c>
      <c r="BA275" s="169">
        <v>0</v>
      </c>
      <c r="BB275" s="169">
        <v>0</v>
      </c>
      <c r="BC275" s="169">
        <v>0</v>
      </c>
      <c r="BD275" s="169">
        <v>0</v>
      </c>
      <c r="BE275" s="169">
        <v>5.6938194414303201E-5</v>
      </c>
      <c r="BF275" s="169">
        <v>4.8115148175369599E-4</v>
      </c>
      <c r="BG275" s="169">
        <v>8.4737724389115205E-5</v>
      </c>
      <c r="BH275" s="169">
        <v>0</v>
      </c>
      <c r="BI275" s="169">
        <v>5.65889206142812E-4</v>
      </c>
      <c r="BJ275" s="169">
        <v>4.7361740936852199E-5</v>
      </c>
      <c r="BK275" s="169">
        <v>2.0645320680052799E-7</v>
      </c>
      <c r="BL275" s="169">
        <v>0</v>
      </c>
      <c r="BM275" s="169">
        <v>4.7568194143652702E-5</v>
      </c>
      <c r="BN275" s="169">
        <v>0.44873455945414797</v>
      </c>
    </row>
    <row r="276" spans="1:66" x14ac:dyDescent="0.25">
      <c r="A276" s="169" t="s">
        <v>209</v>
      </c>
      <c r="B276" s="169">
        <v>2029</v>
      </c>
      <c r="C276" s="169" t="s">
        <v>60</v>
      </c>
      <c r="D276" s="169">
        <v>2023</v>
      </c>
      <c r="E276" s="169" t="s">
        <v>210</v>
      </c>
      <c r="F276" s="169" t="s">
        <v>211</v>
      </c>
      <c r="G276" s="169">
        <v>41.967334357973598</v>
      </c>
      <c r="H276" s="169">
        <v>7557.9974547538504</v>
      </c>
      <c r="I276" s="169">
        <v>612.723081626414</v>
      </c>
      <c r="J276" s="169">
        <v>8.9433649494043092E-3</v>
      </c>
      <c r="K276" s="169">
        <v>1.32098311876602E-4</v>
      </c>
      <c r="L276" s="169">
        <v>8.8851385122113704E-4</v>
      </c>
      <c r="M276" s="169">
        <v>9.9639771125020499E-3</v>
      </c>
      <c r="N276" s="169">
        <v>5.4931742288370798E-5</v>
      </c>
      <c r="O276" s="169">
        <v>3.1546319179469899E-8</v>
      </c>
      <c r="P276" s="169">
        <v>0</v>
      </c>
      <c r="Q276" s="169">
        <v>5.4963288607550201E-5</v>
      </c>
      <c r="R276" s="169">
        <v>2.4993798246938699E-5</v>
      </c>
      <c r="S276" s="169">
        <v>4.65384523357998E-4</v>
      </c>
      <c r="T276" s="169">
        <v>5.4534161021248695E-4</v>
      </c>
      <c r="U276" s="169">
        <v>5.74155119186546E-5</v>
      </c>
      <c r="V276" s="169">
        <v>3.2972703748047401E-8</v>
      </c>
      <c r="W276" s="169">
        <v>0</v>
      </c>
      <c r="X276" s="169">
        <v>5.7448484622402703E-5</v>
      </c>
      <c r="Y276" s="169">
        <v>9.9975192987754796E-5</v>
      </c>
      <c r="Z276" s="169">
        <v>1.0858972211686599E-3</v>
      </c>
      <c r="AA276" s="169">
        <v>1.24332089877882E-3</v>
      </c>
      <c r="AB276" s="169">
        <v>6.2981913893832404</v>
      </c>
      <c r="AC276" s="169">
        <v>2.4921385494612799E-2</v>
      </c>
      <c r="AD276" s="169">
        <v>0</v>
      </c>
      <c r="AE276" s="169">
        <v>6.3231127748778597</v>
      </c>
      <c r="AF276" s="169">
        <v>2.7236064943490302E-6</v>
      </c>
      <c r="AG276" s="169">
        <v>1.05999880893462E-7</v>
      </c>
      <c r="AH276" s="169">
        <v>0</v>
      </c>
      <c r="AI276" s="169">
        <v>2.8296063752424999E-6</v>
      </c>
      <c r="AJ276" s="169">
        <v>9.8998797893187405E-4</v>
      </c>
      <c r="AK276" s="169">
        <v>3.9172947490263403E-6</v>
      </c>
      <c r="AL276" s="169">
        <v>0</v>
      </c>
      <c r="AM276" s="169">
        <v>9.939052736809E-4</v>
      </c>
      <c r="AN276" s="169">
        <v>5.8638500951082398E-5</v>
      </c>
      <c r="AO276" s="169">
        <v>2.2821483681590099E-6</v>
      </c>
      <c r="AP276" s="169">
        <v>0</v>
      </c>
      <c r="AQ276" s="169">
        <v>6.0920649319241502E-5</v>
      </c>
      <c r="AR276" s="169">
        <v>0</v>
      </c>
      <c r="AS276" s="169">
        <v>0</v>
      </c>
      <c r="AT276" s="169">
        <v>0</v>
      </c>
      <c r="AU276" s="169">
        <v>0</v>
      </c>
      <c r="AV276" s="169">
        <v>6.0920649319241502E-5</v>
      </c>
      <c r="AW276" s="169">
        <v>6.6755469694548006E-5</v>
      </c>
      <c r="AX276" s="169">
        <v>2.5980521970742601E-6</v>
      </c>
      <c r="AY276" s="169">
        <v>0</v>
      </c>
      <c r="AZ276" s="169">
        <v>6.9353521891622297E-5</v>
      </c>
      <c r="BA276" s="169">
        <v>0</v>
      </c>
      <c r="BB276" s="169">
        <v>0</v>
      </c>
      <c r="BC276" s="169">
        <v>0</v>
      </c>
      <c r="BD276" s="169">
        <v>0</v>
      </c>
      <c r="BE276" s="169">
        <v>6.9353521891622297E-5</v>
      </c>
      <c r="BF276" s="169">
        <v>5.8762276577278697E-4</v>
      </c>
      <c r="BG276" s="169">
        <v>9.6637222354378796E-5</v>
      </c>
      <c r="BH276" s="169">
        <v>0</v>
      </c>
      <c r="BI276" s="169">
        <v>6.8425998812716602E-4</v>
      </c>
      <c r="BJ276" s="169">
        <v>5.9502189316485903E-5</v>
      </c>
      <c r="BK276" s="169">
        <v>2.35444892994081E-7</v>
      </c>
      <c r="BL276" s="169">
        <v>0</v>
      </c>
      <c r="BM276" s="169">
        <v>5.9737634209479998E-5</v>
      </c>
      <c r="BN276" s="169">
        <v>0.56353497231512995</v>
      </c>
    </row>
    <row r="277" spans="1:66" x14ac:dyDescent="0.25">
      <c r="A277" s="169" t="s">
        <v>209</v>
      </c>
      <c r="B277" s="169">
        <v>2029</v>
      </c>
      <c r="C277" s="169" t="s">
        <v>60</v>
      </c>
      <c r="D277" s="169">
        <v>2024</v>
      </c>
      <c r="E277" s="169" t="s">
        <v>210</v>
      </c>
      <c r="F277" s="169" t="s">
        <v>211</v>
      </c>
      <c r="G277" s="169">
        <v>46.812830126400698</v>
      </c>
      <c r="H277" s="169">
        <v>9225.2869655511404</v>
      </c>
      <c r="I277" s="169">
        <v>683.46731984544999</v>
      </c>
      <c r="J277" s="169">
        <v>1.0307496023992601E-2</v>
      </c>
      <c r="K277" s="169">
        <v>1.4735021722171301E-4</v>
      </c>
      <c r="L277" s="169">
        <v>9.911005456620459E-4</v>
      </c>
      <c r="M277" s="169">
        <v>1.14459467868763E-2</v>
      </c>
      <c r="N277" s="169">
        <v>6.2133022163241196E-5</v>
      </c>
      <c r="O277" s="169">
        <v>3.5188617610666999E-8</v>
      </c>
      <c r="P277" s="169">
        <v>0</v>
      </c>
      <c r="Q277" s="169">
        <v>6.2168210780851898E-5</v>
      </c>
      <c r="R277" s="169">
        <v>3.0507414505951001E-5</v>
      </c>
      <c r="S277" s="169">
        <v>5.6804805810080805E-4</v>
      </c>
      <c r="T277" s="169">
        <v>6.6072368338761104E-4</v>
      </c>
      <c r="U277" s="169">
        <v>6.4942401714260505E-5</v>
      </c>
      <c r="V277" s="169">
        <v>3.6779690751843401E-8</v>
      </c>
      <c r="W277" s="169">
        <v>0</v>
      </c>
      <c r="X277" s="169">
        <v>6.4979181405012406E-5</v>
      </c>
      <c r="Y277" s="169">
        <v>1.22029658023804E-4</v>
      </c>
      <c r="Z277" s="169">
        <v>1.32544546890188E-3</v>
      </c>
      <c r="AA277" s="169">
        <v>1.5124543083307E-3</v>
      </c>
      <c r="AB277" s="169">
        <v>7.0031013287375696</v>
      </c>
      <c r="AC277" s="169">
        <v>2.5695064471146601E-2</v>
      </c>
      <c r="AD277" s="169">
        <v>0</v>
      </c>
      <c r="AE277" s="169">
        <v>7.0287963932087196</v>
      </c>
      <c r="AF277" s="169">
        <v>3.2231906200495499E-6</v>
      </c>
      <c r="AG277" s="169">
        <v>1.18238494143042E-7</v>
      </c>
      <c r="AH277" s="169">
        <v>0</v>
      </c>
      <c r="AI277" s="169">
        <v>3.3414291141925901E-6</v>
      </c>
      <c r="AJ277" s="169">
        <v>1.10079000494949E-3</v>
      </c>
      <c r="AK277" s="169">
        <v>4.0389063100233296E-6</v>
      </c>
      <c r="AL277" s="169">
        <v>0</v>
      </c>
      <c r="AM277" s="169">
        <v>1.1048289112595101E-3</v>
      </c>
      <c r="AN277" s="169">
        <v>6.9394410180560504E-5</v>
      </c>
      <c r="AO277" s="169">
        <v>2.5456423553280201E-6</v>
      </c>
      <c r="AP277" s="169">
        <v>0</v>
      </c>
      <c r="AQ277" s="169">
        <v>7.1940052535888501E-5</v>
      </c>
      <c r="AR277" s="169">
        <v>0</v>
      </c>
      <c r="AS277" s="169">
        <v>0</v>
      </c>
      <c r="AT277" s="169">
        <v>0</v>
      </c>
      <c r="AU277" s="169">
        <v>0</v>
      </c>
      <c r="AV277" s="169">
        <v>7.1940052535888501E-5</v>
      </c>
      <c r="AW277" s="169">
        <v>7.9000253598637094E-5</v>
      </c>
      <c r="AX277" s="169">
        <v>2.8980200439643102E-6</v>
      </c>
      <c r="AY277" s="169">
        <v>0</v>
      </c>
      <c r="AZ277" s="169">
        <v>8.1898273642601397E-5</v>
      </c>
      <c r="BA277" s="169">
        <v>0</v>
      </c>
      <c r="BB277" s="169">
        <v>0</v>
      </c>
      <c r="BC277" s="169">
        <v>0</v>
      </c>
      <c r="BD277" s="169">
        <v>0</v>
      </c>
      <c r="BE277" s="169">
        <v>8.1898273642601397E-5</v>
      </c>
      <c r="BF277" s="169">
        <v>6.9540889029819097E-4</v>
      </c>
      <c r="BG277" s="169">
        <v>1.07794834796392E-4</v>
      </c>
      <c r="BH277" s="169">
        <v>0</v>
      </c>
      <c r="BI277" s="169">
        <v>8.0320372509458404E-4</v>
      </c>
      <c r="BJ277" s="169">
        <v>6.6161828897022898E-5</v>
      </c>
      <c r="BK277" s="169">
        <v>2.4275422833906502E-7</v>
      </c>
      <c r="BL277" s="169">
        <v>0</v>
      </c>
      <c r="BM277" s="169">
        <v>6.6404583125361999E-5</v>
      </c>
      <c r="BN277" s="169">
        <v>0.62642763491310205</v>
      </c>
    </row>
    <row r="278" spans="1:66" x14ac:dyDescent="0.25">
      <c r="A278" s="169" t="s">
        <v>209</v>
      </c>
      <c r="B278" s="169">
        <v>2029</v>
      </c>
      <c r="C278" s="169" t="s">
        <v>60</v>
      </c>
      <c r="D278" s="169">
        <v>2025</v>
      </c>
      <c r="E278" s="169" t="s">
        <v>210</v>
      </c>
      <c r="F278" s="169" t="s">
        <v>211</v>
      </c>
      <c r="G278" s="169">
        <v>51.747185321486199</v>
      </c>
      <c r="H278" s="169">
        <v>11046.992796807001</v>
      </c>
      <c r="I278" s="169">
        <v>755.50890569369994</v>
      </c>
      <c r="J278" s="169">
        <v>1.1572834419625901E-2</v>
      </c>
      <c r="K278" s="169">
        <v>1.6288182058518699E-4</v>
      </c>
      <c r="L278" s="169">
        <v>1.0955685326035499E-3</v>
      </c>
      <c r="M278" s="169">
        <v>1.2831284772814601E-2</v>
      </c>
      <c r="N278" s="169">
        <v>6.8183008816411096E-5</v>
      </c>
      <c r="O278" s="169">
        <v>3.8897710559037102E-8</v>
      </c>
      <c r="P278" s="169">
        <v>0</v>
      </c>
      <c r="Q278" s="169">
        <v>6.8221906526970104E-5</v>
      </c>
      <c r="R278" s="169">
        <v>3.6531675334861898E-5</v>
      </c>
      <c r="S278" s="169">
        <v>6.8021979473512897E-4</v>
      </c>
      <c r="T278" s="169">
        <v>7.8497337659696098E-4</v>
      </c>
      <c r="U278" s="169">
        <v>7.1265941917468599E-5</v>
      </c>
      <c r="V278" s="169">
        <v>4.0656492424482503E-8</v>
      </c>
      <c r="W278" s="169">
        <v>0</v>
      </c>
      <c r="X278" s="169">
        <v>7.1306598409893101E-5</v>
      </c>
      <c r="Y278" s="169">
        <v>1.46126701339447E-4</v>
      </c>
      <c r="Z278" s="169">
        <v>1.58717952104863E-3</v>
      </c>
      <c r="AA278" s="169">
        <v>1.8046128207979701E-3</v>
      </c>
      <c r="AB278" s="169">
        <v>8.3859949530851292</v>
      </c>
      <c r="AC278" s="169">
        <v>2.8403479547075901E-2</v>
      </c>
      <c r="AD278" s="169">
        <v>0</v>
      </c>
      <c r="AE278" s="169">
        <v>8.4143984326322094</v>
      </c>
      <c r="AF278" s="169">
        <v>3.7316031337676099E-6</v>
      </c>
      <c r="AG278" s="169">
        <v>1.3070154596576901E-7</v>
      </c>
      <c r="AH278" s="169">
        <v>0</v>
      </c>
      <c r="AI278" s="169">
        <v>3.8623046797333797E-6</v>
      </c>
      <c r="AJ278" s="169">
        <v>1.31816162476933E-3</v>
      </c>
      <c r="AK278" s="169">
        <v>4.4646314430587801E-6</v>
      </c>
      <c r="AL278" s="169">
        <v>0</v>
      </c>
      <c r="AM278" s="169">
        <v>1.32262625621239E-3</v>
      </c>
      <c r="AN278" s="169">
        <v>8.0340392183119998E-5</v>
      </c>
      <c r="AO278" s="169">
        <v>2.81396844343092E-6</v>
      </c>
      <c r="AP278" s="169">
        <v>0</v>
      </c>
      <c r="AQ278" s="169">
        <v>8.3154360626550903E-5</v>
      </c>
      <c r="AR278" s="169">
        <v>0</v>
      </c>
      <c r="AS278" s="169">
        <v>0</v>
      </c>
      <c r="AT278" s="169">
        <v>0</v>
      </c>
      <c r="AU278" s="169">
        <v>0</v>
      </c>
      <c r="AV278" s="169">
        <v>8.3154360626550903E-5</v>
      </c>
      <c r="AW278" s="169">
        <v>9.1461420886295106E-5</v>
      </c>
      <c r="AX278" s="169">
        <v>3.2034888699418499E-6</v>
      </c>
      <c r="AY278" s="169">
        <v>0</v>
      </c>
      <c r="AZ278" s="169">
        <v>9.4664909756237006E-5</v>
      </c>
      <c r="BA278" s="169">
        <v>0</v>
      </c>
      <c r="BB278" s="169">
        <v>0</v>
      </c>
      <c r="BC278" s="169">
        <v>0</v>
      </c>
      <c r="BD278" s="169">
        <v>0</v>
      </c>
      <c r="BE278" s="169">
        <v>9.4664909756237006E-5</v>
      </c>
      <c r="BF278" s="169">
        <v>8.0509975178527302E-4</v>
      </c>
      <c r="BG278" s="169">
        <v>1.19157061810755E-4</v>
      </c>
      <c r="BH278" s="169">
        <v>0</v>
      </c>
      <c r="BI278" s="169">
        <v>9.2425681359602902E-4</v>
      </c>
      <c r="BJ278" s="169">
        <v>7.9226722158157604E-5</v>
      </c>
      <c r="BK278" s="169">
        <v>2.6834199102078201E-7</v>
      </c>
      <c r="BL278" s="169">
        <v>0</v>
      </c>
      <c r="BM278" s="169">
        <v>7.9495064149178398E-5</v>
      </c>
      <c r="BN278" s="169">
        <v>0.74991668765127395</v>
      </c>
    </row>
    <row r="279" spans="1:66" x14ac:dyDescent="0.25">
      <c r="A279" s="169" t="s">
        <v>209</v>
      </c>
      <c r="B279" s="169">
        <v>2029</v>
      </c>
      <c r="C279" s="169" t="s">
        <v>60</v>
      </c>
      <c r="D279" s="169">
        <v>2026</v>
      </c>
      <c r="E279" s="169" t="s">
        <v>210</v>
      </c>
      <c r="F279" s="169" t="s">
        <v>211</v>
      </c>
      <c r="G279" s="169">
        <v>55.624513389200601</v>
      </c>
      <c r="H279" s="169">
        <v>12691.9334733085</v>
      </c>
      <c r="I279" s="169">
        <v>812.11789548232798</v>
      </c>
      <c r="J279" s="169">
        <v>1.2368760546484E-2</v>
      </c>
      <c r="K279" s="169">
        <v>1.75086276745494E-4</v>
      </c>
      <c r="L279" s="169">
        <v>1.1776576084668599E-3</v>
      </c>
      <c r="M279" s="169">
        <v>1.3721504431696299E-2</v>
      </c>
      <c r="N279" s="169">
        <v>7.0846424099899505E-5</v>
      </c>
      <c r="O279" s="169">
        <v>4.1812249465518602E-8</v>
      </c>
      <c r="P279" s="169">
        <v>0</v>
      </c>
      <c r="Q279" s="169">
        <v>7.0888236349364995E-5</v>
      </c>
      <c r="R279" s="169">
        <v>4.1971385475383399E-5</v>
      </c>
      <c r="S279" s="169">
        <v>7.8150719755163897E-4</v>
      </c>
      <c r="T279" s="169">
        <v>8.9436681937638798E-4</v>
      </c>
      <c r="U279" s="169">
        <v>7.4049785021346005E-5</v>
      </c>
      <c r="V279" s="169">
        <v>4.37028138472402E-8</v>
      </c>
      <c r="W279" s="169">
        <v>0</v>
      </c>
      <c r="X279" s="169">
        <v>7.4093487835193299E-5</v>
      </c>
      <c r="Y279" s="169">
        <v>1.67885541901533E-4</v>
      </c>
      <c r="Z279" s="169">
        <v>1.82351679428715E-3</v>
      </c>
      <c r="AA279" s="169">
        <v>2.06549582402388E-3</v>
      </c>
      <c r="AB279" s="169">
        <v>9.6347025846545709</v>
      </c>
      <c r="AC279" s="169">
        <v>3.0531703677227701E-2</v>
      </c>
      <c r="AD279" s="169">
        <v>0</v>
      </c>
      <c r="AE279" s="169">
        <v>9.6652342883317992</v>
      </c>
      <c r="AF279" s="169">
        <v>4.1330359896726399E-6</v>
      </c>
      <c r="AG279" s="169">
        <v>1.40494789202446E-7</v>
      </c>
      <c r="AH279" s="169">
        <v>0</v>
      </c>
      <c r="AI279" s="169">
        <v>4.2735307788750904E-6</v>
      </c>
      <c r="AJ279" s="169">
        <v>1.5144410751744199E-3</v>
      </c>
      <c r="AK279" s="169">
        <v>4.7991586390526398E-6</v>
      </c>
      <c r="AL279" s="169">
        <v>0</v>
      </c>
      <c r="AM279" s="169">
        <v>1.5192402338134799E-3</v>
      </c>
      <c r="AN279" s="169">
        <v>8.8983131489118501E-5</v>
      </c>
      <c r="AO279" s="169">
        <v>3.02481428479587E-6</v>
      </c>
      <c r="AP279" s="169">
        <v>0</v>
      </c>
      <c r="AQ279" s="169">
        <v>9.20079457739144E-5</v>
      </c>
      <c r="AR279" s="169">
        <v>0</v>
      </c>
      <c r="AS279" s="169">
        <v>0</v>
      </c>
      <c r="AT279" s="169">
        <v>0</v>
      </c>
      <c r="AU279" s="169">
        <v>0</v>
      </c>
      <c r="AV279" s="169">
        <v>9.20079457739144E-5</v>
      </c>
      <c r="AW279" s="169">
        <v>1.0130052168972E-4</v>
      </c>
      <c r="AX279" s="169">
        <v>3.4435208104786901E-6</v>
      </c>
      <c r="AY279" s="169">
        <v>0</v>
      </c>
      <c r="AZ279" s="169">
        <v>1.04744042500199E-4</v>
      </c>
      <c r="BA279" s="169">
        <v>0</v>
      </c>
      <c r="BB279" s="169">
        <v>0</v>
      </c>
      <c r="BC279" s="169">
        <v>0</v>
      </c>
      <c r="BD279" s="169">
        <v>0</v>
      </c>
      <c r="BE279" s="169">
        <v>1.04744042500199E-4</v>
      </c>
      <c r="BF279" s="169">
        <v>8.9170956622311405E-4</v>
      </c>
      <c r="BG279" s="169">
        <v>1.28085296599854E-4</v>
      </c>
      <c r="BH279" s="169">
        <v>0</v>
      </c>
      <c r="BI279" s="169">
        <v>1.0197948628229601E-3</v>
      </c>
      <c r="BJ279" s="169">
        <v>9.1023892695056994E-5</v>
      </c>
      <c r="BK279" s="169">
        <v>2.8844839733191301E-7</v>
      </c>
      <c r="BL279" s="169">
        <v>0</v>
      </c>
      <c r="BM279" s="169">
        <v>9.1312341092388894E-5</v>
      </c>
      <c r="BN279" s="169">
        <v>0.86139496969505103</v>
      </c>
    </row>
    <row r="280" spans="1:66" x14ac:dyDescent="0.25">
      <c r="A280" s="169" t="s">
        <v>209</v>
      </c>
      <c r="B280" s="169">
        <v>2029</v>
      </c>
      <c r="C280" s="169" t="s">
        <v>60</v>
      </c>
      <c r="D280" s="169">
        <v>2027</v>
      </c>
      <c r="E280" s="169" t="s">
        <v>210</v>
      </c>
      <c r="F280" s="169" t="s">
        <v>211</v>
      </c>
      <c r="G280" s="169">
        <v>55.311919599768302</v>
      </c>
      <c r="H280" s="169">
        <v>13260.8992280891</v>
      </c>
      <c r="I280" s="169">
        <v>807.55402615661706</v>
      </c>
      <c r="J280" s="169">
        <v>1.1919653352411999E-2</v>
      </c>
      <c r="K280" s="169">
        <v>1.7410234215639499E-4</v>
      </c>
      <c r="L280" s="169">
        <v>1.17103951094017E-3</v>
      </c>
      <c r="M280" s="169">
        <v>1.3264795205508601E-2</v>
      </c>
      <c r="N280" s="169">
        <v>6.5917099985731594E-5</v>
      </c>
      <c r="O280" s="169">
        <v>4.15772766323423E-8</v>
      </c>
      <c r="P280" s="169">
        <v>0</v>
      </c>
      <c r="Q280" s="169">
        <v>6.5958677262363901E-5</v>
      </c>
      <c r="R280" s="169">
        <v>4.3852917636453599E-5</v>
      </c>
      <c r="S280" s="169">
        <v>8.1654132639076495E-4</v>
      </c>
      <c r="T280" s="169">
        <v>9.26352921289583E-4</v>
      </c>
      <c r="U280" s="169">
        <v>6.8897578744287196E-5</v>
      </c>
      <c r="V280" s="169">
        <v>4.3457216585224201E-8</v>
      </c>
      <c r="W280" s="169">
        <v>0</v>
      </c>
      <c r="X280" s="169">
        <v>6.8941035960872493E-5</v>
      </c>
      <c r="Y280" s="169">
        <v>1.7541167054581399E-4</v>
      </c>
      <c r="Z280" s="169">
        <v>1.90526309491178E-3</v>
      </c>
      <c r="AA280" s="169">
        <v>2.1496158014184699E-3</v>
      </c>
      <c r="AB280" s="169">
        <v>9.5856672592719896</v>
      </c>
      <c r="AC280" s="169">
        <v>2.92666927191855E-2</v>
      </c>
      <c r="AD280" s="169">
        <v>0</v>
      </c>
      <c r="AE280" s="169">
        <v>9.6149339519911798</v>
      </c>
      <c r="AF280" s="169">
        <v>4.1514137365983996E-6</v>
      </c>
      <c r="AG280" s="169">
        <v>1.3970524883838E-7</v>
      </c>
      <c r="AH280" s="169">
        <v>0</v>
      </c>
      <c r="AI280" s="169">
        <v>4.2911189854367802E-6</v>
      </c>
      <c r="AJ280" s="169">
        <v>1.50673340488139E-3</v>
      </c>
      <c r="AK280" s="169">
        <v>4.60031653276322E-6</v>
      </c>
      <c r="AL280" s="169">
        <v>0</v>
      </c>
      <c r="AM280" s="169">
        <v>1.5113337214141601E-3</v>
      </c>
      <c r="AN280" s="169">
        <v>8.9378799340851306E-5</v>
      </c>
      <c r="AO280" s="169">
        <v>3.0078156972667098E-6</v>
      </c>
      <c r="AP280" s="169">
        <v>0</v>
      </c>
      <c r="AQ280" s="169">
        <v>9.2386615038118002E-5</v>
      </c>
      <c r="AR280" s="169">
        <v>0</v>
      </c>
      <c r="AS280" s="169">
        <v>0</v>
      </c>
      <c r="AT280" s="169">
        <v>0</v>
      </c>
      <c r="AU280" s="169">
        <v>0</v>
      </c>
      <c r="AV280" s="169">
        <v>9.2386615038118002E-5</v>
      </c>
      <c r="AW280" s="169">
        <v>1.01750959420171E-4</v>
      </c>
      <c r="AX280" s="169">
        <v>3.4241692125311302E-6</v>
      </c>
      <c r="AY280" s="169">
        <v>0</v>
      </c>
      <c r="AZ280" s="169">
        <v>1.0517512863270201E-4</v>
      </c>
      <c r="BA280" s="169">
        <v>0</v>
      </c>
      <c r="BB280" s="169">
        <v>0</v>
      </c>
      <c r="BC280" s="169">
        <v>0</v>
      </c>
      <c r="BD280" s="169">
        <v>0</v>
      </c>
      <c r="BE280" s="169">
        <v>1.0517512863270201E-4</v>
      </c>
      <c r="BF280" s="169">
        <v>8.9567458514226098E-4</v>
      </c>
      <c r="BG280" s="169">
        <v>1.2736549402010699E-4</v>
      </c>
      <c r="BH280" s="169">
        <v>0</v>
      </c>
      <c r="BI280" s="169">
        <v>1.0230400791623601E-3</v>
      </c>
      <c r="BJ280" s="169">
        <v>9.0560631254792105E-5</v>
      </c>
      <c r="BK280" s="169">
        <v>2.76497201050432E-7</v>
      </c>
      <c r="BL280" s="169">
        <v>0</v>
      </c>
      <c r="BM280" s="169">
        <v>9.08371284558426E-5</v>
      </c>
      <c r="BN280" s="169">
        <v>0.85691205128819103</v>
      </c>
    </row>
    <row r="281" spans="1:66" x14ac:dyDescent="0.25">
      <c r="A281" s="169" t="s">
        <v>209</v>
      </c>
      <c r="B281" s="169">
        <v>2029</v>
      </c>
      <c r="C281" s="169" t="s">
        <v>60</v>
      </c>
      <c r="D281" s="169">
        <v>2028</v>
      </c>
      <c r="E281" s="169" t="s">
        <v>210</v>
      </c>
      <c r="F281" s="169" t="s">
        <v>211</v>
      </c>
      <c r="G281" s="169">
        <v>52.835628435875797</v>
      </c>
      <c r="H281" s="169">
        <v>13028.0883149085</v>
      </c>
      <c r="I281" s="169">
        <v>771.400175163786</v>
      </c>
      <c r="J281" s="169">
        <v>1.07059220657326E-2</v>
      </c>
      <c r="K281" s="169">
        <v>1.6630785419404401E-4</v>
      </c>
      <c r="L281" s="169">
        <v>1.1186125690713399E-3</v>
      </c>
      <c r="M281" s="169">
        <v>1.1990842488998E-2</v>
      </c>
      <c r="N281" s="169">
        <v>5.6647429284554202E-5</v>
      </c>
      <c r="O281" s="169">
        <v>3.9715879604569999E-8</v>
      </c>
      <c r="P281" s="169">
        <v>0</v>
      </c>
      <c r="Q281" s="169">
        <v>5.6687145164158798E-5</v>
      </c>
      <c r="R281" s="169">
        <v>4.3083027327736402E-5</v>
      </c>
      <c r="S281" s="169">
        <v>8.0220596884245305E-4</v>
      </c>
      <c r="T281" s="169">
        <v>9.0197614133434795E-4</v>
      </c>
      <c r="U281" s="169">
        <v>5.92087746675572E-5</v>
      </c>
      <c r="V281" s="169">
        <v>4.1511655443683098E-8</v>
      </c>
      <c r="W281" s="169">
        <v>0</v>
      </c>
      <c r="X281" s="169">
        <v>5.9250286323000903E-5</v>
      </c>
      <c r="Y281" s="169">
        <v>1.7233210931094501E-4</v>
      </c>
      <c r="Z281" s="169">
        <v>1.87181392729905E-3</v>
      </c>
      <c r="AA281" s="169">
        <v>2.1033963229329998E-3</v>
      </c>
      <c r="AB281" s="169">
        <v>9.4173794297897899</v>
      </c>
      <c r="AC281" s="169">
        <v>2.7956435308101501E-2</v>
      </c>
      <c r="AD281" s="169">
        <v>0</v>
      </c>
      <c r="AE281" s="169">
        <v>9.4453358650978991</v>
      </c>
      <c r="AF281" s="169">
        <v>3.9114821964889904E-6</v>
      </c>
      <c r="AG281" s="169">
        <v>1.3345070414437701E-7</v>
      </c>
      <c r="AH281" s="169">
        <v>0</v>
      </c>
      <c r="AI281" s="169">
        <v>4.0449329006333701E-6</v>
      </c>
      <c r="AJ281" s="169">
        <v>1.4802809016327999E-3</v>
      </c>
      <c r="AK281" s="169">
        <v>4.3943623141495802E-6</v>
      </c>
      <c r="AL281" s="169">
        <v>0</v>
      </c>
      <c r="AM281" s="169">
        <v>1.48467526394695E-3</v>
      </c>
      <c r="AN281" s="169">
        <v>8.4213139076752503E-5</v>
      </c>
      <c r="AO281" s="169">
        <v>2.8731570651372599E-6</v>
      </c>
      <c r="AP281" s="169">
        <v>0</v>
      </c>
      <c r="AQ281" s="169">
        <v>8.7086296141889805E-5</v>
      </c>
      <c r="AR281" s="169">
        <v>0</v>
      </c>
      <c r="AS281" s="169">
        <v>0</v>
      </c>
      <c r="AT281" s="169">
        <v>0</v>
      </c>
      <c r="AU281" s="169">
        <v>0</v>
      </c>
      <c r="AV281" s="169">
        <v>8.7086296141889805E-5</v>
      </c>
      <c r="AW281" s="169">
        <v>9.5870248426211394E-5</v>
      </c>
      <c r="AX281" s="169">
        <v>3.2708706102403598E-6</v>
      </c>
      <c r="AY281" s="169">
        <v>0</v>
      </c>
      <c r="AZ281" s="169">
        <v>9.9141119036451694E-5</v>
      </c>
      <c r="BA281" s="169">
        <v>0</v>
      </c>
      <c r="BB281" s="169">
        <v>0</v>
      </c>
      <c r="BC281" s="169">
        <v>0</v>
      </c>
      <c r="BD281" s="169">
        <v>0</v>
      </c>
      <c r="BE281" s="169">
        <v>9.9141119036451694E-5</v>
      </c>
      <c r="BF281" s="169">
        <v>8.4390893486622001E-4</v>
      </c>
      <c r="BG281" s="169">
        <v>1.21663394911832E-4</v>
      </c>
      <c r="BH281" s="169">
        <v>0</v>
      </c>
      <c r="BI281" s="169">
        <v>9.65572329778053E-4</v>
      </c>
      <c r="BJ281" s="169">
        <v>8.8970731286621899E-5</v>
      </c>
      <c r="BK281" s="169">
        <v>2.6411853871586598E-7</v>
      </c>
      <c r="BL281" s="169">
        <v>0</v>
      </c>
      <c r="BM281" s="169">
        <v>8.9234849825337807E-5</v>
      </c>
      <c r="BN281" s="169">
        <v>0.84179695582732394</v>
      </c>
    </row>
    <row r="282" spans="1:66" x14ac:dyDescent="0.25">
      <c r="A282" s="169" t="s">
        <v>209</v>
      </c>
      <c r="B282" s="169">
        <v>2029</v>
      </c>
      <c r="C282" s="169" t="s">
        <v>60</v>
      </c>
      <c r="D282" s="169">
        <v>2029</v>
      </c>
      <c r="E282" s="169" t="s">
        <v>210</v>
      </c>
      <c r="F282" s="169" t="s">
        <v>211</v>
      </c>
      <c r="G282" s="169">
        <v>33.470076780543401</v>
      </c>
      <c r="H282" s="169">
        <v>8260.2707368841093</v>
      </c>
      <c r="I282" s="169">
        <v>488.66312099593398</v>
      </c>
      <c r="J282" s="169">
        <v>6.1538106547190897E-3</v>
      </c>
      <c r="K282" s="169">
        <v>1.0535195310183E-4</v>
      </c>
      <c r="L282" s="169">
        <v>7.0861367003400503E-4</v>
      </c>
      <c r="M282" s="169">
        <v>6.9677762778549302E-3</v>
      </c>
      <c r="N282" s="169">
        <v>3.0795082171103701E-5</v>
      </c>
      <c r="O282" s="169">
        <v>2.5159037171008199E-8</v>
      </c>
      <c r="P282" s="169">
        <v>0</v>
      </c>
      <c r="Q282" s="169">
        <v>3.0820241208274803E-5</v>
      </c>
      <c r="R282" s="169">
        <v>2.7316169593695201E-5</v>
      </c>
      <c r="S282" s="169">
        <v>5.0862707783460497E-4</v>
      </c>
      <c r="T282" s="169">
        <v>5.6676348863657496E-4</v>
      </c>
      <c r="U282" s="169">
        <v>3.2187499135727801E-5</v>
      </c>
      <c r="V282" s="169">
        <v>2.6296617190307201E-8</v>
      </c>
      <c r="W282" s="169">
        <v>0</v>
      </c>
      <c r="X282" s="169">
        <v>3.2213795752918099E-5</v>
      </c>
      <c r="Y282" s="169">
        <v>1.0926467837478099E-4</v>
      </c>
      <c r="Z282" s="169">
        <v>1.18679651494741E-3</v>
      </c>
      <c r="AA282" s="169">
        <v>1.32827498907511E-3</v>
      </c>
      <c r="AB282" s="169">
        <v>5.9709530547938501</v>
      </c>
      <c r="AC282" s="169">
        <v>1.7709717173290999E-2</v>
      </c>
      <c r="AD282" s="169">
        <v>0</v>
      </c>
      <c r="AE282" s="169">
        <v>5.9886627719671397</v>
      </c>
      <c r="AF282" s="169">
        <v>2.3745602776116199E-6</v>
      </c>
      <c r="AG282" s="169">
        <v>8.45377531479693E-8</v>
      </c>
      <c r="AH282" s="169">
        <v>0</v>
      </c>
      <c r="AI282" s="169">
        <v>2.4590980307595901E-6</v>
      </c>
      <c r="AJ282" s="169">
        <v>9.3855066979654301E-4</v>
      </c>
      <c r="AK282" s="169">
        <v>2.7837209173089901E-6</v>
      </c>
      <c r="AL282" s="169">
        <v>0</v>
      </c>
      <c r="AM282" s="169">
        <v>9.4133439071385195E-4</v>
      </c>
      <c r="AN282" s="169">
        <v>5.1123631620804797E-5</v>
      </c>
      <c r="AO282" s="169">
        <v>1.82007464318165E-6</v>
      </c>
      <c r="AP282" s="169">
        <v>0</v>
      </c>
      <c r="AQ282" s="169">
        <v>5.2943706263986501E-5</v>
      </c>
      <c r="AR282" s="169">
        <v>0</v>
      </c>
      <c r="AS282" s="169">
        <v>0</v>
      </c>
      <c r="AT282" s="169">
        <v>0</v>
      </c>
      <c r="AU282" s="169">
        <v>0</v>
      </c>
      <c r="AV282" s="169">
        <v>5.2943706263986501E-5</v>
      </c>
      <c r="AW282" s="169">
        <v>5.8200363003564699E-5</v>
      </c>
      <c r="AX282" s="169">
        <v>2.0720164348349601E-6</v>
      </c>
      <c r="AY282" s="169">
        <v>0</v>
      </c>
      <c r="AZ282" s="169">
        <v>6.02723794383996E-5</v>
      </c>
      <c r="BA282" s="169">
        <v>0</v>
      </c>
      <c r="BB282" s="169">
        <v>0</v>
      </c>
      <c r="BC282" s="169">
        <v>0</v>
      </c>
      <c r="BD282" s="169">
        <v>0</v>
      </c>
      <c r="BE282" s="169">
        <v>6.02723794383996E-5</v>
      </c>
      <c r="BF282" s="169">
        <v>5.1231540976182501E-4</v>
      </c>
      <c r="BG282" s="169">
        <v>7.7070781395601794E-5</v>
      </c>
      <c r="BH282" s="169">
        <v>0</v>
      </c>
      <c r="BI282" s="169">
        <v>5.8938619115742703E-4</v>
      </c>
      <c r="BJ282" s="169">
        <v>5.6410603790969402E-5</v>
      </c>
      <c r="BK282" s="169">
        <v>1.67312626568145E-7</v>
      </c>
      <c r="BL282" s="169">
        <v>0</v>
      </c>
      <c r="BM282" s="169">
        <v>5.6577916417537603E-5</v>
      </c>
      <c r="BN282" s="169">
        <v>0.53372777452484099</v>
      </c>
    </row>
    <row r="283" spans="1:66" x14ac:dyDescent="0.25">
      <c r="A283" s="169" t="s">
        <v>209</v>
      </c>
      <c r="B283" s="169">
        <v>2029</v>
      </c>
      <c r="C283" s="169" t="s">
        <v>60</v>
      </c>
      <c r="D283" s="169">
        <v>2030</v>
      </c>
      <c r="E283" s="169" t="s">
        <v>210</v>
      </c>
      <c r="F283" s="169" t="s">
        <v>211</v>
      </c>
      <c r="G283" s="169">
        <v>13.887829494446899</v>
      </c>
      <c r="H283" s="169">
        <v>1428.1068669684901</v>
      </c>
      <c r="I283" s="169">
        <v>202.762310618924</v>
      </c>
      <c r="J283" s="169">
        <v>9.5429109718080498E-4</v>
      </c>
      <c r="K283" s="169">
        <v>4.3713970875492698E-5</v>
      </c>
      <c r="L283" s="169">
        <v>2.9402698689317798E-4</v>
      </c>
      <c r="M283" s="169">
        <v>1.2920320549494699E-3</v>
      </c>
      <c r="N283" s="169">
        <v>4.4386883307641196E-6</v>
      </c>
      <c r="O283" s="169">
        <v>1.04393073480646E-8</v>
      </c>
      <c r="P283" s="169">
        <v>0</v>
      </c>
      <c r="Q283" s="169">
        <v>4.4491276381121802E-6</v>
      </c>
      <c r="R283" s="169">
        <v>4.7226550580044697E-6</v>
      </c>
      <c r="S283" s="169">
        <v>8.7935837180043203E-5</v>
      </c>
      <c r="T283" s="169">
        <v>9.71076198761599E-5</v>
      </c>
      <c r="U283" s="169">
        <v>4.6393861206935197E-6</v>
      </c>
      <c r="V283" s="169">
        <v>1.09113265026038E-8</v>
      </c>
      <c r="W283" s="169">
        <v>0</v>
      </c>
      <c r="X283" s="169">
        <v>4.6502974471961202E-6</v>
      </c>
      <c r="Y283" s="169">
        <v>1.8890620232017801E-5</v>
      </c>
      <c r="Z283" s="169">
        <v>2.0518362008676701E-4</v>
      </c>
      <c r="AA283" s="169">
        <v>2.28724537765981E-4</v>
      </c>
      <c r="AB283" s="169">
        <v>1.0323098759731599</v>
      </c>
      <c r="AC283" s="169">
        <v>7.3483408511485103E-3</v>
      </c>
      <c r="AD283" s="169">
        <v>0</v>
      </c>
      <c r="AE283" s="169">
        <v>1.03965821682431</v>
      </c>
      <c r="AF283" s="169">
        <v>3.9230192797337002E-7</v>
      </c>
      <c r="AG283" s="169">
        <v>3.5077478586637897E-8</v>
      </c>
      <c r="AH283" s="169">
        <v>0</v>
      </c>
      <c r="AI283" s="169">
        <v>4.2737940656000802E-7</v>
      </c>
      <c r="AJ283" s="169">
        <v>1.6226473674153599E-4</v>
      </c>
      <c r="AK283" s="169">
        <v>1.15505685012906E-6</v>
      </c>
      <c r="AL283" s="169">
        <v>0</v>
      </c>
      <c r="AM283" s="169">
        <v>1.63419793591665E-4</v>
      </c>
      <c r="AN283" s="169">
        <v>8.4461529315291501E-6</v>
      </c>
      <c r="AO283" s="169">
        <v>7.5520849496129302E-7</v>
      </c>
      <c r="AP283" s="169">
        <v>0</v>
      </c>
      <c r="AQ283" s="169">
        <v>9.2013614264904399E-6</v>
      </c>
      <c r="AR283" s="169">
        <v>0</v>
      </c>
      <c r="AS283" s="169">
        <v>0</v>
      </c>
      <c r="AT283" s="169">
        <v>0</v>
      </c>
      <c r="AU283" s="169">
        <v>0</v>
      </c>
      <c r="AV283" s="169">
        <v>9.2013614264904399E-6</v>
      </c>
      <c r="AW283" s="169">
        <v>9.6153021805003E-6</v>
      </c>
      <c r="AX283" s="169">
        <v>8.59747384069564E-7</v>
      </c>
      <c r="AY283" s="169">
        <v>0</v>
      </c>
      <c r="AZ283" s="169">
        <v>1.04750495645698E-5</v>
      </c>
      <c r="BA283" s="169">
        <v>0</v>
      </c>
      <c r="BB283" s="169">
        <v>0</v>
      </c>
      <c r="BC283" s="169">
        <v>0</v>
      </c>
      <c r="BD283" s="169">
        <v>0</v>
      </c>
      <c r="BE283" s="169">
        <v>1.04750495645698E-5</v>
      </c>
      <c r="BF283" s="169">
        <v>8.4639805333351805E-5</v>
      </c>
      <c r="BG283" s="169">
        <v>3.1979187799417002E-5</v>
      </c>
      <c r="BH283" s="169">
        <v>0</v>
      </c>
      <c r="BI283" s="169">
        <v>1.16618993132768E-4</v>
      </c>
      <c r="BJ283" s="169">
        <v>9.7527518418979508E-6</v>
      </c>
      <c r="BK283" s="169">
        <v>6.9423480719267695E-8</v>
      </c>
      <c r="BL283" s="169">
        <v>0</v>
      </c>
      <c r="BM283" s="169">
        <v>9.8221753226172098E-6</v>
      </c>
      <c r="BN283" s="169">
        <v>9.2657490905909495E-2</v>
      </c>
    </row>
    <row r="284" spans="1:66" x14ac:dyDescent="0.25">
      <c r="A284" s="169" t="s">
        <v>209</v>
      </c>
      <c r="B284" s="169">
        <v>2029</v>
      </c>
      <c r="C284" s="169" t="s">
        <v>61</v>
      </c>
      <c r="D284" s="169">
        <v>2021</v>
      </c>
      <c r="E284" s="169" t="s">
        <v>210</v>
      </c>
      <c r="F284" s="169" t="s">
        <v>211</v>
      </c>
      <c r="G284" s="169">
        <v>16.992319830079101</v>
      </c>
      <c r="H284" s="169">
        <v>726.91927327816302</v>
      </c>
      <c r="I284" s="169">
        <v>248.08786951915499</v>
      </c>
      <c r="J284" s="169">
        <v>9.4980888463825795E-4</v>
      </c>
      <c r="K284" s="169">
        <v>5.3485807444291401E-5</v>
      </c>
      <c r="L284" s="169">
        <v>3.5975388392845098E-4</v>
      </c>
      <c r="M284" s="169">
        <v>1.3630485760109999E-3</v>
      </c>
      <c r="N284" s="169">
        <v>5.9805268554097703E-6</v>
      </c>
      <c r="O284" s="169">
        <v>1.2772913818803601E-8</v>
      </c>
      <c r="P284" s="169">
        <v>0</v>
      </c>
      <c r="Q284" s="169">
        <v>5.9932997692285797E-6</v>
      </c>
      <c r="R284" s="169">
        <v>2.4038740111903599E-6</v>
      </c>
      <c r="S284" s="169">
        <v>4.4760134088364603E-5</v>
      </c>
      <c r="T284" s="169">
        <v>5.3157307868783499E-5</v>
      </c>
      <c r="U284" s="169">
        <v>6.2509397416165297E-6</v>
      </c>
      <c r="V284" s="169">
        <v>1.3350448302724301E-8</v>
      </c>
      <c r="W284" s="169">
        <v>0</v>
      </c>
      <c r="X284" s="169">
        <v>6.2642901899192503E-6</v>
      </c>
      <c r="Y284" s="169">
        <v>9.6154960447614599E-6</v>
      </c>
      <c r="Z284" s="169">
        <v>1.0444031287285001E-4</v>
      </c>
      <c r="AA284" s="169">
        <v>1.2032009910753101E-4</v>
      </c>
      <c r="AB284" s="169">
        <v>0.65467702376913295</v>
      </c>
      <c r="AC284" s="169">
        <v>1.00905182426174E-2</v>
      </c>
      <c r="AD284" s="169">
        <v>0</v>
      </c>
      <c r="AE284" s="169">
        <v>0.66476754201175003</v>
      </c>
      <c r="AF284" s="169">
        <v>2.7673103952196698E-7</v>
      </c>
      <c r="AG284" s="169">
        <v>4.29187106030669E-8</v>
      </c>
      <c r="AH284" s="169">
        <v>0</v>
      </c>
      <c r="AI284" s="169">
        <v>3.19649750125034E-7</v>
      </c>
      <c r="AJ284" s="169">
        <v>1.0290611122216199E-4</v>
      </c>
      <c r="AK284" s="169">
        <v>1.58608894899941E-6</v>
      </c>
      <c r="AL284" s="169">
        <v>0</v>
      </c>
      <c r="AM284" s="169">
        <v>1.0449220017116099E-4</v>
      </c>
      <c r="AN284" s="169">
        <v>5.9579433952265196E-6</v>
      </c>
      <c r="AO284" s="169">
        <v>9.2402807003832002E-7</v>
      </c>
      <c r="AP284" s="169">
        <v>0</v>
      </c>
      <c r="AQ284" s="169">
        <v>6.8819714652648397E-6</v>
      </c>
      <c r="AR284" s="169">
        <v>0</v>
      </c>
      <c r="AS284" s="169">
        <v>0</v>
      </c>
      <c r="AT284" s="169">
        <v>0</v>
      </c>
      <c r="AU284" s="169">
        <v>0</v>
      </c>
      <c r="AV284" s="169">
        <v>6.8819714652648397E-6</v>
      </c>
      <c r="AW284" s="169">
        <v>6.7826650291361999E-6</v>
      </c>
      <c r="AX284" s="169">
        <v>1.05193561953114E-6</v>
      </c>
      <c r="AY284" s="169">
        <v>0</v>
      </c>
      <c r="AZ284" s="169">
        <v>7.8346006486673495E-6</v>
      </c>
      <c r="BA284" s="169">
        <v>0</v>
      </c>
      <c r="BB284" s="169">
        <v>0</v>
      </c>
      <c r="BC284" s="169">
        <v>0</v>
      </c>
      <c r="BD284" s="169">
        <v>0</v>
      </c>
      <c r="BE284" s="169">
        <v>7.8346006486673495E-6</v>
      </c>
      <c r="BF284" s="169">
        <v>5.9785169555337399E-5</v>
      </c>
      <c r="BG284" s="169">
        <v>3.9127826793318603E-5</v>
      </c>
      <c r="BH284" s="169">
        <v>0</v>
      </c>
      <c r="BI284" s="169">
        <v>9.8912996348656104E-5</v>
      </c>
      <c r="BJ284" s="169">
        <v>6.1850639018575697E-6</v>
      </c>
      <c r="BK284" s="169">
        <v>9.5330213017307595E-8</v>
      </c>
      <c r="BL284" s="169">
        <v>0</v>
      </c>
      <c r="BM284" s="169">
        <v>6.2803941148748797E-6</v>
      </c>
      <c r="BN284" s="169">
        <v>5.92460978826721E-2</v>
      </c>
    </row>
    <row r="285" spans="1:66" x14ac:dyDescent="0.25">
      <c r="A285" s="169" t="s">
        <v>209</v>
      </c>
      <c r="B285" s="169">
        <v>2029</v>
      </c>
      <c r="C285" s="169" t="s">
        <v>61</v>
      </c>
      <c r="D285" s="169">
        <v>2022</v>
      </c>
      <c r="E285" s="169" t="s">
        <v>210</v>
      </c>
      <c r="F285" s="169" t="s">
        <v>211</v>
      </c>
      <c r="G285" s="169">
        <v>19.504612036817299</v>
      </c>
      <c r="H285" s="169">
        <v>887.05858243444698</v>
      </c>
      <c r="I285" s="169">
        <v>284.76733573753199</v>
      </c>
      <c r="J285" s="169">
        <v>1.1070545968498999E-3</v>
      </c>
      <c r="K285" s="169">
        <v>6.1393613944939497E-5</v>
      </c>
      <c r="L285" s="169">
        <v>4.12943023962018E-4</v>
      </c>
      <c r="M285" s="169">
        <v>1.5813912347568599E-3</v>
      </c>
      <c r="N285" s="169">
        <v>6.8797287042965898E-6</v>
      </c>
      <c r="O285" s="169">
        <v>1.4661372379212501E-8</v>
      </c>
      <c r="P285" s="169">
        <v>0</v>
      </c>
      <c r="Q285" s="169">
        <v>6.8943900766757997E-6</v>
      </c>
      <c r="R285" s="169">
        <v>2.93344412661013E-6</v>
      </c>
      <c r="S285" s="169">
        <v>5.4620729637480597E-5</v>
      </c>
      <c r="T285" s="169">
        <v>6.4448563840766601E-5</v>
      </c>
      <c r="U285" s="169">
        <v>7.1907995079608901E-6</v>
      </c>
      <c r="V285" s="169">
        <v>1.5324294579324101E-8</v>
      </c>
      <c r="W285" s="169">
        <v>0</v>
      </c>
      <c r="X285" s="169">
        <v>7.2061238025402199E-6</v>
      </c>
      <c r="Y285" s="169">
        <v>1.17337765064405E-5</v>
      </c>
      <c r="Z285" s="169">
        <v>1.2744836915412101E-4</v>
      </c>
      <c r="AA285" s="169">
        <v>1.4638826946310199E-4</v>
      </c>
      <c r="AB285" s="169">
        <v>0.79890146541048501</v>
      </c>
      <c r="AC285" s="169">
        <v>1.1582388134214101E-2</v>
      </c>
      <c r="AD285" s="169">
        <v>0</v>
      </c>
      <c r="AE285" s="169">
        <v>0.81048385354469898</v>
      </c>
      <c r="AF285" s="169">
        <v>3.2905889769371499E-7</v>
      </c>
      <c r="AG285" s="169">
        <v>4.9264185691198697E-8</v>
      </c>
      <c r="AH285" s="169">
        <v>0</v>
      </c>
      <c r="AI285" s="169">
        <v>3.7832308338491298E-7</v>
      </c>
      <c r="AJ285" s="169">
        <v>1.25576185004579E-4</v>
      </c>
      <c r="AK285" s="169">
        <v>1.82059012044695E-6</v>
      </c>
      <c r="AL285" s="169">
        <v>0</v>
      </c>
      <c r="AM285" s="169">
        <v>1.2739677512502601E-4</v>
      </c>
      <c r="AN285" s="169">
        <v>7.08454783222524E-6</v>
      </c>
      <c r="AO285" s="169">
        <v>1.06064440861825E-6</v>
      </c>
      <c r="AP285" s="169">
        <v>0</v>
      </c>
      <c r="AQ285" s="169">
        <v>8.1451922408434908E-6</v>
      </c>
      <c r="AR285" s="169">
        <v>0</v>
      </c>
      <c r="AS285" s="169">
        <v>0</v>
      </c>
      <c r="AT285" s="169">
        <v>0</v>
      </c>
      <c r="AU285" s="169">
        <v>0</v>
      </c>
      <c r="AV285" s="169">
        <v>8.1451922408434908E-6</v>
      </c>
      <c r="AW285" s="169">
        <v>8.0652184220776403E-6</v>
      </c>
      <c r="AX285" s="169">
        <v>1.20746292159265E-6</v>
      </c>
      <c r="AY285" s="169">
        <v>0</v>
      </c>
      <c r="AZ285" s="169">
        <v>9.2726813436702893E-6</v>
      </c>
      <c r="BA285" s="169">
        <v>0</v>
      </c>
      <c r="BB285" s="169">
        <v>0</v>
      </c>
      <c r="BC285" s="169">
        <v>0</v>
      </c>
      <c r="BD285" s="169">
        <v>0</v>
      </c>
      <c r="BE285" s="169">
        <v>9.2726813436702893E-6</v>
      </c>
      <c r="BF285" s="169">
        <v>7.1090116552116698E-5</v>
      </c>
      <c r="BG285" s="169">
        <v>4.4912824680743399E-5</v>
      </c>
      <c r="BH285" s="169">
        <v>0</v>
      </c>
      <c r="BI285" s="169">
        <v>1.1600294123285999E-4</v>
      </c>
      <c r="BJ285" s="169">
        <v>7.5476249134321304E-6</v>
      </c>
      <c r="BK285" s="169">
        <v>1.09424660016011E-7</v>
      </c>
      <c r="BL285" s="169">
        <v>0</v>
      </c>
      <c r="BM285" s="169">
        <v>7.6570495734481396E-6</v>
      </c>
      <c r="BN285" s="169">
        <v>7.2232777151123001E-2</v>
      </c>
    </row>
    <row r="286" spans="1:66" x14ac:dyDescent="0.25">
      <c r="A286" s="169" t="s">
        <v>209</v>
      </c>
      <c r="B286" s="169">
        <v>2029</v>
      </c>
      <c r="C286" s="169" t="s">
        <v>61</v>
      </c>
      <c r="D286" s="169">
        <v>2023</v>
      </c>
      <c r="E286" s="169" t="s">
        <v>210</v>
      </c>
      <c r="F286" s="169" t="s">
        <v>211</v>
      </c>
      <c r="G286" s="169">
        <v>23.887828092253599</v>
      </c>
      <c r="H286" s="169">
        <v>1152.8256074810899</v>
      </c>
      <c r="I286" s="169">
        <v>348.76229014690301</v>
      </c>
      <c r="J286" s="169">
        <v>1.3668968987464701E-3</v>
      </c>
      <c r="K286" s="169">
        <v>7.5190426403283007E-5</v>
      </c>
      <c r="L286" s="169">
        <v>5.0574253667183804E-4</v>
      </c>
      <c r="M286" s="169">
        <v>1.9478298618216001E-3</v>
      </c>
      <c r="N286" s="169">
        <v>8.3630126568039897E-6</v>
      </c>
      <c r="O286" s="169">
        <v>1.7956180944796299E-8</v>
      </c>
      <c r="P286" s="169">
        <v>0</v>
      </c>
      <c r="Q286" s="169">
        <v>8.3809688377487808E-6</v>
      </c>
      <c r="R286" s="169">
        <v>3.81231811994907E-6</v>
      </c>
      <c r="S286" s="169">
        <v>7.0985363393451695E-5</v>
      </c>
      <c r="T286" s="169">
        <v>8.3178650351149503E-5</v>
      </c>
      <c r="U286" s="169">
        <v>8.7411509788256192E-6</v>
      </c>
      <c r="V286" s="169">
        <v>1.8768079767747102E-8</v>
      </c>
      <c r="W286" s="169">
        <v>0</v>
      </c>
      <c r="X286" s="169">
        <v>8.7599190585933695E-6</v>
      </c>
      <c r="Y286" s="169">
        <v>1.52492724797962E-5</v>
      </c>
      <c r="Z286" s="169">
        <v>1.6563251458472E-4</v>
      </c>
      <c r="AA286" s="169">
        <v>1.8964170612311001E-4</v>
      </c>
      <c r="AB286" s="169">
        <v>1.0382561934656001</v>
      </c>
      <c r="AC286" s="169">
        <v>1.4185265317023601E-2</v>
      </c>
      <c r="AD286" s="169">
        <v>0</v>
      </c>
      <c r="AE286" s="169">
        <v>1.0524414587826201</v>
      </c>
      <c r="AF286" s="169">
        <v>4.1571572498841298E-7</v>
      </c>
      <c r="AG286" s="169">
        <v>6.0335186194672196E-8</v>
      </c>
      <c r="AH286" s="169">
        <v>0</v>
      </c>
      <c r="AI286" s="169">
        <v>4.7605091118308501E-7</v>
      </c>
      <c r="AJ286" s="169">
        <v>1.6319941504400101E-4</v>
      </c>
      <c r="AK286" s="169">
        <v>2.22972616638564E-6</v>
      </c>
      <c r="AL286" s="169">
        <v>0</v>
      </c>
      <c r="AM286" s="169">
        <v>1.65429141210386E-4</v>
      </c>
      <c r="AN286" s="169">
        <v>8.9502455606896504E-6</v>
      </c>
      <c r="AO286" s="169">
        <v>1.29900001354844E-6</v>
      </c>
      <c r="AP286" s="169">
        <v>0</v>
      </c>
      <c r="AQ286" s="169">
        <v>1.0249245574238101E-5</v>
      </c>
      <c r="AR286" s="169">
        <v>0</v>
      </c>
      <c r="AS286" s="169">
        <v>0</v>
      </c>
      <c r="AT286" s="169">
        <v>0</v>
      </c>
      <c r="AU286" s="169">
        <v>0</v>
      </c>
      <c r="AV286" s="169">
        <v>1.0249245574238101E-5</v>
      </c>
      <c r="AW286" s="169">
        <v>1.0189173266618901E-5</v>
      </c>
      <c r="AX286" s="169">
        <v>1.47881263386985E-6</v>
      </c>
      <c r="AY286" s="169">
        <v>0</v>
      </c>
      <c r="AZ286" s="169">
        <v>1.16679859004888E-5</v>
      </c>
      <c r="BA286" s="169">
        <v>0</v>
      </c>
      <c r="BB286" s="169">
        <v>0</v>
      </c>
      <c r="BC286" s="169">
        <v>0</v>
      </c>
      <c r="BD286" s="169">
        <v>0</v>
      </c>
      <c r="BE286" s="169">
        <v>1.16679859004888E-5</v>
      </c>
      <c r="BF286" s="169">
        <v>8.9811517982281902E-5</v>
      </c>
      <c r="BG286" s="169">
        <v>5.5005956185437197E-5</v>
      </c>
      <c r="BH286" s="169">
        <v>0</v>
      </c>
      <c r="BI286" s="169">
        <v>1.44817474167719E-4</v>
      </c>
      <c r="BJ286" s="169">
        <v>9.8089297011112098E-6</v>
      </c>
      <c r="BK286" s="169">
        <v>1.3401535301403E-7</v>
      </c>
      <c r="BL286" s="169">
        <v>0</v>
      </c>
      <c r="BM286" s="169">
        <v>9.94294505412524E-6</v>
      </c>
      <c r="BN286" s="169">
        <v>9.37967721680905E-2</v>
      </c>
    </row>
    <row r="287" spans="1:66" x14ac:dyDescent="0.25">
      <c r="A287" s="169" t="s">
        <v>209</v>
      </c>
      <c r="B287" s="169">
        <v>2029</v>
      </c>
      <c r="C287" s="169" t="s">
        <v>61</v>
      </c>
      <c r="D287" s="169">
        <v>2024</v>
      </c>
      <c r="E287" s="169" t="s">
        <v>210</v>
      </c>
      <c r="F287" s="169" t="s">
        <v>211</v>
      </c>
      <c r="G287" s="169">
        <v>26.580302713637</v>
      </c>
      <c r="H287" s="169">
        <v>1355.0621398056801</v>
      </c>
      <c r="I287" s="169">
        <v>388.07241961910103</v>
      </c>
      <c r="J287" s="169">
        <v>1.51708681651144E-3</v>
      </c>
      <c r="K287" s="169">
        <v>8.3665383359603603E-5</v>
      </c>
      <c r="L287" s="169">
        <v>5.6274641913801199E-4</v>
      </c>
      <c r="M287" s="169">
        <v>2.16349861900905E-3</v>
      </c>
      <c r="N287" s="169">
        <v>9.1092854610067194E-6</v>
      </c>
      <c r="O287" s="169">
        <v>1.9980080367720799E-8</v>
      </c>
      <c r="P287" s="169">
        <v>0</v>
      </c>
      <c r="Q287" s="169">
        <v>9.1292655413744405E-6</v>
      </c>
      <c r="R287" s="169">
        <v>4.4811009711396397E-6</v>
      </c>
      <c r="S287" s="169">
        <v>8.3438100082620098E-5</v>
      </c>
      <c r="T287" s="169">
        <v>9.7048466595134203E-5</v>
      </c>
      <c r="U287" s="169">
        <v>9.52116692769787E-6</v>
      </c>
      <c r="V287" s="169">
        <v>2.08834909416556E-8</v>
      </c>
      <c r="W287" s="169">
        <v>0</v>
      </c>
      <c r="X287" s="169">
        <v>9.5420504186395302E-6</v>
      </c>
      <c r="Y287" s="169">
        <v>1.7924403884558501E-5</v>
      </c>
      <c r="Z287" s="169">
        <v>1.9468890019278001E-4</v>
      </c>
      <c r="AA287" s="169">
        <v>2.2215535449597801E-4</v>
      </c>
      <c r="AB287" s="169">
        <v>1.12803907268221</v>
      </c>
      <c r="AC287" s="169">
        <v>1.45896454037355E-2</v>
      </c>
      <c r="AD287" s="169">
        <v>0</v>
      </c>
      <c r="AE287" s="169">
        <v>1.14262871808594</v>
      </c>
      <c r="AF287" s="169">
        <v>4.7376234042529598E-7</v>
      </c>
      <c r="AG287" s="169">
        <v>6.7135760821139695E-8</v>
      </c>
      <c r="AH287" s="169">
        <v>0</v>
      </c>
      <c r="AI287" s="169">
        <v>5.4089810124643595E-7</v>
      </c>
      <c r="AJ287" s="169">
        <v>1.7731203335664299E-4</v>
      </c>
      <c r="AK287" s="169">
        <v>2.2932890846925002E-6</v>
      </c>
      <c r="AL287" s="169">
        <v>0</v>
      </c>
      <c r="AM287" s="169">
        <v>1.79605322441336E-4</v>
      </c>
      <c r="AN287" s="169">
        <v>1.01999732733988E-5</v>
      </c>
      <c r="AO287" s="169">
        <v>1.44541452039052E-6</v>
      </c>
      <c r="AP287" s="169">
        <v>0</v>
      </c>
      <c r="AQ287" s="169">
        <v>1.16453877937894E-5</v>
      </c>
      <c r="AR287" s="169">
        <v>0</v>
      </c>
      <c r="AS287" s="169">
        <v>0</v>
      </c>
      <c r="AT287" s="169">
        <v>0</v>
      </c>
      <c r="AU287" s="169">
        <v>0</v>
      </c>
      <c r="AV287" s="169">
        <v>1.16453877937894E-5</v>
      </c>
      <c r="AW287" s="169">
        <v>1.1611893136654399E-5</v>
      </c>
      <c r="AX287" s="169">
        <v>1.6454944046486301E-6</v>
      </c>
      <c r="AY287" s="169">
        <v>0</v>
      </c>
      <c r="AZ287" s="169">
        <v>1.3257387541303001E-5</v>
      </c>
      <c r="BA287" s="169">
        <v>0</v>
      </c>
      <c r="BB287" s="169">
        <v>0</v>
      </c>
      <c r="BC287" s="169">
        <v>0</v>
      </c>
      <c r="BD287" s="169">
        <v>0</v>
      </c>
      <c r="BE287" s="169">
        <v>1.3257387541303001E-5</v>
      </c>
      <c r="BF287" s="169">
        <v>1.0235194874444899E-4</v>
      </c>
      <c r="BG287" s="169">
        <v>6.1205856003966299E-5</v>
      </c>
      <c r="BH287" s="169">
        <v>0</v>
      </c>
      <c r="BI287" s="169">
        <v>1.6355780474841501E-4</v>
      </c>
      <c r="BJ287" s="169">
        <v>1.06571538255053E-5</v>
      </c>
      <c r="BK287" s="169">
        <v>1.3783573556320299E-7</v>
      </c>
      <c r="BL287" s="169">
        <v>0</v>
      </c>
      <c r="BM287" s="169">
        <v>1.0794989561068499E-5</v>
      </c>
      <c r="BN287" s="169">
        <v>0.10183453402433899</v>
      </c>
    </row>
    <row r="288" spans="1:66" x14ac:dyDescent="0.25">
      <c r="A288" s="169" t="s">
        <v>209</v>
      </c>
      <c r="B288" s="169">
        <v>2029</v>
      </c>
      <c r="C288" s="169" t="s">
        <v>61</v>
      </c>
      <c r="D288" s="169">
        <v>2025</v>
      </c>
      <c r="E288" s="169" t="s">
        <v>210</v>
      </c>
      <c r="F288" s="169" t="s">
        <v>211</v>
      </c>
      <c r="G288" s="169">
        <v>27.722249257416198</v>
      </c>
      <c r="H288" s="169">
        <v>1481.2793700945899</v>
      </c>
      <c r="I288" s="169">
        <v>404.74483915827699</v>
      </c>
      <c r="J288" s="169">
        <v>1.55492903964261E-3</v>
      </c>
      <c r="K288" s="169">
        <v>8.7259826823652106E-5</v>
      </c>
      <c r="L288" s="169">
        <v>5.8692320656147099E-4</v>
      </c>
      <c r="M288" s="169">
        <v>2.2291120730277298E-3</v>
      </c>
      <c r="N288" s="169">
        <v>9.1253928997776301E-6</v>
      </c>
      <c r="O288" s="169">
        <v>2.0838467270464599E-8</v>
      </c>
      <c r="P288" s="169">
        <v>0</v>
      </c>
      <c r="Q288" s="169">
        <v>9.1462313670480892E-6</v>
      </c>
      <c r="R288" s="169">
        <v>4.8984930128826603E-6</v>
      </c>
      <c r="S288" s="169">
        <v>9.1209939899875093E-5</v>
      </c>
      <c r="T288" s="169">
        <v>1.05254664279805E-4</v>
      </c>
      <c r="U288" s="169">
        <v>9.5380026733742995E-6</v>
      </c>
      <c r="V288" s="169">
        <v>2.1780690291105999E-8</v>
      </c>
      <c r="W288" s="169">
        <v>0</v>
      </c>
      <c r="X288" s="169">
        <v>9.5597833636654099E-6</v>
      </c>
      <c r="Y288" s="169">
        <v>1.95939720515306E-5</v>
      </c>
      <c r="Z288" s="169">
        <v>2.12823193099708E-4</v>
      </c>
      <c r="AA288" s="169">
        <v>2.4197694851490399E-4</v>
      </c>
      <c r="AB288" s="169">
        <v>1.2331102448662601</v>
      </c>
      <c r="AC288" s="169">
        <v>1.52164477138241E-2</v>
      </c>
      <c r="AD288" s="169">
        <v>0</v>
      </c>
      <c r="AE288" s="169">
        <v>1.24832669258008</v>
      </c>
      <c r="AF288" s="169">
        <v>5.0070689365242897E-7</v>
      </c>
      <c r="AG288" s="169">
        <v>7.0020056416251795E-8</v>
      </c>
      <c r="AH288" s="169">
        <v>0</v>
      </c>
      <c r="AI288" s="169">
        <v>5.7072695006868095E-7</v>
      </c>
      <c r="AJ288" s="169">
        <v>1.9382775842175201E-4</v>
      </c>
      <c r="AK288" s="169">
        <v>2.39181367910231E-6</v>
      </c>
      <c r="AL288" s="169">
        <v>0</v>
      </c>
      <c r="AM288" s="169">
        <v>1.96219572100855E-4</v>
      </c>
      <c r="AN288" s="169">
        <v>1.0780082115595301E-5</v>
      </c>
      <c r="AO288" s="169">
        <v>1.5075126136165799E-6</v>
      </c>
      <c r="AP288" s="169">
        <v>0</v>
      </c>
      <c r="AQ288" s="169">
        <v>1.22875947292119E-5</v>
      </c>
      <c r="AR288" s="169">
        <v>0</v>
      </c>
      <c r="AS288" s="169">
        <v>0</v>
      </c>
      <c r="AT288" s="169">
        <v>0</v>
      </c>
      <c r="AU288" s="169">
        <v>0</v>
      </c>
      <c r="AV288" s="169">
        <v>1.22875947292119E-5</v>
      </c>
      <c r="AW288" s="169">
        <v>1.2272302894862501E-5</v>
      </c>
      <c r="AX288" s="169">
        <v>1.71618835679961E-6</v>
      </c>
      <c r="AY288" s="169">
        <v>0</v>
      </c>
      <c r="AZ288" s="169">
        <v>1.39884912516621E-5</v>
      </c>
      <c r="BA288" s="169">
        <v>0</v>
      </c>
      <c r="BB288" s="169">
        <v>0</v>
      </c>
      <c r="BC288" s="169">
        <v>0</v>
      </c>
      <c r="BD288" s="169">
        <v>0</v>
      </c>
      <c r="BE288" s="169">
        <v>1.39884912516621E-5</v>
      </c>
      <c r="BF288" s="169">
        <v>1.0817306785739501E-4</v>
      </c>
      <c r="BG288" s="169">
        <v>6.3835390229959906E-5</v>
      </c>
      <c r="BH288" s="169">
        <v>0</v>
      </c>
      <c r="BI288" s="169">
        <v>1.7200845808735499E-4</v>
      </c>
      <c r="BJ288" s="169">
        <v>1.1649814161223101E-5</v>
      </c>
      <c r="BK288" s="169">
        <v>1.4375745299175999E-7</v>
      </c>
      <c r="BL288" s="169">
        <v>0</v>
      </c>
      <c r="BM288" s="169">
        <v>1.1793571614214901E-5</v>
      </c>
      <c r="BN288" s="169">
        <v>0.111254657822696</v>
      </c>
    </row>
    <row r="289" spans="1:66" x14ac:dyDescent="0.25">
      <c r="A289" s="169" t="s">
        <v>209</v>
      </c>
      <c r="B289" s="169">
        <v>2029</v>
      </c>
      <c r="C289" s="169" t="s">
        <v>61</v>
      </c>
      <c r="D289" s="169">
        <v>2026</v>
      </c>
      <c r="E289" s="169" t="s">
        <v>210</v>
      </c>
      <c r="F289" s="169" t="s">
        <v>211</v>
      </c>
      <c r="G289" s="169">
        <v>28.883945572097002</v>
      </c>
      <c r="H289" s="169">
        <v>1598.6319782548401</v>
      </c>
      <c r="I289" s="169">
        <v>421.70560535261598</v>
      </c>
      <c r="J289" s="169">
        <v>1.5610787875277501E-3</v>
      </c>
      <c r="K289" s="169">
        <v>9.0916435574964004E-5</v>
      </c>
      <c r="L289" s="169">
        <v>6.1151812740400198E-4</v>
      </c>
      <c r="M289" s="169">
        <v>2.26351335050671E-3</v>
      </c>
      <c r="N289" s="169">
        <v>8.9067887185551792E-6</v>
      </c>
      <c r="O289" s="169">
        <v>2.1711699828433099E-8</v>
      </c>
      <c r="P289" s="169">
        <v>0</v>
      </c>
      <c r="Q289" s="169">
        <v>8.9285004183836193E-6</v>
      </c>
      <c r="R289" s="169">
        <v>5.2865703349072397E-6</v>
      </c>
      <c r="S289" s="169">
        <v>9.84359396359729E-5</v>
      </c>
      <c r="T289" s="169">
        <v>1.1265101038926299E-4</v>
      </c>
      <c r="U289" s="169">
        <v>9.3095141811186694E-6</v>
      </c>
      <c r="V289" s="169">
        <v>2.2693406550433701E-8</v>
      </c>
      <c r="W289" s="169">
        <v>0</v>
      </c>
      <c r="X289" s="169">
        <v>9.3322075876691E-6</v>
      </c>
      <c r="Y289" s="169">
        <v>2.1146281339628901E-5</v>
      </c>
      <c r="Z289" s="169">
        <v>2.2968385915060301E-4</v>
      </c>
      <c r="AA289" s="169">
        <v>2.6016234807790101E-4</v>
      </c>
      <c r="AB289" s="169">
        <v>1.33080194725927</v>
      </c>
      <c r="AC289" s="169">
        <v>1.58540904630665E-2</v>
      </c>
      <c r="AD289" s="169">
        <v>0</v>
      </c>
      <c r="AE289" s="169">
        <v>1.34665603772234</v>
      </c>
      <c r="AF289" s="169">
        <v>5.2093689147496404E-7</v>
      </c>
      <c r="AG289" s="169">
        <v>7.2954235412234099E-8</v>
      </c>
      <c r="AH289" s="169">
        <v>0</v>
      </c>
      <c r="AI289" s="169">
        <v>5.9389112688719802E-7</v>
      </c>
      <c r="AJ289" s="169">
        <v>2.0918353360087799E-4</v>
      </c>
      <c r="AK289" s="169">
        <v>2.4920422395851198E-6</v>
      </c>
      <c r="AL289" s="169">
        <v>0</v>
      </c>
      <c r="AM289" s="169">
        <v>2.11675575840463E-4</v>
      </c>
      <c r="AN289" s="169">
        <v>1.12156284212083E-5</v>
      </c>
      <c r="AO289" s="169">
        <v>1.5706846827842599E-6</v>
      </c>
      <c r="AP289" s="169">
        <v>0</v>
      </c>
      <c r="AQ289" s="169">
        <v>1.27863131039925E-5</v>
      </c>
      <c r="AR289" s="169">
        <v>0</v>
      </c>
      <c r="AS289" s="169">
        <v>0</v>
      </c>
      <c r="AT289" s="169">
        <v>0</v>
      </c>
      <c r="AU289" s="169">
        <v>0</v>
      </c>
      <c r="AV289" s="169">
        <v>1.27863131039925E-5</v>
      </c>
      <c r="AW289" s="169">
        <v>1.27681392094567E-5</v>
      </c>
      <c r="AX289" s="169">
        <v>1.7881049488076999E-6</v>
      </c>
      <c r="AY289" s="169">
        <v>0</v>
      </c>
      <c r="AZ289" s="169">
        <v>1.45562441582644E-5</v>
      </c>
      <c r="BA289" s="169">
        <v>0</v>
      </c>
      <c r="BB289" s="169">
        <v>0</v>
      </c>
      <c r="BC289" s="169">
        <v>0</v>
      </c>
      <c r="BD289" s="169">
        <v>0</v>
      </c>
      <c r="BE289" s="169">
        <v>1.45562441582644E-5</v>
      </c>
      <c r="BF289" s="169">
        <v>1.12543569476017E-4</v>
      </c>
      <c r="BG289" s="169">
        <v>6.6510401802352903E-5</v>
      </c>
      <c r="BH289" s="169">
        <v>0</v>
      </c>
      <c r="BI289" s="169">
        <v>1.7905397127837E-4</v>
      </c>
      <c r="BJ289" s="169">
        <v>1.25727569254328E-5</v>
      </c>
      <c r="BK289" s="169">
        <v>1.49781585514259E-7</v>
      </c>
      <c r="BL289" s="169">
        <v>0</v>
      </c>
      <c r="BM289" s="169">
        <v>1.2722538510947001E-5</v>
      </c>
      <c r="BN289" s="169">
        <v>0.120018067043019</v>
      </c>
    </row>
    <row r="290" spans="1:66" x14ac:dyDescent="0.25">
      <c r="A290" s="169" t="s">
        <v>209</v>
      </c>
      <c r="B290" s="169">
        <v>2029</v>
      </c>
      <c r="C290" s="169" t="s">
        <v>61</v>
      </c>
      <c r="D290" s="169">
        <v>2027</v>
      </c>
      <c r="E290" s="169" t="s">
        <v>210</v>
      </c>
      <c r="F290" s="169" t="s">
        <v>211</v>
      </c>
      <c r="G290" s="169">
        <v>28.934112478157001</v>
      </c>
      <c r="H290" s="169">
        <v>1631.4192990849699</v>
      </c>
      <c r="I290" s="169">
        <v>422.43804218109199</v>
      </c>
      <c r="J290" s="169">
        <v>1.4693801804603599E-3</v>
      </c>
      <c r="K290" s="169">
        <v>9.1074343235862098E-5</v>
      </c>
      <c r="L290" s="169">
        <v>6.1258023896264898E-4</v>
      </c>
      <c r="M290" s="169">
        <v>2.17303476265887E-3</v>
      </c>
      <c r="N290" s="169">
        <v>8.0941867415392098E-6</v>
      </c>
      <c r="O290" s="169">
        <v>2.1749409662879901E-8</v>
      </c>
      <c r="P290" s="169">
        <v>0</v>
      </c>
      <c r="Q290" s="169">
        <v>8.1159361512020894E-6</v>
      </c>
      <c r="R290" s="169">
        <v>5.3949958387250902E-6</v>
      </c>
      <c r="S290" s="169">
        <v>1.00454822517061E-4</v>
      </c>
      <c r="T290" s="169">
        <v>1.13965754506988E-4</v>
      </c>
      <c r="U290" s="169">
        <v>8.4601699485698996E-6</v>
      </c>
      <c r="V290" s="169">
        <v>2.2732821456259401E-8</v>
      </c>
      <c r="W290" s="169">
        <v>0</v>
      </c>
      <c r="X290" s="169">
        <v>8.48290277002616E-6</v>
      </c>
      <c r="Y290" s="169">
        <v>2.15799833549003E-5</v>
      </c>
      <c r="Z290" s="169">
        <v>2.3439458587314299E-4</v>
      </c>
      <c r="AA290" s="169">
        <v>2.64457471998069E-4</v>
      </c>
      <c r="AB290" s="169">
        <v>1.3091838220113501</v>
      </c>
      <c r="AC290" s="169">
        <v>1.53096436559782E-2</v>
      </c>
      <c r="AD290" s="169">
        <v>0</v>
      </c>
      <c r="AE290" s="169">
        <v>1.32449346566733</v>
      </c>
      <c r="AF290" s="169">
        <v>5.1107408150440597E-7</v>
      </c>
      <c r="AG290" s="169">
        <v>7.30809455344876E-8</v>
      </c>
      <c r="AH290" s="169">
        <v>0</v>
      </c>
      <c r="AI290" s="169">
        <v>5.8415502703889297E-7</v>
      </c>
      <c r="AJ290" s="169">
        <v>2.0578546536202501E-4</v>
      </c>
      <c r="AK290" s="169">
        <v>2.40646278337904E-6</v>
      </c>
      <c r="AL290" s="169">
        <v>0</v>
      </c>
      <c r="AM290" s="169">
        <v>2.08191928145404E-4</v>
      </c>
      <c r="AN290" s="169">
        <v>1.1003284827139601E-5</v>
      </c>
      <c r="AO290" s="169">
        <v>1.5734127169697001E-6</v>
      </c>
      <c r="AP290" s="169">
        <v>0</v>
      </c>
      <c r="AQ290" s="169">
        <v>1.2576697544109299E-5</v>
      </c>
      <c r="AR290" s="169">
        <v>0</v>
      </c>
      <c r="AS290" s="169">
        <v>0</v>
      </c>
      <c r="AT290" s="169">
        <v>0</v>
      </c>
      <c r="AU290" s="169">
        <v>0</v>
      </c>
      <c r="AV290" s="169">
        <v>1.2576697544109299E-5</v>
      </c>
      <c r="AW290" s="169">
        <v>1.25264021914775E-5</v>
      </c>
      <c r="AX290" s="169">
        <v>1.79121060806635E-6</v>
      </c>
      <c r="AY290" s="169">
        <v>0</v>
      </c>
      <c r="AZ290" s="169">
        <v>1.43176127995439E-5</v>
      </c>
      <c r="BA290" s="169">
        <v>0</v>
      </c>
      <c r="BB290" s="169">
        <v>0</v>
      </c>
      <c r="BC290" s="169">
        <v>0</v>
      </c>
      <c r="BD290" s="169">
        <v>0</v>
      </c>
      <c r="BE290" s="169">
        <v>1.43176127995439E-5</v>
      </c>
      <c r="BF290" s="169">
        <v>1.10412799731729E-4</v>
      </c>
      <c r="BG290" s="169">
        <v>6.6625919991199399E-5</v>
      </c>
      <c r="BH290" s="169">
        <v>0</v>
      </c>
      <c r="BI290" s="169">
        <v>1.7703871972292801E-4</v>
      </c>
      <c r="BJ290" s="169">
        <v>1.23685195973425E-5</v>
      </c>
      <c r="BK290" s="169">
        <v>1.4463792204243599E-7</v>
      </c>
      <c r="BL290" s="169">
        <v>0</v>
      </c>
      <c r="BM290" s="169">
        <v>1.2513157519384901E-5</v>
      </c>
      <c r="BN290" s="169">
        <v>0.118042871459117</v>
      </c>
    </row>
    <row r="291" spans="1:66" x14ac:dyDescent="0.25">
      <c r="A291" s="169" t="s">
        <v>209</v>
      </c>
      <c r="B291" s="169">
        <v>2029</v>
      </c>
      <c r="C291" s="169" t="s">
        <v>61</v>
      </c>
      <c r="D291" s="169">
        <v>2028</v>
      </c>
      <c r="E291" s="169" t="s">
        <v>210</v>
      </c>
      <c r="F291" s="169" t="s">
        <v>211</v>
      </c>
      <c r="G291" s="169">
        <v>27.859936451793001</v>
      </c>
      <c r="H291" s="169">
        <v>1564.0952856168001</v>
      </c>
      <c r="I291" s="169">
        <v>406.75507219617799</v>
      </c>
      <c r="J291" s="169">
        <v>1.2879070547687499E-3</v>
      </c>
      <c r="K291" s="169">
        <v>8.7693217369476506E-5</v>
      </c>
      <c r="L291" s="169">
        <v>5.8983825897571303E-4</v>
      </c>
      <c r="M291" s="169">
        <v>1.9654385311139401E-3</v>
      </c>
      <c r="N291" s="169">
        <v>6.7880530181769298E-6</v>
      </c>
      <c r="O291" s="169">
        <v>2.0941965008578801E-8</v>
      </c>
      <c r="P291" s="169">
        <v>0</v>
      </c>
      <c r="Q291" s="169">
        <v>6.80899498318551E-6</v>
      </c>
      <c r="R291" s="169">
        <v>5.1723597740967403E-6</v>
      </c>
      <c r="S291" s="169">
        <v>9.63093389936813E-5</v>
      </c>
      <c r="T291" s="169">
        <v>1.08290693750963E-4</v>
      </c>
      <c r="U291" s="169">
        <v>7.0949786541197397E-6</v>
      </c>
      <c r="V291" s="169">
        <v>2.1888867737673399E-8</v>
      </c>
      <c r="W291" s="169">
        <v>0</v>
      </c>
      <c r="X291" s="169">
        <v>7.1168675218574098E-6</v>
      </c>
      <c r="Y291" s="169">
        <v>2.06894390963869E-5</v>
      </c>
      <c r="Z291" s="169">
        <v>2.2472179098525599E-4</v>
      </c>
      <c r="AA291" s="169">
        <v>2.5252809760350001E-4</v>
      </c>
      <c r="AB291" s="169">
        <v>1.2551575460473301</v>
      </c>
      <c r="AC291" s="169">
        <v>1.47412746693766E-2</v>
      </c>
      <c r="AD291" s="169">
        <v>0</v>
      </c>
      <c r="AE291" s="169">
        <v>1.2698988207167099</v>
      </c>
      <c r="AF291" s="169">
        <v>4.69914762784262E-7</v>
      </c>
      <c r="AG291" s="169">
        <v>7.0367822754709296E-8</v>
      </c>
      <c r="AH291" s="169">
        <v>0</v>
      </c>
      <c r="AI291" s="169">
        <v>5.4028258553897095E-7</v>
      </c>
      <c r="AJ291" s="169">
        <v>1.9729328714067099E-4</v>
      </c>
      <c r="AK291" s="169">
        <v>2.3171230936894298E-6</v>
      </c>
      <c r="AL291" s="169">
        <v>0</v>
      </c>
      <c r="AM291" s="169">
        <v>1.9961041023436001E-4</v>
      </c>
      <c r="AN291" s="169">
        <v>1.0117135981877E-5</v>
      </c>
      <c r="AO291" s="169">
        <v>1.5149999275184599E-6</v>
      </c>
      <c r="AP291" s="169">
        <v>0</v>
      </c>
      <c r="AQ291" s="169">
        <v>1.16321359093955E-5</v>
      </c>
      <c r="AR291" s="169">
        <v>0</v>
      </c>
      <c r="AS291" s="169">
        <v>0</v>
      </c>
      <c r="AT291" s="169">
        <v>0</v>
      </c>
      <c r="AU291" s="169">
        <v>0</v>
      </c>
      <c r="AV291" s="169">
        <v>1.16321359093955E-5</v>
      </c>
      <c r="AW291" s="169">
        <v>1.15175891859382E-5</v>
      </c>
      <c r="AX291" s="169">
        <v>1.7247120937329199E-6</v>
      </c>
      <c r="AY291" s="169">
        <v>0</v>
      </c>
      <c r="AZ291" s="169">
        <v>1.32423012796711E-5</v>
      </c>
      <c r="BA291" s="169">
        <v>0</v>
      </c>
      <c r="BB291" s="169">
        <v>0</v>
      </c>
      <c r="BC291" s="169">
        <v>0</v>
      </c>
      <c r="BD291" s="169">
        <v>0</v>
      </c>
      <c r="BE291" s="169">
        <v>1.32423012796711E-5</v>
      </c>
      <c r="BF291" s="169">
        <v>1.01520710492747E-4</v>
      </c>
      <c r="BG291" s="169">
        <v>6.4152439387879805E-5</v>
      </c>
      <c r="BH291" s="169">
        <v>0</v>
      </c>
      <c r="BI291" s="169">
        <v>1.65673149880627E-4</v>
      </c>
      <c r="BJ291" s="169">
        <v>1.1858106130724899E-5</v>
      </c>
      <c r="BK291" s="169">
        <v>1.3926825368027801E-7</v>
      </c>
      <c r="BL291" s="169">
        <v>0</v>
      </c>
      <c r="BM291" s="169">
        <v>1.19973743844052E-5</v>
      </c>
      <c r="BN291" s="169">
        <v>0.113177231255286</v>
      </c>
    </row>
    <row r="292" spans="1:66" x14ac:dyDescent="0.25">
      <c r="A292" s="169" t="s">
        <v>209</v>
      </c>
      <c r="B292" s="169">
        <v>2029</v>
      </c>
      <c r="C292" s="169" t="s">
        <v>61</v>
      </c>
      <c r="D292" s="169">
        <v>2029</v>
      </c>
      <c r="E292" s="169" t="s">
        <v>210</v>
      </c>
      <c r="F292" s="169" t="s">
        <v>211</v>
      </c>
      <c r="G292" s="169">
        <v>16.863858773398999</v>
      </c>
      <c r="H292" s="169">
        <v>946.76030759874402</v>
      </c>
      <c r="I292" s="169">
        <v>246.21233809162601</v>
      </c>
      <c r="J292" s="169">
        <v>7.06753261008582E-4</v>
      </c>
      <c r="K292" s="169">
        <v>5.3081457513829301E-5</v>
      </c>
      <c r="L292" s="169">
        <v>3.57034163223076E-4</v>
      </c>
      <c r="M292" s="169">
        <v>1.11686888174548E-3</v>
      </c>
      <c r="N292" s="169">
        <v>3.5229755905905702E-6</v>
      </c>
      <c r="O292" s="169">
        <v>1.2676351252747E-8</v>
      </c>
      <c r="P292" s="169">
        <v>0</v>
      </c>
      <c r="Q292" s="169">
        <v>3.5356519418433102E-6</v>
      </c>
      <c r="R292" s="169">
        <v>3.1308737874010399E-6</v>
      </c>
      <c r="S292" s="169">
        <v>5.8296869921407403E-5</v>
      </c>
      <c r="T292" s="169">
        <v>6.4963395650651803E-5</v>
      </c>
      <c r="U292" s="169">
        <v>3.6822689138244198E-6</v>
      </c>
      <c r="V292" s="169">
        <v>1.32495196059206E-8</v>
      </c>
      <c r="W292" s="169">
        <v>0</v>
      </c>
      <c r="X292" s="169">
        <v>3.69551843343034E-6</v>
      </c>
      <c r="Y292" s="169">
        <v>1.25234951496041E-5</v>
      </c>
      <c r="Z292" s="169">
        <v>1.36026029816617E-4</v>
      </c>
      <c r="AA292" s="169">
        <v>1.52245043399651E-4</v>
      </c>
      <c r="AB292" s="169">
        <v>0.75975764092405595</v>
      </c>
      <c r="AC292" s="169">
        <v>8.9230201437969798E-3</v>
      </c>
      <c r="AD292" s="169">
        <v>0</v>
      </c>
      <c r="AE292" s="169">
        <v>0.76868066106785304</v>
      </c>
      <c r="AF292" s="169">
        <v>2.72347991447095E-7</v>
      </c>
      <c r="AG292" s="169">
        <v>4.2594247376706402E-8</v>
      </c>
      <c r="AH292" s="169">
        <v>0</v>
      </c>
      <c r="AI292" s="169">
        <v>3.1494223882380201E-7</v>
      </c>
      <c r="AJ292" s="169">
        <v>1.19423320905163E-4</v>
      </c>
      <c r="AK292" s="169">
        <v>1.4025745062331299E-6</v>
      </c>
      <c r="AL292" s="169">
        <v>0</v>
      </c>
      <c r="AM292" s="169">
        <v>1.20825895411396E-4</v>
      </c>
      <c r="AN292" s="169">
        <v>5.8635775721018299E-6</v>
      </c>
      <c r="AO292" s="169">
        <v>9.1704246574966498E-7</v>
      </c>
      <c r="AP292" s="169">
        <v>0</v>
      </c>
      <c r="AQ292" s="169">
        <v>6.7806200378514999E-6</v>
      </c>
      <c r="AR292" s="169">
        <v>0</v>
      </c>
      <c r="AS292" s="169">
        <v>0</v>
      </c>
      <c r="AT292" s="169">
        <v>0</v>
      </c>
      <c r="AU292" s="169">
        <v>0</v>
      </c>
      <c r="AV292" s="169">
        <v>6.7806200378514999E-6</v>
      </c>
      <c r="AW292" s="169">
        <v>6.6752367227568003E-6</v>
      </c>
      <c r="AX292" s="169">
        <v>1.0439830408017101E-6</v>
      </c>
      <c r="AY292" s="169">
        <v>0</v>
      </c>
      <c r="AZ292" s="169">
        <v>7.7192197635585102E-6</v>
      </c>
      <c r="BA292" s="169">
        <v>0</v>
      </c>
      <c r="BB292" s="169">
        <v>0</v>
      </c>
      <c r="BC292" s="169">
        <v>0</v>
      </c>
      <c r="BD292" s="169">
        <v>0</v>
      </c>
      <c r="BE292" s="169">
        <v>7.7192197635585102E-6</v>
      </c>
      <c r="BF292" s="169">
        <v>5.88382476216125E-5</v>
      </c>
      <c r="BG292" s="169">
        <v>3.8832022451961497E-5</v>
      </c>
      <c r="BH292" s="169">
        <v>0</v>
      </c>
      <c r="BI292" s="169">
        <v>9.7670270073573997E-5</v>
      </c>
      <c r="BJ292" s="169">
        <v>7.1778134689769799E-6</v>
      </c>
      <c r="BK292" s="169">
        <v>8.4300269878432197E-8</v>
      </c>
      <c r="BL292" s="169">
        <v>0</v>
      </c>
      <c r="BM292" s="169">
        <v>7.2621137388554101E-6</v>
      </c>
      <c r="BN292" s="169">
        <v>6.8507149955492494E-2</v>
      </c>
    </row>
    <row r="293" spans="1:66" x14ac:dyDescent="0.25">
      <c r="A293" s="169" t="s">
        <v>209</v>
      </c>
      <c r="B293" s="169">
        <v>2029</v>
      </c>
      <c r="C293" s="169" t="s">
        <v>61</v>
      </c>
      <c r="D293" s="169">
        <v>2030</v>
      </c>
      <c r="E293" s="169" t="s">
        <v>210</v>
      </c>
      <c r="F293" s="169" t="s">
        <v>211</v>
      </c>
      <c r="G293" s="169">
        <v>6.1486281524050996</v>
      </c>
      <c r="H293" s="169">
        <v>143.83019625733101</v>
      </c>
      <c r="I293" s="169">
        <v>89.769971025114501</v>
      </c>
      <c r="J293" s="169">
        <v>9.6304852243689199E-5</v>
      </c>
      <c r="K293" s="169">
        <v>1.93537047733733E-5</v>
      </c>
      <c r="L293" s="169">
        <v>1.3017603722029501E-4</v>
      </c>
      <c r="M293" s="169">
        <v>2.45834594237358E-4</v>
      </c>
      <c r="N293" s="169">
        <v>4.4619687440226299E-7</v>
      </c>
      <c r="O293" s="169">
        <v>4.6218467095657498E-9</v>
      </c>
      <c r="P293" s="169">
        <v>0</v>
      </c>
      <c r="Q293" s="169">
        <v>4.5081872111182902E-7</v>
      </c>
      <c r="R293" s="169">
        <v>4.7563695656079099E-7</v>
      </c>
      <c r="S293" s="169">
        <v>8.8563601311619298E-6</v>
      </c>
      <c r="T293" s="169">
        <v>9.7828158088345497E-6</v>
      </c>
      <c r="U293" s="169">
        <v>4.6637191709342702E-7</v>
      </c>
      <c r="V293" s="169">
        <v>4.8308261086312901E-9</v>
      </c>
      <c r="W293" s="169">
        <v>0</v>
      </c>
      <c r="X293" s="169">
        <v>4.71202743202059E-7</v>
      </c>
      <c r="Y293" s="169">
        <v>1.9025478262431599E-6</v>
      </c>
      <c r="Z293" s="169">
        <v>2.0664840306044502E-5</v>
      </c>
      <c r="AA293" s="169">
        <v>2.3038590875489699E-5</v>
      </c>
      <c r="AB293" s="169">
        <v>0.11542107302667599</v>
      </c>
      <c r="AC293" s="169">
        <v>3.2533676661933701E-3</v>
      </c>
      <c r="AD293" s="169">
        <v>0</v>
      </c>
      <c r="AE293" s="169">
        <v>0.11867444069287</v>
      </c>
      <c r="AF293" s="169">
        <v>3.9537119569539997E-8</v>
      </c>
      <c r="AG293" s="169">
        <v>1.5530027384007601E-8</v>
      </c>
      <c r="AH293" s="169">
        <v>0</v>
      </c>
      <c r="AI293" s="169">
        <v>5.5067146953547598E-8</v>
      </c>
      <c r="AJ293" s="169">
        <v>1.8142585346714499E-5</v>
      </c>
      <c r="AK293" s="169">
        <v>5.1138409131331302E-7</v>
      </c>
      <c r="AL293" s="169">
        <v>0</v>
      </c>
      <c r="AM293" s="169">
        <v>1.8653969438027801E-5</v>
      </c>
      <c r="AN293" s="169">
        <v>8.5122334239243499E-7</v>
      </c>
      <c r="AO293" s="169">
        <v>3.3435723090575202E-7</v>
      </c>
      <c r="AP293" s="169">
        <v>0</v>
      </c>
      <c r="AQ293" s="169">
        <v>1.18558057329818E-6</v>
      </c>
      <c r="AR293" s="169">
        <v>0</v>
      </c>
      <c r="AS293" s="169">
        <v>0</v>
      </c>
      <c r="AT293" s="169">
        <v>0</v>
      </c>
      <c r="AU293" s="169">
        <v>0</v>
      </c>
      <c r="AV293" s="169">
        <v>1.18558057329818E-6</v>
      </c>
      <c r="AW293" s="169">
        <v>9.6905297909599993E-7</v>
      </c>
      <c r="AX293" s="169">
        <v>3.80640255682898E-7</v>
      </c>
      <c r="AY293" s="169">
        <v>0</v>
      </c>
      <c r="AZ293" s="169">
        <v>1.34969323477889E-6</v>
      </c>
      <c r="BA293" s="169">
        <v>0</v>
      </c>
      <c r="BB293" s="169">
        <v>0</v>
      </c>
      <c r="BC293" s="169">
        <v>0</v>
      </c>
      <c r="BD293" s="169">
        <v>0</v>
      </c>
      <c r="BE293" s="169">
        <v>1.34969323477889E-6</v>
      </c>
      <c r="BF293" s="169">
        <v>8.5416263970446501E-6</v>
      </c>
      <c r="BG293" s="169">
        <v>1.4158305620987601E-5</v>
      </c>
      <c r="BH293" s="169">
        <v>0</v>
      </c>
      <c r="BI293" s="169">
        <v>2.26999320180322E-5</v>
      </c>
      <c r="BJ293" s="169">
        <v>1.09044106692632E-6</v>
      </c>
      <c r="BK293" s="169">
        <v>3.0736204542194502E-8</v>
      </c>
      <c r="BL293" s="169">
        <v>0</v>
      </c>
      <c r="BM293" s="169">
        <v>1.12117727146852E-6</v>
      </c>
      <c r="BN293" s="169">
        <v>1.05766257903983E-2</v>
      </c>
    </row>
    <row r="294" spans="1:66" x14ac:dyDescent="0.25">
      <c r="A294" s="169" t="s">
        <v>209</v>
      </c>
      <c r="B294" s="169">
        <v>2029</v>
      </c>
      <c r="C294" s="169" t="s">
        <v>62</v>
      </c>
      <c r="D294" s="169">
        <v>2021</v>
      </c>
      <c r="E294" s="169" t="s">
        <v>210</v>
      </c>
      <c r="F294" s="169" t="s">
        <v>211</v>
      </c>
      <c r="G294" s="169">
        <v>943.91053760376701</v>
      </c>
      <c r="H294" s="169">
        <v>114149.39356169201</v>
      </c>
      <c r="I294" s="169">
        <v>10892.5967357318</v>
      </c>
      <c r="J294" s="169">
        <v>0.14895619839715701</v>
      </c>
      <c r="K294" s="169">
        <v>2.9710962225148701E-3</v>
      </c>
      <c r="L294" s="169">
        <v>2.5726684790412999E-2</v>
      </c>
      <c r="M294" s="169">
        <v>0.17765397941008501</v>
      </c>
      <c r="N294" s="169">
        <v>9.3405960958308203E-4</v>
      </c>
      <c r="O294" s="169">
        <v>7.0952571926827795E-7</v>
      </c>
      <c r="P294" s="169">
        <v>0</v>
      </c>
      <c r="Q294" s="169">
        <v>9.3476913530234995E-4</v>
      </c>
      <c r="R294" s="169">
        <v>3.7748450297463799E-4</v>
      </c>
      <c r="S294" s="169">
        <v>7.0287614453877602E-3</v>
      </c>
      <c r="T294" s="169">
        <v>8.3410150836647507E-3</v>
      </c>
      <c r="U294" s="169">
        <v>9.7629364030029796E-4</v>
      </c>
      <c r="V294" s="169">
        <v>7.4160732381984002E-7</v>
      </c>
      <c r="W294" s="169">
        <v>0</v>
      </c>
      <c r="X294" s="169">
        <v>9.7703524762411805E-4</v>
      </c>
      <c r="Y294" s="169">
        <v>1.50993801189855E-3</v>
      </c>
      <c r="Z294" s="169">
        <v>1.6400443372571401E-2</v>
      </c>
      <c r="AA294" s="169">
        <v>1.88874166320941E-2</v>
      </c>
      <c r="AB294" s="169">
        <v>95.085070219806099</v>
      </c>
      <c r="AC294" s="169">
        <v>0.56052067018122098</v>
      </c>
      <c r="AD294" s="169">
        <v>0</v>
      </c>
      <c r="AE294" s="169">
        <v>95.645590889987304</v>
      </c>
      <c r="AF294" s="169">
        <v>4.3367025336498199E-5</v>
      </c>
      <c r="AG294" s="169">
        <v>2.3841019709910098E-6</v>
      </c>
      <c r="AH294" s="169">
        <v>0</v>
      </c>
      <c r="AI294" s="169">
        <v>4.5751127307489199E-5</v>
      </c>
      <c r="AJ294" s="169">
        <v>1.49460489009876E-2</v>
      </c>
      <c r="AK294" s="169">
        <v>8.8106043642568197E-5</v>
      </c>
      <c r="AL294" s="169">
        <v>0</v>
      </c>
      <c r="AM294" s="169">
        <v>1.50341549446302E-2</v>
      </c>
      <c r="AN294" s="169">
        <v>9.3368016331142601E-4</v>
      </c>
      <c r="AO294" s="169">
        <v>5.1329061662722802E-5</v>
      </c>
      <c r="AP294" s="169">
        <v>0</v>
      </c>
      <c r="AQ294" s="169">
        <v>9.8500922497414892E-4</v>
      </c>
      <c r="AR294" s="169">
        <v>0</v>
      </c>
      <c r="AS294" s="169">
        <v>0</v>
      </c>
      <c r="AT294" s="169">
        <v>0</v>
      </c>
      <c r="AU294" s="169">
        <v>0</v>
      </c>
      <c r="AV294" s="169">
        <v>9.8500922497414892E-4</v>
      </c>
      <c r="AW294" s="169">
        <v>1.0629237929928E-3</v>
      </c>
      <c r="AX294" s="169">
        <v>5.8434229468688798E-5</v>
      </c>
      <c r="AY294" s="169">
        <v>0</v>
      </c>
      <c r="AZ294" s="169">
        <v>1.1213580224614899E-3</v>
      </c>
      <c r="BA294" s="169">
        <v>0</v>
      </c>
      <c r="BB294" s="169">
        <v>0</v>
      </c>
      <c r="BC294" s="169">
        <v>0</v>
      </c>
      <c r="BD294" s="169">
        <v>0</v>
      </c>
      <c r="BE294" s="169">
        <v>1.1213580224614899E-3</v>
      </c>
      <c r="BF294" s="169">
        <v>9.3824088218029799E-3</v>
      </c>
      <c r="BG294" s="169">
        <v>2.1735212374222601E-3</v>
      </c>
      <c r="BH294" s="169">
        <v>0</v>
      </c>
      <c r="BI294" s="169">
        <v>1.15559300592252E-2</v>
      </c>
      <c r="BJ294" s="169">
        <v>8.9831659592426298E-4</v>
      </c>
      <c r="BK294" s="169">
        <v>5.2955213601714098E-6</v>
      </c>
      <c r="BL294" s="169">
        <v>0</v>
      </c>
      <c r="BM294" s="169">
        <v>9.0361211728443502E-4</v>
      </c>
      <c r="BN294" s="169">
        <v>8.5242249084027097</v>
      </c>
    </row>
    <row r="295" spans="1:66" x14ac:dyDescent="0.25">
      <c r="A295" s="169" t="s">
        <v>209</v>
      </c>
      <c r="B295" s="169">
        <v>2029</v>
      </c>
      <c r="C295" s="169" t="s">
        <v>62</v>
      </c>
      <c r="D295" s="169">
        <v>2022</v>
      </c>
      <c r="E295" s="169" t="s">
        <v>210</v>
      </c>
      <c r="F295" s="169" t="s">
        <v>211</v>
      </c>
      <c r="G295" s="169">
        <v>998.41267172782295</v>
      </c>
      <c r="H295" s="169">
        <v>130082.50664360099</v>
      </c>
      <c r="I295" s="169">
        <v>11521.5438070901</v>
      </c>
      <c r="J295" s="169">
        <v>0.16213268012960699</v>
      </c>
      <c r="K295" s="169">
        <v>3.1426496466625199E-3</v>
      </c>
      <c r="L295" s="169">
        <v>2.7212163730582401E-2</v>
      </c>
      <c r="M295" s="169">
        <v>0.19248749350685199</v>
      </c>
      <c r="N295" s="169">
        <v>1.0034266483577199E-3</v>
      </c>
      <c r="O295" s="169">
        <v>7.5049429030912699E-7</v>
      </c>
      <c r="P295" s="169">
        <v>0</v>
      </c>
      <c r="Q295" s="169">
        <v>1.0041771426480301E-3</v>
      </c>
      <c r="R295" s="169">
        <v>4.3017425527991702E-4</v>
      </c>
      <c r="S295" s="169">
        <v>8.0098446333120594E-3</v>
      </c>
      <c r="T295" s="169">
        <v>9.4441960312400108E-3</v>
      </c>
      <c r="U295" s="169">
        <v>1.04879714875665E-3</v>
      </c>
      <c r="V295" s="169">
        <v>7.8442831184781598E-7</v>
      </c>
      <c r="W295" s="169">
        <v>0</v>
      </c>
      <c r="X295" s="169">
        <v>1.0495815770684999E-3</v>
      </c>
      <c r="Y295" s="169">
        <v>1.72069702111966E-3</v>
      </c>
      <c r="Z295" s="169">
        <v>1.8689637477728099E-2</v>
      </c>
      <c r="AA295" s="169">
        <v>2.14599160759163E-2</v>
      </c>
      <c r="AB295" s="169">
        <v>108.35716154628901</v>
      </c>
      <c r="AC295" s="169">
        <v>0.59288557292197996</v>
      </c>
      <c r="AD295" s="169">
        <v>0</v>
      </c>
      <c r="AE295" s="169">
        <v>108.95004711921101</v>
      </c>
      <c r="AF295" s="169">
        <v>4.8156461506165001E-5</v>
      </c>
      <c r="AG295" s="169">
        <v>2.5217618870655202E-6</v>
      </c>
      <c r="AH295" s="169">
        <v>0</v>
      </c>
      <c r="AI295" s="169">
        <v>5.0678223393230602E-5</v>
      </c>
      <c r="AJ295" s="169">
        <v>1.7032236832756901E-2</v>
      </c>
      <c r="AK295" s="169">
        <v>9.3193355645607704E-5</v>
      </c>
      <c r="AL295" s="169">
        <v>0</v>
      </c>
      <c r="AM295" s="169">
        <v>1.7125430188402499E-2</v>
      </c>
      <c r="AN295" s="169">
        <v>1.0367954106765801E-3</v>
      </c>
      <c r="AO295" s="169">
        <v>5.4292841906458199E-5</v>
      </c>
      <c r="AP295" s="169">
        <v>0</v>
      </c>
      <c r="AQ295" s="169">
        <v>1.09108825258304E-3</v>
      </c>
      <c r="AR295" s="169">
        <v>0</v>
      </c>
      <c r="AS295" s="169">
        <v>0</v>
      </c>
      <c r="AT295" s="169">
        <v>0</v>
      </c>
      <c r="AU295" s="169">
        <v>0</v>
      </c>
      <c r="AV295" s="169">
        <v>1.09108825258304E-3</v>
      </c>
      <c r="AW295" s="169">
        <v>1.1803126528525201E-3</v>
      </c>
      <c r="AX295" s="169">
        <v>6.1808267669409995E-5</v>
      </c>
      <c r="AY295" s="169">
        <v>0</v>
      </c>
      <c r="AZ295" s="169">
        <v>1.2421209205219299E-3</v>
      </c>
      <c r="BA295" s="169">
        <v>0</v>
      </c>
      <c r="BB295" s="169">
        <v>0</v>
      </c>
      <c r="BC295" s="169">
        <v>0</v>
      </c>
      <c r="BD295" s="169">
        <v>0</v>
      </c>
      <c r="BE295" s="169">
        <v>1.2421209205219299E-3</v>
      </c>
      <c r="BF295" s="169">
        <v>1.04185980606598E-2</v>
      </c>
      <c r="BG295" s="169">
        <v>2.2990220569217398E-3</v>
      </c>
      <c r="BH295" s="169">
        <v>0</v>
      </c>
      <c r="BI295" s="169">
        <v>1.2717620117581501E-2</v>
      </c>
      <c r="BJ295" s="169">
        <v>1.02370473386896E-3</v>
      </c>
      <c r="BK295" s="169">
        <v>5.6012889132718899E-6</v>
      </c>
      <c r="BL295" s="169">
        <v>0</v>
      </c>
      <c r="BM295" s="169">
        <v>1.0293060227822299E-3</v>
      </c>
      <c r="BN295" s="169">
        <v>9.7099583659162203</v>
      </c>
    </row>
    <row r="296" spans="1:66" x14ac:dyDescent="0.25">
      <c r="A296" s="169" t="s">
        <v>209</v>
      </c>
      <c r="B296" s="169">
        <v>2029</v>
      </c>
      <c r="C296" s="169" t="s">
        <v>62</v>
      </c>
      <c r="D296" s="169">
        <v>2023</v>
      </c>
      <c r="E296" s="169" t="s">
        <v>210</v>
      </c>
      <c r="F296" s="169" t="s">
        <v>211</v>
      </c>
      <c r="G296" s="169">
        <v>1120.70378284094</v>
      </c>
      <c r="H296" s="169">
        <v>156890.17773429301</v>
      </c>
      <c r="I296" s="169">
        <v>12932.766274318299</v>
      </c>
      <c r="J296" s="169">
        <v>0.18578165427860199</v>
      </c>
      <c r="K296" s="169">
        <v>3.52757877267666E-3</v>
      </c>
      <c r="L296" s="169">
        <v>3.05452601872272E-2</v>
      </c>
      <c r="M296" s="169">
        <v>0.219854493238506</v>
      </c>
      <c r="N296" s="169">
        <v>1.1319900703982101E-3</v>
      </c>
      <c r="O296" s="169">
        <v>8.4241898562286898E-7</v>
      </c>
      <c r="P296" s="169">
        <v>0</v>
      </c>
      <c r="Q296" s="169">
        <v>1.13283248938383E-3</v>
      </c>
      <c r="R296" s="169">
        <v>5.1882545246834902E-4</v>
      </c>
      <c r="S296" s="169">
        <v>9.6605299249606594E-3</v>
      </c>
      <c r="T296" s="169">
        <v>1.13121878668128E-2</v>
      </c>
      <c r="U296" s="169">
        <v>1.18317363825008E-3</v>
      </c>
      <c r="V296" s="169">
        <v>8.8050943397385103E-7</v>
      </c>
      <c r="W296" s="169">
        <v>0</v>
      </c>
      <c r="X296" s="169">
        <v>1.18405414768405E-3</v>
      </c>
      <c r="Y296" s="169">
        <v>2.07530180987339E-3</v>
      </c>
      <c r="Z296" s="169">
        <v>2.2541236491574801E-2</v>
      </c>
      <c r="AA296" s="169">
        <v>2.5800592449132301E-2</v>
      </c>
      <c r="AB296" s="169">
        <v>130.687628739795</v>
      </c>
      <c r="AC296" s="169">
        <v>0.66550548002922405</v>
      </c>
      <c r="AD296" s="169">
        <v>0</v>
      </c>
      <c r="AE296" s="169">
        <v>131.353134219824</v>
      </c>
      <c r="AF296" s="169">
        <v>5.6460266944258099E-5</v>
      </c>
      <c r="AG296" s="169">
        <v>2.8306412431320701E-6</v>
      </c>
      <c r="AH296" s="169">
        <v>0</v>
      </c>
      <c r="AI296" s="169">
        <v>5.9290908187390197E-5</v>
      </c>
      <c r="AJ296" s="169">
        <v>2.05422753055109E-2</v>
      </c>
      <c r="AK296" s="169">
        <v>1.0460819375111599E-4</v>
      </c>
      <c r="AL296" s="169">
        <v>0</v>
      </c>
      <c r="AM296" s="169">
        <v>2.0646883499262001E-2</v>
      </c>
      <c r="AN296" s="169">
        <v>1.21557406467432E-3</v>
      </c>
      <c r="AO296" s="169">
        <v>6.09429297411206E-5</v>
      </c>
      <c r="AP296" s="169">
        <v>0</v>
      </c>
      <c r="AQ296" s="169">
        <v>1.2765169944154401E-3</v>
      </c>
      <c r="AR296" s="169">
        <v>0</v>
      </c>
      <c r="AS296" s="169">
        <v>0</v>
      </c>
      <c r="AT296" s="169">
        <v>0</v>
      </c>
      <c r="AU296" s="169">
        <v>0</v>
      </c>
      <c r="AV296" s="169">
        <v>1.2765169944154401E-3</v>
      </c>
      <c r="AW296" s="169">
        <v>1.3838385415674099E-3</v>
      </c>
      <c r="AX296" s="169">
        <v>6.9378886455917201E-5</v>
      </c>
      <c r="AY296" s="169">
        <v>0</v>
      </c>
      <c r="AZ296" s="169">
        <v>1.45321742802333E-3</v>
      </c>
      <c r="BA296" s="169">
        <v>0</v>
      </c>
      <c r="BB296" s="169">
        <v>0</v>
      </c>
      <c r="BC296" s="169">
        <v>0</v>
      </c>
      <c r="BD296" s="169">
        <v>0</v>
      </c>
      <c r="BE296" s="169">
        <v>1.45321742802333E-3</v>
      </c>
      <c r="BF296" s="169">
        <v>1.2215117237100601E-2</v>
      </c>
      <c r="BG296" s="169">
        <v>2.5806190055341701E-3</v>
      </c>
      <c r="BH296" s="169">
        <v>0</v>
      </c>
      <c r="BI296" s="169">
        <v>1.47957362426348E-2</v>
      </c>
      <c r="BJ296" s="169">
        <v>1.23467191544959E-3</v>
      </c>
      <c r="BK296" s="169">
        <v>6.2873657873606698E-6</v>
      </c>
      <c r="BL296" s="169">
        <v>0</v>
      </c>
      <c r="BM296" s="169">
        <v>1.24095928123695E-3</v>
      </c>
      <c r="BN296" s="169">
        <v>11.706589379548699</v>
      </c>
    </row>
    <row r="297" spans="1:66" x14ac:dyDescent="0.25">
      <c r="A297" s="169" t="s">
        <v>209</v>
      </c>
      <c r="B297" s="169">
        <v>2029</v>
      </c>
      <c r="C297" s="169" t="s">
        <v>62</v>
      </c>
      <c r="D297" s="169">
        <v>2024</v>
      </c>
      <c r="E297" s="169" t="s">
        <v>210</v>
      </c>
      <c r="F297" s="169" t="s">
        <v>211</v>
      </c>
      <c r="G297" s="169">
        <v>1194.03873366895</v>
      </c>
      <c r="H297" s="169">
        <v>178622.57854739399</v>
      </c>
      <c r="I297" s="169">
        <v>13779.041439369499</v>
      </c>
      <c r="J297" s="169">
        <v>0.19972043568254899</v>
      </c>
      <c r="K297" s="169">
        <v>3.7584112368808801E-3</v>
      </c>
      <c r="L297" s="169">
        <v>3.2544035589038199E-2</v>
      </c>
      <c r="M297" s="169">
        <v>0.23602288250846801</v>
      </c>
      <c r="N297" s="169">
        <v>1.1942883010858901E-3</v>
      </c>
      <c r="O297" s="169">
        <v>8.9754394891212198E-7</v>
      </c>
      <c r="P297" s="169">
        <v>0</v>
      </c>
      <c r="Q297" s="169">
        <v>1.1951858450348E-3</v>
      </c>
      <c r="R297" s="169">
        <v>5.9069306615781695E-4</v>
      </c>
      <c r="S297" s="169">
        <v>1.09987048918585E-2</v>
      </c>
      <c r="T297" s="169">
        <v>1.27845838030511E-2</v>
      </c>
      <c r="U297" s="169">
        <v>1.24828871848515E-3</v>
      </c>
      <c r="V297" s="169">
        <v>9.3812690348964205E-7</v>
      </c>
      <c r="W297" s="169">
        <v>0</v>
      </c>
      <c r="X297" s="169">
        <v>1.2492268453886399E-3</v>
      </c>
      <c r="Y297" s="169">
        <v>2.36277226463126E-3</v>
      </c>
      <c r="Z297" s="169">
        <v>2.5663644747669901E-2</v>
      </c>
      <c r="AA297" s="169">
        <v>2.9275643857689802E-2</v>
      </c>
      <c r="AB297" s="169">
        <v>135.54281181723701</v>
      </c>
      <c r="AC297" s="169">
        <v>0.65539515897303502</v>
      </c>
      <c r="AD297" s="169">
        <v>0</v>
      </c>
      <c r="AE297" s="169">
        <v>136.19820697621</v>
      </c>
      <c r="AF297" s="169">
        <v>6.2323525583703898E-5</v>
      </c>
      <c r="AG297" s="169">
        <v>3.0158685436508598E-6</v>
      </c>
      <c r="AH297" s="169">
        <v>0</v>
      </c>
      <c r="AI297" s="169">
        <v>6.53393941273547E-5</v>
      </c>
      <c r="AJ297" s="169">
        <v>2.13054424728795E-2</v>
      </c>
      <c r="AK297" s="169">
        <v>1.0301899207559401E-4</v>
      </c>
      <c r="AL297" s="169">
        <v>0</v>
      </c>
      <c r="AM297" s="169">
        <v>2.1408461464955099E-2</v>
      </c>
      <c r="AN297" s="169">
        <v>1.3418084153482999E-3</v>
      </c>
      <c r="AO297" s="169">
        <v>6.4930822727927998E-5</v>
      </c>
      <c r="AP297" s="169">
        <v>0</v>
      </c>
      <c r="AQ297" s="169">
        <v>1.4067392380762299E-3</v>
      </c>
      <c r="AR297" s="169">
        <v>0</v>
      </c>
      <c r="AS297" s="169">
        <v>0</v>
      </c>
      <c r="AT297" s="169">
        <v>0</v>
      </c>
      <c r="AU297" s="169">
        <v>0</v>
      </c>
      <c r="AV297" s="169">
        <v>1.4067392380762299E-3</v>
      </c>
      <c r="AW297" s="169">
        <v>1.5275467406882801E-3</v>
      </c>
      <c r="AX297" s="169">
        <v>7.3918799057844095E-5</v>
      </c>
      <c r="AY297" s="169">
        <v>0</v>
      </c>
      <c r="AZ297" s="169">
        <v>1.60146553974613E-3</v>
      </c>
      <c r="BA297" s="169">
        <v>0</v>
      </c>
      <c r="BB297" s="169">
        <v>0</v>
      </c>
      <c r="BC297" s="169">
        <v>0</v>
      </c>
      <c r="BD297" s="169">
        <v>0</v>
      </c>
      <c r="BE297" s="169">
        <v>1.60146553974613E-3</v>
      </c>
      <c r="BF297" s="169">
        <v>1.34836267349606E-2</v>
      </c>
      <c r="BG297" s="169">
        <v>2.74948572194422E-3</v>
      </c>
      <c r="BH297" s="169">
        <v>0</v>
      </c>
      <c r="BI297" s="169">
        <v>1.62331124569048E-2</v>
      </c>
      <c r="BJ297" s="169">
        <v>1.28054127774415E-3</v>
      </c>
      <c r="BK297" s="169">
        <v>6.19184848717987E-6</v>
      </c>
      <c r="BL297" s="169">
        <v>0</v>
      </c>
      <c r="BM297" s="169">
        <v>1.2867331262313301E-3</v>
      </c>
      <c r="BN297" s="169">
        <v>12.138396946303301</v>
      </c>
    </row>
    <row r="298" spans="1:66" x14ac:dyDescent="0.25">
      <c r="A298" s="169" t="s">
        <v>209</v>
      </c>
      <c r="B298" s="169">
        <v>2029</v>
      </c>
      <c r="C298" s="169" t="s">
        <v>62</v>
      </c>
      <c r="D298" s="169">
        <v>2025</v>
      </c>
      <c r="E298" s="169" t="s">
        <v>210</v>
      </c>
      <c r="F298" s="169" t="s">
        <v>211</v>
      </c>
      <c r="G298" s="169">
        <v>1325.64194911869</v>
      </c>
      <c r="H298" s="169">
        <v>210135.74641457101</v>
      </c>
      <c r="I298" s="169">
        <v>15297.724299568001</v>
      </c>
      <c r="J298" s="169">
        <v>0.220296939831963</v>
      </c>
      <c r="K298" s="169">
        <v>4.1726515708071701E-3</v>
      </c>
      <c r="L298" s="169">
        <v>3.6130937426022899E-2</v>
      </c>
      <c r="M298" s="169">
        <v>0.26060052882879298</v>
      </c>
      <c r="N298" s="169">
        <v>1.2875445295837801E-3</v>
      </c>
      <c r="O298" s="169">
        <v>9.9646843632915909E-7</v>
      </c>
      <c r="P298" s="169">
        <v>0</v>
      </c>
      <c r="Q298" s="169">
        <v>1.2885409980201001E-3</v>
      </c>
      <c r="R298" s="169">
        <v>6.94905030306963E-4</v>
      </c>
      <c r="S298" s="169">
        <v>1.29391316643156E-2</v>
      </c>
      <c r="T298" s="169">
        <v>1.49225776926427E-2</v>
      </c>
      <c r="U298" s="169">
        <v>1.34576157981732E-3</v>
      </c>
      <c r="V298" s="169">
        <v>1.0415243172567599E-6</v>
      </c>
      <c r="W298" s="169">
        <v>0</v>
      </c>
      <c r="X298" s="169">
        <v>1.34680310413458E-3</v>
      </c>
      <c r="Y298" s="169">
        <v>2.7796201212278498E-3</v>
      </c>
      <c r="Z298" s="169">
        <v>3.0191307216736501E-2</v>
      </c>
      <c r="AA298" s="169">
        <v>3.4317730442098897E-2</v>
      </c>
      <c r="AB298" s="169">
        <v>159.45570914926401</v>
      </c>
      <c r="AC298" s="169">
        <v>0.72763076396552495</v>
      </c>
      <c r="AD298" s="169">
        <v>0</v>
      </c>
      <c r="AE298" s="169">
        <v>160.18333991322999</v>
      </c>
      <c r="AF298" s="169">
        <v>7.0886064847581906E-5</v>
      </c>
      <c r="AG298" s="169">
        <v>3.3482681438703699E-6</v>
      </c>
      <c r="AH298" s="169">
        <v>0</v>
      </c>
      <c r="AI298" s="169">
        <v>7.4234332991452305E-5</v>
      </c>
      <c r="AJ298" s="169">
        <v>2.5064216926772E-2</v>
      </c>
      <c r="AK298" s="169">
        <v>1.14373423240386E-4</v>
      </c>
      <c r="AL298" s="169">
        <v>0</v>
      </c>
      <c r="AM298" s="169">
        <v>2.5178590350012301E-2</v>
      </c>
      <c r="AN298" s="169">
        <v>1.52615753766474E-3</v>
      </c>
      <c r="AO298" s="169">
        <v>7.2087294969440098E-5</v>
      </c>
      <c r="AP298" s="169">
        <v>0</v>
      </c>
      <c r="AQ298" s="169">
        <v>1.5982448326341801E-3</v>
      </c>
      <c r="AR298" s="169">
        <v>0</v>
      </c>
      <c r="AS298" s="169">
        <v>0</v>
      </c>
      <c r="AT298" s="169">
        <v>0</v>
      </c>
      <c r="AU298" s="169">
        <v>0</v>
      </c>
      <c r="AV298" s="169">
        <v>1.5982448326341801E-3</v>
      </c>
      <c r="AW298" s="169">
        <v>1.73741418355279E-3</v>
      </c>
      <c r="AX298" s="169">
        <v>8.2065897944916103E-5</v>
      </c>
      <c r="AY298" s="169">
        <v>0</v>
      </c>
      <c r="AZ298" s="169">
        <v>1.8194800814977099E-3</v>
      </c>
      <c r="BA298" s="169">
        <v>0</v>
      </c>
      <c r="BB298" s="169">
        <v>0</v>
      </c>
      <c r="BC298" s="169">
        <v>0</v>
      </c>
      <c r="BD298" s="169">
        <v>0</v>
      </c>
      <c r="BE298" s="169">
        <v>1.8194800814977099E-3</v>
      </c>
      <c r="BF298" s="169">
        <v>1.53361226044196E-2</v>
      </c>
      <c r="BG298" s="169">
        <v>3.0525254405379099E-3</v>
      </c>
      <c r="BH298" s="169">
        <v>0</v>
      </c>
      <c r="BI298" s="169">
        <v>1.8388648044957601E-2</v>
      </c>
      <c r="BJ298" s="169">
        <v>1.5064584746325299E-3</v>
      </c>
      <c r="BK298" s="169">
        <v>6.87429466544295E-6</v>
      </c>
      <c r="BL298" s="169">
        <v>0</v>
      </c>
      <c r="BM298" s="169">
        <v>1.51333276929798E-3</v>
      </c>
      <c r="BN298" s="169">
        <v>14.2760246791724</v>
      </c>
    </row>
    <row r="299" spans="1:66" x14ac:dyDescent="0.25">
      <c r="A299" s="169" t="s">
        <v>209</v>
      </c>
      <c r="B299" s="169">
        <v>2029</v>
      </c>
      <c r="C299" s="169" t="s">
        <v>62</v>
      </c>
      <c r="D299" s="169">
        <v>2026</v>
      </c>
      <c r="E299" s="169" t="s">
        <v>210</v>
      </c>
      <c r="F299" s="169" t="s">
        <v>211</v>
      </c>
      <c r="G299" s="169">
        <v>1388.0848364262399</v>
      </c>
      <c r="H299" s="169">
        <v>230476.814026837</v>
      </c>
      <c r="I299" s="169">
        <v>16018.306561720299</v>
      </c>
      <c r="J299" s="169">
        <v>0.22477007759928599</v>
      </c>
      <c r="K299" s="169">
        <v>4.3691996749032902E-3</v>
      </c>
      <c r="L299" s="169">
        <v>3.7832844985231602E-2</v>
      </c>
      <c r="M299" s="169">
        <v>0.26697212225942102</v>
      </c>
      <c r="N299" s="169">
        <v>1.2771667961103501E-3</v>
      </c>
      <c r="O299" s="169">
        <v>1.04340597200128E-6</v>
      </c>
      <c r="P299" s="169">
        <v>0</v>
      </c>
      <c r="Q299" s="169">
        <v>1.2782102020823501E-3</v>
      </c>
      <c r="R299" s="169">
        <v>7.6217159702279802E-4</v>
      </c>
      <c r="S299" s="169">
        <v>1.41916351365645E-2</v>
      </c>
      <c r="T299" s="169">
        <v>1.6232016935669599E-2</v>
      </c>
      <c r="U299" s="169">
        <v>1.33491461128674E-3</v>
      </c>
      <c r="V299" s="169">
        <v>1.0905841600097499E-6</v>
      </c>
      <c r="W299" s="169">
        <v>0</v>
      </c>
      <c r="X299" s="169">
        <v>1.3360051954467401E-3</v>
      </c>
      <c r="Y299" s="169">
        <v>3.0486863880911899E-3</v>
      </c>
      <c r="Z299" s="169">
        <v>3.31138153186505E-2</v>
      </c>
      <c r="AA299" s="169">
        <v>3.7498506902188401E-2</v>
      </c>
      <c r="AB299" s="169">
        <v>174.89096667355</v>
      </c>
      <c r="AC299" s="169">
        <v>0.76190500055407695</v>
      </c>
      <c r="AD299" s="169">
        <v>0</v>
      </c>
      <c r="AE299" s="169">
        <v>175.65287167410401</v>
      </c>
      <c r="AF299" s="169">
        <v>7.4951131634904604E-5</v>
      </c>
      <c r="AG299" s="169">
        <v>3.5059845849668101E-6</v>
      </c>
      <c r="AH299" s="169">
        <v>0</v>
      </c>
      <c r="AI299" s="169">
        <v>7.8457116219871398E-5</v>
      </c>
      <c r="AJ299" s="169">
        <v>2.7490424460972902E-2</v>
      </c>
      <c r="AK299" s="169">
        <v>1.19760855935259E-4</v>
      </c>
      <c r="AL299" s="169">
        <v>0</v>
      </c>
      <c r="AM299" s="169">
        <v>2.76101853169082E-2</v>
      </c>
      <c r="AN299" s="169">
        <v>1.6136773108659001E-3</v>
      </c>
      <c r="AO299" s="169">
        <v>7.54828866969614E-5</v>
      </c>
      <c r="AP299" s="169">
        <v>0</v>
      </c>
      <c r="AQ299" s="169">
        <v>1.68916019756286E-3</v>
      </c>
      <c r="AR299" s="169">
        <v>0</v>
      </c>
      <c r="AS299" s="169">
        <v>0</v>
      </c>
      <c r="AT299" s="169">
        <v>0</v>
      </c>
      <c r="AU299" s="169">
        <v>0</v>
      </c>
      <c r="AV299" s="169">
        <v>1.68916019756286E-3</v>
      </c>
      <c r="AW299" s="169">
        <v>1.8370487832243901E-3</v>
      </c>
      <c r="AX299" s="169">
        <v>8.5931520649880998E-5</v>
      </c>
      <c r="AY299" s="169">
        <v>0</v>
      </c>
      <c r="AZ299" s="169">
        <v>1.9229803038742701E-3</v>
      </c>
      <c r="BA299" s="169">
        <v>0</v>
      </c>
      <c r="BB299" s="169">
        <v>0</v>
      </c>
      <c r="BC299" s="169">
        <v>0</v>
      </c>
      <c r="BD299" s="169">
        <v>0</v>
      </c>
      <c r="BE299" s="169">
        <v>1.9229803038742701E-3</v>
      </c>
      <c r="BF299" s="169">
        <v>1.6215595174445999E-2</v>
      </c>
      <c r="BG299" s="169">
        <v>3.1963112510379902E-3</v>
      </c>
      <c r="BH299" s="169">
        <v>0</v>
      </c>
      <c r="BI299" s="169">
        <v>1.9411906425483998E-2</v>
      </c>
      <c r="BJ299" s="169">
        <v>1.65228313421766E-3</v>
      </c>
      <c r="BK299" s="169">
        <v>7.1981006580026303E-6</v>
      </c>
      <c r="BL299" s="169">
        <v>0</v>
      </c>
      <c r="BM299" s="169">
        <v>1.6594812348756599E-3</v>
      </c>
      <c r="BN299" s="169">
        <v>15.6547162291996</v>
      </c>
    </row>
    <row r="300" spans="1:66" x14ac:dyDescent="0.25">
      <c r="A300" s="169" t="s">
        <v>209</v>
      </c>
      <c r="B300" s="169">
        <v>2029</v>
      </c>
      <c r="C300" s="169" t="s">
        <v>62</v>
      </c>
      <c r="D300" s="169">
        <v>2027</v>
      </c>
      <c r="E300" s="169" t="s">
        <v>210</v>
      </c>
      <c r="F300" s="169" t="s">
        <v>211</v>
      </c>
      <c r="G300" s="169">
        <v>1457.6389232490901</v>
      </c>
      <c r="H300" s="169">
        <v>249714.72171795499</v>
      </c>
      <c r="I300" s="169">
        <v>16820.951080348899</v>
      </c>
      <c r="J300" s="169">
        <v>0.22461960334234499</v>
      </c>
      <c r="K300" s="169">
        <v>4.5881313176673096E-3</v>
      </c>
      <c r="L300" s="169">
        <v>3.9728571324000102E-2</v>
      </c>
      <c r="M300" s="169">
        <v>0.26893630598401302</v>
      </c>
      <c r="N300" s="169">
        <v>1.23225189273329E-3</v>
      </c>
      <c r="O300" s="169">
        <v>1.0956889072107101E-6</v>
      </c>
      <c r="P300" s="169">
        <v>0</v>
      </c>
      <c r="Q300" s="169">
        <v>1.2333475816405E-3</v>
      </c>
      <c r="R300" s="169">
        <v>8.2579008676211298E-4</v>
      </c>
      <c r="S300" s="169">
        <v>1.53762114155105E-2</v>
      </c>
      <c r="T300" s="169">
        <v>1.7435349083913101E-2</v>
      </c>
      <c r="U300" s="169">
        <v>1.2879688552859001E-3</v>
      </c>
      <c r="V300" s="169">
        <v>1.14523109754727E-6</v>
      </c>
      <c r="W300" s="169">
        <v>0</v>
      </c>
      <c r="X300" s="169">
        <v>1.2891140863834499E-3</v>
      </c>
      <c r="Y300" s="169">
        <v>3.3031603470484502E-3</v>
      </c>
      <c r="Z300" s="169">
        <v>3.5877826636191198E-2</v>
      </c>
      <c r="AA300" s="169">
        <v>4.04701010696231E-2</v>
      </c>
      <c r="AB300" s="169">
        <v>180.43597546019799</v>
      </c>
      <c r="AC300" s="169">
        <v>0.77126721999419601</v>
      </c>
      <c r="AD300" s="169">
        <v>0</v>
      </c>
      <c r="AE300" s="169">
        <v>181.207242680192</v>
      </c>
      <c r="AF300" s="169">
        <v>7.8068663089660205E-5</v>
      </c>
      <c r="AG300" s="169">
        <v>3.6816622883917699E-6</v>
      </c>
      <c r="AH300" s="169">
        <v>0</v>
      </c>
      <c r="AI300" s="169">
        <v>8.1750325378051998E-5</v>
      </c>
      <c r="AJ300" s="169">
        <v>2.8362022623440002E-2</v>
      </c>
      <c r="AK300" s="169">
        <v>1.2123246645466401E-4</v>
      </c>
      <c r="AL300" s="169">
        <v>0</v>
      </c>
      <c r="AM300" s="169">
        <v>2.8483255089894698E-2</v>
      </c>
      <c r="AN300" s="169">
        <v>1.68079690819172E-3</v>
      </c>
      <c r="AO300" s="169">
        <v>7.9265179477046297E-5</v>
      </c>
      <c r="AP300" s="169">
        <v>0</v>
      </c>
      <c r="AQ300" s="169">
        <v>1.76006208766877E-3</v>
      </c>
      <c r="AR300" s="169">
        <v>0</v>
      </c>
      <c r="AS300" s="169">
        <v>0</v>
      </c>
      <c r="AT300" s="169">
        <v>0</v>
      </c>
      <c r="AU300" s="169">
        <v>0</v>
      </c>
      <c r="AV300" s="169">
        <v>1.76006208766877E-3</v>
      </c>
      <c r="AW300" s="169">
        <v>1.9134593355496E-3</v>
      </c>
      <c r="AX300" s="169">
        <v>9.0237373067006998E-5</v>
      </c>
      <c r="AY300" s="169">
        <v>0</v>
      </c>
      <c r="AZ300" s="169">
        <v>2.0036967086166E-3</v>
      </c>
      <c r="BA300" s="169">
        <v>0</v>
      </c>
      <c r="BB300" s="169">
        <v>0</v>
      </c>
      <c r="BC300" s="169">
        <v>0</v>
      </c>
      <c r="BD300" s="169">
        <v>0</v>
      </c>
      <c r="BE300" s="169">
        <v>2.0036967086166E-3</v>
      </c>
      <c r="BF300" s="169">
        <v>1.6890069473778802E-2</v>
      </c>
      <c r="BG300" s="169">
        <v>3.3564718582527E-3</v>
      </c>
      <c r="BH300" s="169">
        <v>0</v>
      </c>
      <c r="BI300" s="169">
        <v>2.0246541332031499E-2</v>
      </c>
      <c r="BJ300" s="169">
        <v>1.7046696277657699E-3</v>
      </c>
      <c r="BK300" s="169">
        <v>7.2865502650576797E-6</v>
      </c>
      <c r="BL300" s="169">
        <v>0</v>
      </c>
      <c r="BM300" s="169">
        <v>1.71195617803083E-3</v>
      </c>
      <c r="BN300" s="169">
        <v>16.149738605453798</v>
      </c>
    </row>
    <row r="301" spans="1:66" x14ac:dyDescent="0.25">
      <c r="A301" s="169" t="s">
        <v>209</v>
      </c>
      <c r="B301" s="169">
        <v>2029</v>
      </c>
      <c r="C301" s="169" t="s">
        <v>62</v>
      </c>
      <c r="D301" s="169">
        <v>2028</v>
      </c>
      <c r="E301" s="169" t="s">
        <v>210</v>
      </c>
      <c r="F301" s="169" t="s">
        <v>211</v>
      </c>
      <c r="G301" s="169">
        <v>1538.4740602821801</v>
      </c>
      <c r="H301" s="169">
        <v>266704.58619948098</v>
      </c>
      <c r="I301" s="169">
        <v>17753.777354345599</v>
      </c>
      <c r="J301" s="169">
        <v>0.21932428704050999</v>
      </c>
      <c r="K301" s="169">
        <v>4.8425717129352598E-3</v>
      </c>
      <c r="L301" s="169">
        <v>4.1931767503713899E-2</v>
      </c>
      <c r="M301" s="169">
        <v>0.26609862625716002</v>
      </c>
      <c r="N301" s="169">
        <v>1.1512250355502501E-3</v>
      </c>
      <c r="O301" s="169">
        <v>1.15645166645605E-6</v>
      </c>
      <c r="P301" s="169">
        <v>0</v>
      </c>
      <c r="Q301" s="169">
        <v>1.15238148721671E-3</v>
      </c>
      <c r="R301" s="169">
        <v>8.81974446129289E-4</v>
      </c>
      <c r="S301" s="169">
        <v>1.6422364186927298E-2</v>
      </c>
      <c r="T301" s="169">
        <v>1.8456720120273301E-2</v>
      </c>
      <c r="U301" s="169">
        <v>1.2032783231724E-3</v>
      </c>
      <c r="V301" s="169">
        <v>1.2087412791349299E-6</v>
      </c>
      <c r="W301" s="169">
        <v>0</v>
      </c>
      <c r="X301" s="169">
        <v>1.20448706445153E-3</v>
      </c>
      <c r="Y301" s="169">
        <v>3.5278977845171499E-3</v>
      </c>
      <c r="Z301" s="169">
        <v>3.8318849769497197E-2</v>
      </c>
      <c r="AA301" s="169">
        <v>4.3051234618465897E-2</v>
      </c>
      <c r="AB301" s="169">
        <v>192.71231523532401</v>
      </c>
      <c r="AC301" s="169">
        <v>0.814038780510976</v>
      </c>
      <c r="AD301" s="169">
        <v>0</v>
      </c>
      <c r="AE301" s="169">
        <v>193.52635401583501</v>
      </c>
      <c r="AF301" s="169">
        <v>7.9965139675489502E-5</v>
      </c>
      <c r="AG301" s="169">
        <v>3.88583334258422E-6</v>
      </c>
      <c r="AH301" s="169">
        <v>0</v>
      </c>
      <c r="AI301" s="169">
        <v>8.3850973018073698E-5</v>
      </c>
      <c r="AJ301" s="169">
        <v>3.0291692277992801E-2</v>
      </c>
      <c r="AK301" s="169">
        <v>1.2795556013885201E-4</v>
      </c>
      <c r="AL301" s="169">
        <v>0</v>
      </c>
      <c r="AM301" s="169">
        <v>3.04196478381316E-2</v>
      </c>
      <c r="AN301" s="169">
        <v>1.72162752902942E-3</v>
      </c>
      <c r="AO301" s="169">
        <v>8.3660926285657398E-5</v>
      </c>
      <c r="AP301" s="169">
        <v>0</v>
      </c>
      <c r="AQ301" s="169">
        <v>1.8052884553150801E-3</v>
      </c>
      <c r="AR301" s="169">
        <v>0</v>
      </c>
      <c r="AS301" s="169">
        <v>0</v>
      </c>
      <c r="AT301" s="169">
        <v>0</v>
      </c>
      <c r="AU301" s="169">
        <v>0</v>
      </c>
      <c r="AV301" s="169">
        <v>1.8052884553150801E-3</v>
      </c>
      <c r="AW301" s="169">
        <v>1.9599418892938402E-3</v>
      </c>
      <c r="AX301" s="169">
        <v>9.5241596198698895E-5</v>
      </c>
      <c r="AY301" s="169">
        <v>0</v>
      </c>
      <c r="AZ301" s="169">
        <v>2.0551834854925402E-3</v>
      </c>
      <c r="BA301" s="169">
        <v>0</v>
      </c>
      <c r="BB301" s="169">
        <v>0</v>
      </c>
      <c r="BC301" s="169">
        <v>0</v>
      </c>
      <c r="BD301" s="169">
        <v>0</v>
      </c>
      <c r="BE301" s="169">
        <v>2.0551834854925402E-3</v>
      </c>
      <c r="BF301" s="169">
        <v>1.7300369857262601E-2</v>
      </c>
      <c r="BG301" s="169">
        <v>3.5426090821440602E-3</v>
      </c>
      <c r="BH301" s="169">
        <v>0</v>
      </c>
      <c r="BI301" s="169">
        <v>2.08429789394067E-2</v>
      </c>
      <c r="BJ301" s="169">
        <v>1.8206503987922599E-3</v>
      </c>
      <c r="BK301" s="169">
        <v>7.6906347607306798E-6</v>
      </c>
      <c r="BL301" s="169">
        <v>0</v>
      </c>
      <c r="BM301" s="169">
        <v>1.8283410335529901E-3</v>
      </c>
      <c r="BN301" s="169">
        <v>17.247655140022101</v>
      </c>
    </row>
    <row r="302" spans="1:66" x14ac:dyDescent="0.25">
      <c r="A302" s="169" t="s">
        <v>209</v>
      </c>
      <c r="B302" s="169">
        <v>2029</v>
      </c>
      <c r="C302" s="169" t="s">
        <v>62</v>
      </c>
      <c r="D302" s="169">
        <v>2029</v>
      </c>
      <c r="E302" s="169" t="s">
        <v>210</v>
      </c>
      <c r="F302" s="169" t="s">
        <v>211</v>
      </c>
      <c r="G302" s="169">
        <v>1204.70766188211</v>
      </c>
      <c r="H302" s="169">
        <v>208843.98817532201</v>
      </c>
      <c r="I302" s="169">
        <v>13902.1593917587</v>
      </c>
      <c r="J302" s="169">
        <v>0.155698591702046</v>
      </c>
      <c r="K302" s="169">
        <v>3.7919932460327901E-3</v>
      </c>
      <c r="L302" s="169">
        <v>3.2834821783552098E-2</v>
      </c>
      <c r="M302" s="169">
        <v>0.19232540673163001</v>
      </c>
      <c r="N302" s="169">
        <v>7.7292845013130895E-4</v>
      </c>
      <c r="O302" s="169">
        <v>9.0556364851572905E-7</v>
      </c>
      <c r="P302" s="169">
        <v>0</v>
      </c>
      <c r="Q302" s="169">
        <v>7.7383401377982498E-4</v>
      </c>
      <c r="R302" s="169">
        <v>6.9063327115264999E-4</v>
      </c>
      <c r="S302" s="169">
        <v>1.28595915088623E-2</v>
      </c>
      <c r="T302" s="169">
        <v>1.43240587937948E-2</v>
      </c>
      <c r="U302" s="169">
        <v>8.0787684482704698E-4</v>
      </c>
      <c r="V302" s="169">
        <v>9.4650921832243404E-7</v>
      </c>
      <c r="W302" s="169">
        <v>0</v>
      </c>
      <c r="X302" s="169">
        <v>8.0882335404536905E-4</v>
      </c>
      <c r="Y302" s="169">
        <v>2.7625330846106E-3</v>
      </c>
      <c r="Z302" s="169">
        <v>3.0005713520678799E-2</v>
      </c>
      <c r="AA302" s="169">
        <v>3.3577069959334703E-2</v>
      </c>
      <c r="AB302" s="169">
        <v>150.90407352104</v>
      </c>
      <c r="AC302" s="169">
        <v>0.63743600315943405</v>
      </c>
      <c r="AD302" s="169">
        <v>0</v>
      </c>
      <c r="AE302" s="169">
        <v>151.541509524199</v>
      </c>
      <c r="AF302" s="169">
        <v>5.9954315242798502E-5</v>
      </c>
      <c r="AG302" s="169">
        <v>3.0428158143592901E-6</v>
      </c>
      <c r="AH302" s="169">
        <v>0</v>
      </c>
      <c r="AI302" s="169">
        <v>6.2997131057157795E-5</v>
      </c>
      <c r="AJ302" s="169">
        <v>2.3720018894552899E-2</v>
      </c>
      <c r="AK302" s="169">
        <v>1.0019606287766601E-4</v>
      </c>
      <c r="AL302" s="169">
        <v>0</v>
      </c>
      <c r="AM302" s="169">
        <v>2.3820214957430599E-2</v>
      </c>
      <c r="AN302" s="169">
        <v>1.2907999663977099E-3</v>
      </c>
      <c r="AO302" s="169">
        <v>6.5510990076751596E-5</v>
      </c>
      <c r="AP302" s="169">
        <v>0</v>
      </c>
      <c r="AQ302" s="169">
        <v>1.3563109564744601E-3</v>
      </c>
      <c r="AR302" s="169">
        <v>0</v>
      </c>
      <c r="AS302" s="169">
        <v>0</v>
      </c>
      <c r="AT302" s="169">
        <v>0</v>
      </c>
      <c r="AU302" s="169">
        <v>0</v>
      </c>
      <c r="AV302" s="169">
        <v>1.3563109564744601E-3</v>
      </c>
      <c r="AW302" s="169">
        <v>1.4694775043869099E-3</v>
      </c>
      <c r="AX302" s="169">
        <v>7.4579275421393502E-5</v>
      </c>
      <c r="AY302" s="169">
        <v>0</v>
      </c>
      <c r="AZ302" s="169">
        <v>1.5440567798083E-3</v>
      </c>
      <c r="BA302" s="169">
        <v>0</v>
      </c>
      <c r="BB302" s="169">
        <v>0</v>
      </c>
      <c r="BC302" s="169">
        <v>0</v>
      </c>
      <c r="BD302" s="169">
        <v>0</v>
      </c>
      <c r="BE302" s="169">
        <v>1.5440567798083E-3</v>
      </c>
      <c r="BF302" s="169">
        <v>1.29710498439876E-2</v>
      </c>
      <c r="BG302" s="169">
        <v>2.77405281927815E-3</v>
      </c>
      <c r="BH302" s="169">
        <v>0</v>
      </c>
      <c r="BI302" s="169">
        <v>1.57451026632657E-2</v>
      </c>
      <c r="BJ302" s="169">
        <v>1.42566686150786E-3</v>
      </c>
      <c r="BK302" s="169">
        <v>6.0221792880211199E-6</v>
      </c>
      <c r="BL302" s="169">
        <v>0</v>
      </c>
      <c r="BM302" s="169">
        <v>1.43168904079588E-3</v>
      </c>
      <c r="BN302" s="169">
        <v>13.505838566347901</v>
      </c>
    </row>
    <row r="303" spans="1:66" x14ac:dyDescent="0.25">
      <c r="A303" s="169" t="s">
        <v>209</v>
      </c>
      <c r="B303" s="169">
        <v>2029</v>
      </c>
      <c r="C303" s="169" t="s">
        <v>62</v>
      </c>
      <c r="D303" s="169">
        <v>2030</v>
      </c>
      <c r="E303" s="169" t="s">
        <v>210</v>
      </c>
      <c r="F303" s="169" t="s">
        <v>211</v>
      </c>
      <c r="G303" s="169">
        <v>266.22561215969</v>
      </c>
      <c r="H303" s="169">
        <v>19229.9829096377</v>
      </c>
      <c r="I303" s="169">
        <v>3072.2066535464101</v>
      </c>
      <c r="J303" s="169">
        <v>1.2859139917608601E-2</v>
      </c>
      <c r="K303" s="169">
        <v>8.3798398165187398E-4</v>
      </c>
      <c r="L303" s="169">
        <v>7.2560927485293301E-3</v>
      </c>
      <c r="M303" s="169">
        <v>2.0953216647789801E-2</v>
      </c>
      <c r="N303" s="169">
        <v>5.9333924140495E-5</v>
      </c>
      <c r="O303" s="169">
        <v>2.0011845554216599E-7</v>
      </c>
      <c r="P303" s="169">
        <v>0</v>
      </c>
      <c r="Q303" s="169">
        <v>5.9534042596037201E-5</v>
      </c>
      <c r="R303" s="169">
        <v>6.3592283010529004E-5</v>
      </c>
      <c r="S303" s="169">
        <v>1.18408830965605E-3</v>
      </c>
      <c r="T303" s="169">
        <v>1.30721463526261E-3</v>
      </c>
      <c r="U303" s="169">
        <v>6.2016740899739303E-5</v>
      </c>
      <c r="V303" s="169">
        <v>2.0916692408928799E-7</v>
      </c>
      <c r="W303" s="169">
        <v>0</v>
      </c>
      <c r="X303" s="169">
        <v>6.2225907823828597E-5</v>
      </c>
      <c r="Y303" s="169">
        <v>2.5436913204211601E-4</v>
      </c>
      <c r="Z303" s="169">
        <v>2.76287272253078E-3</v>
      </c>
      <c r="AA303" s="169">
        <v>3.0794677623967202E-3</v>
      </c>
      <c r="AB303" s="169">
        <v>13.8949786400756</v>
      </c>
      <c r="AC303" s="169">
        <v>0.14086553570068699</v>
      </c>
      <c r="AD303" s="169">
        <v>0</v>
      </c>
      <c r="AE303" s="169">
        <v>14.035844175776299</v>
      </c>
      <c r="AF303" s="169">
        <v>5.2753124292380004E-6</v>
      </c>
      <c r="AG303" s="169">
        <v>6.7242496125691603E-7</v>
      </c>
      <c r="AH303" s="169">
        <v>0</v>
      </c>
      <c r="AI303" s="169">
        <v>5.9477373904949198E-6</v>
      </c>
      <c r="AJ303" s="169">
        <v>2.18409714324942E-3</v>
      </c>
      <c r="AK303" s="169">
        <v>2.21421005440636E-5</v>
      </c>
      <c r="AL303" s="169">
        <v>0</v>
      </c>
      <c r="AM303" s="169">
        <v>2.2062392437934798E-3</v>
      </c>
      <c r="AN303" s="169">
        <v>1.13576029995869E-4</v>
      </c>
      <c r="AO303" s="169">
        <v>1.4477125022283799E-5</v>
      </c>
      <c r="AP303" s="169">
        <v>0</v>
      </c>
      <c r="AQ303" s="169">
        <v>1.28053155018152E-4</v>
      </c>
      <c r="AR303" s="169">
        <v>0</v>
      </c>
      <c r="AS303" s="169">
        <v>0</v>
      </c>
      <c r="AT303" s="169">
        <v>0</v>
      </c>
      <c r="AU303" s="169">
        <v>0</v>
      </c>
      <c r="AV303" s="169">
        <v>1.28053155018152E-4</v>
      </c>
      <c r="AW303" s="169">
        <v>1.2929766459652899E-4</v>
      </c>
      <c r="AX303" s="169">
        <v>1.64811048204569E-5</v>
      </c>
      <c r="AY303" s="169">
        <v>0</v>
      </c>
      <c r="AZ303" s="169">
        <v>1.4577876941698501E-4</v>
      </c>
      <c r="BA303" s="169">
        <v>0</v>
      </c>
      <c r="BB303" s="169">
        <v>0</v>
      </c>
      <c r="BC303" s="169">
        <v>0</v>
      </c>
      <c r="BD303" s="169">
        <v>0</v>
      </c>
      <c r="BE303" s="169">
        <v>1.4577876941698501E-4</v>
      </c>
      <c r="BF303" s="169">
        <v>1.1413079951157199E-3</v>
      </c>
      <c r="BG303" s="169">
        <v>6.1303163692164704E-4</v>
      </c>
      <c r="BH303" s="169">
        <v>0</v>
      </c>
      <c r="BI303" s="169">
        <v>1.7543396320373601E-3</v>
      </c>
      <c r="BJ303" s="169">
        <v>1.3127286842759301E-4</v>
      </c>
      <c r="BK303" s="169">
        <v>1.3308277337458499E-6</v>
      </c>
      <c r="BL303" s="169">
        <v>0</v>
      </c>
      <c r="BM303" s="169">
        <v>1.3260369616133899E-4</v>
      </c>
      <c r="BN303" s="169">
        <v>1.2509169677379901</v>
      </c>
    </row>
    <row r="304" spans="1:66" x14ac:dyDescent="0.25">
      <c r="A304" s="169" t="s">
        <v>209</v>
      </c>
      <c r="B304" s="169">
        <v>2029</v>
      </c>
      <c r="C304" s="169" t="s">
        <v>63</v>
      </c>
      <c r="D304" s="169">
        <v>2021</v>
      </c>
      <c r="E304" s="169" t="s">
        <v>210</v>
      </c>
      <c r="F304" s="169" t="s">
        <v>211</v>
      </c>
      <c r="G304" s="169">
        <v>4273.0110823782697</v>
      </c>
      <c r="H304" s="169">
        <v>209759.369864598</v>
      </c>
      <c r="I304" s="169">
        <v>49309.955460204801</v>
      </c>
      <c r="J304" s="169">
        <v>0.27350287031335302</v>
      </c>
      <c r="K304" s="169">
        <v>1.3449926216363E-2</v>
      </c>
      <c r="L304" s="169">
        <v>0.116462741798983</v>
      </c>
      <c r="M304" s="169">
        <v>0.40341553832869997</v>
      </c>
      <c r="N304" s="169">
        <v>1.7184232690194601E-3</v>
      </c>
      <c r="O304" s="169">
        <v>3.2119688687472301E-6</v>
      </c>
      <c r="P304" s="169">
        <v>0</v>
      </c>
      <c r="Q304" s="169">
        <v>1.72163523788821E-3</v>
      </c>
      <c r="R304" s="169">
        <v>6.9366037792235598E-4</v>
      </c>
      <c r="S304" s="169">
        <v>1.2915956236914199E-2</v>
      </c>
      <c r="T304" s="169">
        <v>1.5331251852724799E-2</v>
      </c>
      <c r="U304" s="169">
        <v>1.7961227438542001E-3</v>
      </c>
      <c r="V304" s="169">
        <v>3.35719984809122E-6</v>
      </c>
      <c r="W304" s="169">
        <v>0</v>
      </c>
      <c r="X304" s="169">
        <v>1.79947994370229E-3</v>
      </c>
      <c r="Y304" s="169">
        <v>2.77464151168942E-3</v>
      </c>
      <c r="Z304" s="169">
        <v>3.0137231219466602E-2</v>
      </c>
      <c r="AA304" s="169">
        <v>3.4711352674858302E-2</v>
      </c>
      <c r="AB304" s="169">
        <v>188.72759391842001</v>
      </c>
      <c r="AC304" s="169">
        <v>2.53743436498414</v>
      </c>
      <c r="AD304" s="169">
        <v>0</v>
      </c>
      <c r="AE304" s="169">
        <v>191.26502828340401</v>
      </c>
      <c r="AF304" s="169">
        <v>7.9679659131544898E-5</v>
      </c>
      <c r="AG304" s="169">
        <v>1.0792647965797899E-5</v>
      </c>
      <c r="AH304" s="169">
        <v>0</v>
      </c>
      <c r="AI304" s="169">
        <v>9.04723070973429E-5</v>
      </c>
      <c r="AJ304" s="169">
        <v>2.9665349577487E-2</v>
      </c>
      <c r="AK304" s="169">
        <v>3.9884934632145697E-4</v>
      </c>
      <c r="AL304" s="169">
        <v>0</v>
      </c>
      <c r="AM304" s="169">
        <v>3.0064198923808499E-2</v>
      </c>
      <c r="AN304" s="169">
        <v>1.7154812112032799E-3</v>
      </c>
      <c r="AO304" s="169">
        <v>2.3236275112436801E-4</v>
      </c>
      <c r="AP304" s="169">
        <v>0</v>
      </c>
      <c r="AQ304" s="169">
        <v>1.94784396232765E-3</v>
      </c>
      <c r="AR304" s="169">
        <v>0</v>
      </c>
      <c r="AS304" s="169">
        <v>0</v>
      </c>
      <c r="AT304" s="169">
        <v>0</v>
      </c>
      <c r="AU304" s="169">
        <v>0</v>
      </c>
      <c r="AV304" s="169">
        <v>1.94784396232765E-3</v>
      </c>
      <c r="AW304" s="169">
        <v>1.95294477431441E-3</v>
      </c>
      <c r="AX304" s="169">
        <v>2.6452730440303302E-4</v>
      </c>
      <c r="AY304" s="169">
        <v>0</v>
      </c>
      <c r="AZ304" s="169">
        <v>2.2174720787174499E-3</v>
      </c>
      <c r="BA304" s="169">
        <v>0</v>
      </c>
      <c r="BB304" s="169">
        <v>0</v>
      </c>
      <c r="BC304" s="169">
        <v>0</v>
      </c>
      <c r="BD304" s="169">
        <v>0</v>
      </c>
      <c r="BE304" s="169">
        <v>2.2174720787174499E-3</v>
      </c>
      <c r="BF304" s="169">
        <v>1.7227273591713499E-2</v>
      </c>
      <c r="BG304" s="169">
        <v>9.8393650301513407E-3</v>
      </c>
      <c r="BH304" s="169">
        <v>0</v>
      </c>
      <c r="BI304" s="169">
        <v>2.70666386218648E-2</v>
      </c>
      <c r="BJ304" s="169">
        <v>1.78300472759663E-3</v>
      </c>
      <c r="BK304" s="169">
        <v>2.3972421704737801E-5</v>
      </c>
      <c r="BL304" s="169">
        <v>0</v>
      </c>
      <c r="BM304" s="169">
        <v>1.8069771493013701E-3</v>
      </c>
      <c r="BN304" s="169">
        <v>17.046118937934502</v>
      </c>
    </row>
    <row r="305" spans="1:66" x14ac:dyDescent="0.25">
      <c r="A305" s="169" t="s">
        <v>209</v>
      </c>
      <c r="B305" s="169">
        <v>2029</v>
      </c>
      <c r="C305" s="169" t="s">
        <v>63</v>
      </c>
      <c r="D305" s="169">
        <v>2022</v>
      </c>
      <c r="E305" s="169" t="s">
        <v>210</v>
      </c>
      <c r="F305" s="169" t="s">
        <v>211</v>
      </c>
      <c r="G305" s="169">
        <v>4562.9491388278902</v>
      </c>
      <c r="H305" s="169">
        <v>238130.18771712799</v>
      </c>
      <c r="I305" s="169">
        <v>52655.800433251701</v>
      </c>
      <c r="J305" s="169">
        <v>0.29656620965500402</v>
      </c>
      <c r="K305" s="169">
        <v>1.43625485782953E-2</v>
      </c>
      <c r="L305" s="169">
        <v>0.124365127342808</v>
      </c>
      <c r="M305" s="169">
        <v>0.43529388557610799</v>
      </c>
      <c r="N305" s="169">
        <v>1.8390306978459E-3</v>
      </c>
      <c r="O305" s="169">
        <v>3.4299116714284098E-6</v>
      </c>
      <c r="P305" s="169">
        <v>0</v>
      </c>
      <c r="Q305" s="169">
        <v>1.84246060951733E-3</v>
      </c>
      <c r="R305" s="169">
        <v>7.8748079817941396E-4</v>
      </c>
      <c r="S305" s="169">
        <v>1.4662892462100599E-2</v>
      </c>
      <c r="T305" s="169">
        <v>1.7292833869797401E-2</v>
      </c>
      <c r="U305" s="169">
        <v>1.9221835054246299E-3</v>
      </c>
      <c r="V305" s="169">
        <v>3.5849970572027702E-6</v>
      </c>
      <c r="W305" s="169">
        <v>0</v>
      </c>
      <c r="X305" s="169">
        <v>1.92576850248183E-3</v>
      </c>
      <c r="Y305" s="169">
        <v>3.1499231927176498E-3</v>
      </c>
      <c r="Z305" s="169">
        <v>3.4213415744901603E-2</v>
      </c>
      <c r="AA305" s="169">
        <v>3.9289107440101098E-2</v>
      </c>
      <c r="AB305" s="169">
        <v>214.25377753664</v>
      </c>
      <c r="AC305" s="169">
        <v>2.7096077513780998</v>
      </c>
      <c r="AD305" s="169">
        <v>0</v>
      </c>
      <c r="AE305" s="169">
        <v>216.963385288018</v>
      </c>
      <c r="AF305" s="169">
        <v>8.8143480991948202E-5</v>
      </c>
      <c r="AG305" s="169">
        <v>1.1524965133907499E-5</v>
      </c>
      <c r="AH305" s="169">
        <v>0</v>
      </c>
      <c r="AI305" s="169">
        <v>9.9668446125855694E-5</v>
      </c>
      <c r="AJ305" s="169">
        <v>3.3677710169234598E-2</v>
      </c>
      <c r="AK305" s="169">
        <v>4.2591260500701099E-4</v>
      </c>
      <c r="AL305" s="169">
        <v>0</v>
      </c>
      <c r="AM305" s="169">
        <v>3.4103622774241601E-2</v>
      </c>
      <c r="AN305" s="169">
        <v>1.8977049748933701E-3</v>
      </c>
      <c r="AO305" s="169">
        <v>2.4812933893644199E-4</v>
      </c>
      <c r="AP305" s="169">
        <v>0</v>
      </c>
      <c r="AQ305" s="169">
        <v>2.1458343138298099E-3</v>
      </c>
      <c r="AR305" s="169">
        <v>0</v>
      </c>
      <c r="AS305" s="169">
        <v>0</v>
      </c>
      <c r="AT305" s="169">
        <v>0</v>
      </c>
      <c r="AU305" s="169">
        <v>0</v>
      </c>
      <c r="AV305" s="169">
        <v>2.1458343138298099E-3</v>
      </c>
      <c r="AW305" s="169">
        <v>2.1603926581678602E-3</v>
      </c>
      <c r="AX305" s="169">
        <v>2.8247636445409699E-4</v>
      </c>
      <c r="AY305" s="169">
        <v>0</v>
      </c>
      <c r="AZ305" s="169">
        <v>2.4428690226219502E-3</v>
      </c>
      <c r="BA305" s="169">
        <v>0</v>
      </c>
      <c r="BB305" s="169">
        <v>0</v>
      </c>
      <c r="BC305" s="169">
        <v>0</v>
      </c>
      <c r="BD305" s="169">
        <v>0</v>
      </c>
      <c r="BE305" s="169">
        <v>2.4428690226219502E-3</v>
      </c>
      <c r="BF305" s="169">
        <v>1.9057208178191901E-2</v>
      </c>
      <c r="BG305" s="169">
        <v>1.0506998770982301E-2</v>
      </c>
      <c r="BH305" s="169">
        <v>0</v>
      </c>
      <c r="BI305" s="169">
        <v>2.95642069491742E-2</v>
      </c>
      <c r="BJ305" s="169">
        <v>2.02416345337607E-3</v>
      </c>
      <c r="BK305" s="169">
        <v>2.5599030487973999E-5</v>
      </c>
      <c r="BL305" s="169">
        <v>0</v>
      </c>
      <c r="BM305" s="169">
        <v>2.0497624838640401E-3</v>
      </c>
      <c r="BN305" s="169">
        <v>19.336434391531402</v>
      </c>
    </row>
    <row r="306" spans="1:66" x14ac:dyDescent="0.25">
      <c r="A306" s="169" t="s">
        <v>209</v>
      </c>
      <c r="B306" s="169">
        <v>2029</v>
      </c>
      <c r="C306" s="169" t="s">
        <v>63</v>
      </c>
      <c r="D306" s="169">
        <v>2023</v>
      </c>
      <c r="E306" s="169" t="s">
        <v>210</v>
      </c>
      <c r="F306" s="169" t="s">
        <v>211</v>
      </c>
      <c r="G306" s="169">
        <v>4915.6560007402004</v>
      </c>
      <c r="H306" s="169">
        <v>272221.40649816702</v>
      </c>
      <c r="I306" s="169">
        <v>56725.988718774403</v>
      </c>
      <c r="J306" s="169">
        <v>0.322095673821234</v>
      </c>
      <c r="K306" s="169">
        <v>1.54727449192993E-2</v>
      </c>
      <c r="L306" s="169">
        <v>0.133978303484341</v>
      </c>
      <c r="M306" s="169">
        <v>0.47154672222487498</v>
      </c>
      <c r="N306" s="169">
        <v>1.9664229162152098E-3</v>
      </c>
      <c r="O306" s="169">
        <v>3.69503699837358E-6</v>
      </c>
      <c r="P306" s="169">
        <v>0</v>
      </c>
      <c r="Q306" s="169">
        <v>1.9701179532135801E-3</v>
      </c>
      <c r="R306" s="169">
        <v>9.0021820637602504E-4</v>
      </c>
      <c r="S306" s="169">
        <v>1.6762063002721501E-2</v>
      </c>
      <c r="T306" s="169">
        <v>1.9632399162311201E-2</v>
      </c>
      <c r="U306" s="169">
        <v>2.05533583461401E-3</v>
      </c>
      <c r="V306" s="169">
        <v>3.8621101749561898E-6</v>
      </c>
      <c r="W306" s="169">
        <v>0</v>
      </c>
      <c r="X306" s="169">
        <v>2.0591979447889602E-3</v>
      </c>
      <c r="Y306" s="169">
        <v>3.6008728255041002E-3</v>
      </c>
      <c r="Z306" s="169">
        <v>3.9111480339683702E-2</v>
      </c>
      <c r="AA306" s="169">
        <v>4.4771551109976701E-2</v>
      </c>
      <c r="AB306" s="169">
        <v>244.92679919209701</v>
      </c>
      <c r="AC306" s="169">
        <v>2.9190550228520298</v>
      </c>
      <c r="AD306" s="169">
        <v>0</v>
      </c>
      <c r="AE306" s="169">
        <v>247.84585421494899</v>
      </c>
      <c r="AF306" s="169">
        <v>9.7951145300733804E-5</v>
      </c>
      <c r="AG306" s="169">
        <v>1.24158219377757E-5</v>
      </c>
      <c r="AH306" s="169">
        <v>0</v>
      </c>
      <c r="AI306" s="169">
        <v>1.1036696723850901E-4</v>
      </c>
      <c r="AJ306" s="169">
        <v>3.8499082026496198E-2</v>
      </c>
      <c r="AK306" s="169">
        <v>4.5883479935772702E-4</v>
      </c>
      <c r="AL306" s="169">
        <v>0</v>
      </c>
      <c r="AM306" s="169">
        <v>3.8957916825853901E-2</v>
      </c>
      <c r="AN306" s="169">
        <v>2.1088612979862499E-3</v>
      </c>
      <c r="AO306" s="169">
        <v>2.6730924163137601E-4</v>
      </c>
      <c r="AP306" s="169">
        <v>0</v>
      </c>
      <c r="AQ306" s="169">
        <v>2.3761705396176201E-3</v>
      </c>
      <c r="AR306" s="169">
        <v>0</v>
      </c>
      <c r="AS306" s="169">
        <v>0</v>
      </c>
      <c r="AT306" s="169">
        <v>0</v>
      </c>
      <c r="AU306" s="169">
        <v>0</v>
      </c>
      <c r="AV306" s="169">
        <v>2.3761705396176201E-3</v>
      </c>
      <c r="AW306" s="169">
        <v>2.40077805851767E-3</v>
      </c>
      <c r="AX306" s="169">
        <v>3.0431122367336898E-4</v>
      </c>
      <c r="AY306" s="169">
        <v>0</v>
      </c>
      <c r="AZ306" s="169">
        <v>2.70508928219104E-3</v>
      </c>
      <c r="BA306" s="169">
        <v>0</v>
      </c>
      <c r="BB306" s="169">
        <v>0</v>
      </c>
      <c r="BC306" s="169">
        <v>0</v>
      </c>
      <c r="BD306" s="169">
        <v>0</v>
      </c>
      <c r="BE306" s="169">
        <v>2.70508928219104E-3</v>
      </c>
      <c r="BF306" s="169">
        <v>2.1177690414173701E-2</v>
      </c>
      <c r="BG306" s="169">
        <v>1.13191688066057E-2</v>
      </c>
      <c r="BH306" s="169">
        <v>0</v>
      </c>
      <c r="BI306" s="169">
        <v>3.2496859220779502E-2</v>
      </c>
      <c r="BJ306" s="169">
        <v>2.3139469528944E-3</v>
      </c>
      <c r="BK306" s="169">
        <v>2.7577784455354499E-5</v>
      </c>
      <c r="BL306" s="169">
        <v>0</v>
      </c>
      <c r="BM306" s="169">
        <v>2.34152473734976E-3</v>
      </c>
      <c r="BN306" s="169">
        <v>22.088773609788898</v>
      </c>
    </row>
    <row r="307" spans="1:66" x14ac:dyDescent="0.25">
      <c r="A307" s="169" t="s">
        <v>209</v>
      </c>
      <c r="B307" s="169">
        <v>2029</v>
      </c>
      <c r="C307" s="169" t="s">
        <v>63</v>
      </c>
      <c r="D307" s="169">
        <v>2024</v>
      </c>
      <c r="E307" s="169" t="s">
        <v>210</v>
      </c>
      <c r="F307" s="169" t="s">
        <v>211</v>
      </c>
      <c r="G307" s="169">
        <v>5035.28742910652</v>
      </c>
      <c r="H307" s="169">
        <v>294562.45830703701</v>
      </c>
      <c r="I307" s="169">
        <v>58106.518815855401</v>
      </c>
      <c r="J307" s="169">
        <v>0.32909334003755703</v>
      </c>
      <c r="K307" s="169">
        <v>1.5849302305569701E-2</v>
      </c>
      <c r="L307" s="169">
        <v>0.13723890915192999</v>
      </c>
      <c r="M307" s="169">
        <v>0.48218155149505698</v>
      </c>
      <c r="N307" s="169">
        <v>1.9717779703862601E-3</v>
      </c>
      <c r="O307" s="169">
        <v>3.7849624435054699E-6</v>
      </c>
      <c r="P307" s="169">
        <v>0</v>
      </c>
      <c r="Q307" s="169">
        <v>1.9755629328297602E-3</v>
      </c>
      <c r="R307" s="169">
        <v>9.7409858869662005E-4</v>
      </c>
      <c r="S307" s="169">
        <v>1.8137715721531E-2</v>
      </c>
      <c r="T307" s="169">
        <v>2.1087377243057401E-2</v>
      </c>
      <c r="U307" s="169">
        <v>2.0609330205719699E-3</v>
      </c>
      <c r="V307" s="169">
        <v>3.9561016496787E-6</v>
      </c>
      <c r="W307" s="169">
        <v>0</v>
      </c>
      <c r="X307" s="169">
        <v>2.0648891222216398E-3</v>
      </c>
      <c r="Y307" s="169">
        <v>3.8963943547864802E-3</v>
      </c>
      <c r="Z307" s="169">
        <v>4.2321336683572498E-2</v>
      </c>
      <c r="AA307" s="169">
        <v>4.8282620160580603E-2</v>
      </c>
      <c r="AB307" s="169">
        <v>244.97143428230399</v>
      </c>
      <c r="AC307" s="169">
        <v>2.7638157054871</v>
      </c>
      <c r="AD307" s="169">
        <v>0</v>
      </c>
      <c r="AE307" s="169">
        <v>247.73524998779101</v>
      </c>
      <c r="AF307" s="169">
        <v>1.0276213694456301E-4</v>
      </c>
      <c r="AG307" s="169">
        <v>1.27179835439854E-5</v>
      </c>
      <c r="AH307" s="169">
        <v>0</v>
      </c>
      <c r="AI307" s="169">
        <v>1.15480120488548E-4</v>
      </c>
      <c r="AJ307" s="169">
        <v>3.85060980410964E-2</v>
      </c>
      <c r="AK307" s="169">
        <v>4.3443334050273898E-4</v>
      </c>
      <c r="AL307" s="169">
        <v>0</v>
      </c>
      <c r="AM307" s="169">
        <v>3.8940531381599197E-2</v>
      </c>
      <c r="AN307" s="169">
        <v>2.2124406287991499E-3</v>
      </c>
      <c r="AO307" s="169">
        <v>2.7381469815377399E-4</v>
      </c>
      <c r="AP307" s="169">
        <v>0</v>
      </c>
      <c r="AQ307" s="169">
        <v>2.4862553269529202E-3</v>
      </c>
      <c r="AR307" s="169">
        <v>0</v>
      </c>
      <c r="AS307" s="169">
        <v>0</v>
      </c>
      <c r="AT307" s="169">
        <v>0</v>
      </c>
      <c r="AU307" s="169">
        <v>0</v>
      </c>
      <c r="AV307" s="169">
        <v>2.4862553269529202E-3</v>
      </c>
      <c r="AW307" s="169">
        <v>2.5186952420560098E-3</v>
      </c>
      <c r="AX307" s="169">
        <v>3.11717190720385E-4</v>
      </c>
      <c r="AY307" s="169">
        <v>0</v>
      </c>
      <c r="AZ307" s="169">
        <v>2.8304124327763998E-3</v>
      </c>
      <c r="BA307" s="169">
        <v>0</v>
      </c>
      <c r="BB307" s="169">
        <v>0</v>
      </c>
      <c r="BC307" s="169">
        <v>0</v>
      </c>
      <c r="BD307" s="169">
        <v>0</v>
      </c>
      <c r="BE307" s="169">
        <v>2.8304124327763998E-3</v>
      </c>
      <c r="BF307" s="169">
        <v>2.22178586721502E-2</v>
      </c>
      <c r="BG307" s="169">
        <v>1.1594641364500301E-2</v>
      </c>
      <c r="BH307" s="169">
        <v>0</v>
      </c>
      <c r="BI307" s="169">
        <v>3.3812500036650497E-2</v>
      </c>
      <c r="BJ307" s="169">
        <v>2.3143686430945601E-3</v>
      </c>
      <c r="BK307" s="169">
        <v>2.6111160359621101E-5</v>
      </c>
      <c r="BL307" s="169">
        <v>0</v>
      </c>
      <c r="BM307" s="169">
        <v>2.3404798034541798E-3</v>
      </c>
      <c r="BN307" s="169">
        <v>22.078916225884999</v>
      </c>
    </row>
    <row r="308" spans="1:66" x14ac:dyDescent="0.25">
      <c r="A308" s="169" t="s">
        <v>209</v>
      </c>
      <c r="B308" s="169">
        <v>2029</v>
      </c>
      <c r="C308" s="169" t="s">
        <v>63</v>
      </c>
      <c r="D308" s="169">
        <v>2025</v>
      </c>
      <c r="E308" s="169" t="s">
        <v>210</v>
      </c>
      <c r="F308" s="169" t="s">
        <v>211</v>
      </c>
      <c r="G308" s="169">
        <v>5107.2836467481602</v>
      </c>
      <c r="H308" s="169">
        <v>313149.93734995398</v>
      </c>
      <c r="I308" s="169">
        <v>58937.345185544298</v>
      </c>
      <c r="J308" s="169">
        <v>0.328032145129383</v>
      </c>
      <c r="K308" s="169">
        <v>1.6075920911622701E-2</v>
      </c>
      <c r="L308" s="169">
        <v>0.13920119680905299</v>
      </c>
      <c r="M308" s="169">
        <v>0.48330926285005898</v>
      </c>
      <c r="N308" s="169">
        <v>1.9209782207276799E-3</v>
      </c>
      <c r="O308" s="169">
        <v>3.8390810978394602E-6</v>
      </c>
      <c r="P308" s="169">
        <v>0</v>
      </c>
      <c r="Q308" s="169">
        <v>1.92481730182552E-3</v>
      </c>
      <c r="R308" s="169">
        <v>1.0355661538683501E-3</v>
      </c>
      <c r="S308" s="169">
        <v>1.92822417850287E-2</v>
      </c>
      <c r="T308" s="169">
        <v>2.22426252407226E-2</v>
      </c>
      <c r="U308" s="169">
        <v>2.00783633165437E-3</v>
      </c>
      <c r="V308" s="169">
        <v>4.0126673094136897E-6</v>
      </c>
      <c r="W308" s="169">
        <v>0</v>
      </c>
      <c r="X308" s="169">
        <v>2.0118489989637898E-3</v>
      </c>
      <c r="Y308" s="169">
        <v>4.1422646154734202E-3</v>
      </c>
      <c r="Z308" s="169">
        <v>4.4991897498400497E-2</v>
      </c>
      <c r="AA308" s="169">
        <v>5.1146011112837703E-2</v>
      </c>
      <c r="AB308" s="169">
        <v>260.42962072943601</v>
      </c>
      <c r="AC308" s="169">
        <v>2.8033336634696799</v>
      </c>
      <c r="AD308" s="169">
        <v>0</v>
      </c>
      <c r="AE308" s="169">
        <v>263.23295439290598</v>
      </c>
      <c r="AF308" s="169">
        <v>1.05621743602352E-4</v>
      </c>
      <c r="AG308" s="169">
        <v>1.2899829510891401E-5</v>
      </c>
      <c r="AH308" s="169">
        <v>0</v>
      </c>
      <c r="AI308" s="169">
        <v>1.18521573113244E-4</v>
      </c>
      <c r="AJ308" s="169">
        <v>4.0935909682664702E-2</v>
      </c>
      <c r="AK308" s="169">
        <v>4.4064501317763301E-4</v>
      </c>
      <c r="AL308" s="169">
        <v>0</v>
      </c>
      <c r="AM308" s="169">
        <v>4.13765546958424E-2</v>
      </c>
      <c r="AN308" s="169">
        <v>2.2740071759749002E-3</v>
      </c>
      <c r="AO308" s="169">
        <v>2.7772979195513298E-4</v>
      </c>
      <c r="AP308" s="169">
        <v>0</v>
      </c>
      <c r="AQ308" s="169">
        <v>2.5517369679300302E-3</v>
      </c>
      <c r="AR308" s="169">
        <v>0</v>
      </c>
      <c r="AS308" s="169">
        <v>0</v>
      </c>
      <c r="AT308" s="169">
        <v>0</v>
      </c>
      <c r="AU308" s="169">
        <v>0</v>
      </c>
      <c r="AV308" s="169">
        <v>2.5517369679300302E-3</v>
      </c>
      <c r="AW308" s="169">
        <v>2.5887840694906899E-3</v>
      </c>
      <c r="AX308" s="169">
        <v>3.1617422699124802E-4</v>
      </c>
      <c r="AY308" s="169">
        <v>0</v>
      </c>
      <c r="AZ308" s="169">
        <v>2.9049582964819401E-3</v>
      </c>
      <c r="BA308" s="169">
        <v>0</v>
      </c>
      <c r="BB308" s="169">
        <v>0</v>
      </c>
      <c r="BC308" s="169">
        <v>0</v>
      </c>
      <c r="BD308" s="169">
        <v>0</v>
      </c>
      <c r="BE308" s="169">
        <v>2.9049582964819401E-3</v>
      </c>
      <c r="BF308" s="169">
        <v>2.28361244540983E-2</v>
      </c>
      <c r="BG308" s="169">
        <v>1.17604254105768E-2</v>
      </c>
      <c r="BH308" s="169">
        <v>0</v>
      </c>
      <c r="BI308" s="169">
        <v>3.45965498646751E-2</v>
      </c>
      <c r="BJ308" s="169">
        <v>2.4604099237735301E-3</v>
      </c>
      <c r="BK308" s="169">
        <v>2.6484506431835401E-5</v>
      </c>
      <c r="BL308" s="169">
        <v>0</v>
      </c>
      <c r="BM308" s="169">
        <v>2.4868944302053699E-3</v>
      </c>
      <c r="BN308" s="169">
        <v>23.460118607342299</v>
      </c>
    </row>
    <row r="309" spans="1:66" x14ac:dyDescent="0.25">
      <c r="A309" s="169" t="s">
        <v>209</v>
      </c>
      <c r="B309" s="169">
        <v>2029</v>
      </c>
      <c r="C309" s="169" t="s">
        <v>63</v>
      </c>
      <c r="D309" s="169">
        <v>2026</v>
      </c>
      <c r="E309" s="169" t="s">
        <v>210</v>
      </c>
      <c r="F309" s="169" t="s">
        <v>211</v>
      </c>
      <c r="G309" s="169">
        <v>5153.3520117220596</v>
      </c>
      <c r="H309" s="169">
        <v>327292.17914958799</v>
      </c>
      <c r="I309" s="169">
        <v>59468.967730207201</v>
      </c>
      <c r="J309" s="169">
        <v>0.31893518164196899</v>
      </c>
      <c r="K309" s="169">
        <v>1.62209278160893E-2</v>
      </c>
      <c r="L309" s="169">
        <v>0.140456809769473</v>
      </c>
      <c r="M309" s="169">
        <v>0.47561291922753202</v>
      </c>
      <c r="N309" s="169">
        <v>1.81578237328511E-3</v>
      </c>
      <c r="O309" s="169">
        <v>3.8737101103267899E-6</v>
      </c>
      <c r="P309" s="169">
        <v>0</v>
      </c>
      <c r="Q309" s="169">
        <v>1.8196560833954299E-3</v>
      </c>
      <c r="R309" s="169">
        <v>1.0823336131610399E-3</v>
      </c>
      <c r="S309" s="169">
        <v>2.0153051877058702E-2</v>
      </c>
      <c r="T309" s="169">
        <v>2.3055041573615199E-2</v>
      </c>
      <c r="U309" s="169">
        <v>1.89788399479011E-3</v>
      </c>
      <c r="V309" s="169">
        <v>4.0488620921817398E-6</v>
      </c>
      <c r="W309" s="169">
        <v>0</v>
      </c>
      <c r="X309" s="169">
        <v>1.90193285688229E-3</v>
      </c>
      <c r="Y309" s="169">
        <v>4.3293344526441901E-3</v>
      </c>
      <c r="Z309" s="169">
        <v>4.7023787713136998E-2</v>
      </c>
      <c r="AA309" s="169">
        <v>5.3255055022663401E-2</v>
      </c>
      <c r="AB309" s="169">
        <v>272.19094726620898</v>
      </c>
      <c r="AC309" s="169">
        <v>2.8286200989380799</v>
      </c>
      <c r="AD309" s="169">
        <v>0</v>
      </c>
      <c r="AE309" s="169">
        <v>275.019567365147</v>
      </c>
      <c r="AF309" s="169">
        <v>1.0642083271099999E-4</v>
      </c>
      <c r="AG309" s="169">
        <v>1.3016187656456099E-5</v>
      </c>
      <c r="AH309" s="169">
        <v>0</v>
      </c>
      <c r="AI309" s="169">
        <v>1.19437020367457E-4</v>
      </c>
      <c r="AJ309" s="169">
        <v>4.2784626428129899E-2</v>
      </c>
      <c r="AK309" s="169">
        <v>4.4461968869891901E-4</v>
      </c>
      <c r="AL309" s="169">
        <v>0</v>
      </c>
      <c r="AM309" s="169">
        <v>4.3229246116828803E-2</v>
      </c>
      <c r="AN309" s="169">
        <v>2.2912113453564401E-3</v>
      </c>
      <c r="AO309" s="169">
        <v>2.8023495092120297E-4</v>
      </c>
      <c r="AP309" s="169">
        <v>0</v>
      </c>
      <c r="AQ309" s="169">
        <v>2.5714462962776398E-3</v>
      </c>
      <c r="AR309" s="169">
        <v>0</v>
      </c>
      <c r="AS309" s="169">
        <v>0</v>
      </c>
      <c r="AT309" s="169">
        <v>0</v>
      </c>
      <c r="AU309" s="169">
        <v>0</v>
      </c>
      <c r="AV309" s="169">
        <v>2.5714462962776398E-3</v>
      </c>
      <c r="AW309" s="169">
        <v>2.60836970672803E-3</v>
      </c>
      <c r="AX309" s="169">
        <v>3.1902615977818898E-4</v>
      </c>
      <c r="AY309" s="169">
        <v>0</v>
      </c>
      <c r="AZ309" s="169">
        <v>2.9273958665062198E-3</v>
      </c>
      <c r="BA309" s="169">
        <v>0</v>
      </c>
      <c r="BB309" s="169">
        <v>0</v>
      </c>
      <c r="BC309" s="169">
        <v>0</v>
      </c>
      <c r="BD309" s="169">
        <v>0</v>
      </c>
      <c r="BE309" s="169">
        <v>2.9273958665062198E-3</v>
      </c>
      <c r="BF309" s="169">
        <v>2.3008892581150402E-2</v>
      </c>
      <c r="BG309" s="169">
        <v>1.1866505982468901E-2</v>
      </c>
      <c r="BH309" s="169">
        <v>0</v>
      </c>
      <c r="BI309" s="169">
        <v>3.4875398563619403E-2</v>
      </c>
      <c r="BJ309" s="169">
        <v>2.5715251050911002E-3</v>
      </c>
      <c r="BK309" s="169">
        <v>2.6723400135973398E-5</v>
      </c>
      <c r="BL309" s="169">
        <v>0</v>
      </c>
      <c r="BM309" s="169">
        <v>2.5982485052270699E-3</v>
      </c>
      <c r="BN309" s="169">
        <v>24.5105772740596</v>
      </c>
    </row>
    <row r="310" spans="1:66" x14ac:dyDescent="0.25">
      <c r="A310" s="169" t="s">
        <v>209</v>
      </c>
      <c r="B310" s="169">
        <v>2029</v>
      </c>
      <c r="C310" s="169" t="s">
        <v>63</v>
      </c>
      <c r="D310" s="169">
        <v>2027</v>
      </c>
      <c r="E310" s="169" t="s">
        <v>210</v>
      </c>
      <c r="F310" s="169" t="s">
        <v>211</v>
      </c>
      <c r="G310" s="169">
        <v>5240.7722336507604</v>
      </c>
      <c r="H310" s="169">
        <v>339081.859523363</v>
      </c>
      <c r="I310" s="169">
        <v>60477.784970911998</v>
      </c>
      <c r="J310" s="169">
        <v>0.30476396352261997</v>
      </c>
      <c r="K310" s="169">
        <v>1.6496095727449998E-2</v>
      </c>
      <c r="L310" s="169">
        <v>0.142839485250115</v>
      </c>
      <c r="M310" s="169">
        <v>0.46409954450018598</v>
      </c>
      <c r="N310" s="169">
        <v>1.6752039731364799E-3</v>
      </c>
      <c r="O310" s="169">
        <v>3.9394227953446201E-6</v>
      </c>
      <c r="P310" s="169">
        <v>0</v>
      </c>
      <c r="Q310" s="169">
        <v>1.67914339593182E-3</v>
      </c>
      <c r="R310" s="169">
        <v>1.12132130724563E-3</v>
      </c>
      <c r="S310" s="169">
        <v>2.0879002740913699E-2</v>
      </c>
      <c r="T310" s="169">
        <v>2.36794674440911E-2</v>
      </c>
      <c r="U310" s="169">
        <v>1.7509492631941799E-3</v>
      </c>
      <c r="V310" s="169">
        <v>4.1175460132203496E-6</v>
      </c>
      <c r="W310" s="169">
        <v>0</v>
      </c>
      <c r="X310" s="169">
        <v>1.7550668092074001E-3</v>
      </c>
      <c r="Y310" s="169">
        <v>4.4852852289825303E-3</v>
      </c>
      <c r="Z310" s="169">
        <v>4.87176730621319E-2</v>
      </c>
      <c r="AA310" s="169">
        <v>5.4958025100321897E-2</v>
      </c>
      <c r="AB310" s="169">
        <v>271.83959116164499</v>
      </c>
      <c r="AC310" s="169">
        <v>2.7730021247380301</v>
      </c>
      <c r="AD310" s="169">
        <v>0</v>
      </c>
      <c r="AE310" s="169">
        <v>274.612593286383</v>
      </c>
      <c r="AF310" s="169">
        <v>1.05993009761753E-4</v>
      </c>
      <c r="AG310" s="169">
        <v>1.32369911278675E-5</v>
      </c>
      <c r="AH310" s="169">
        <v>0</v>
      </c>
      <c r="AI310" s="169">
        <v>1.19230000889621E-4</v>
      </c>
      <c r="AJ310" s="169">
        <v>4.2729398141414299E-2</v>
      </c>
      <c r="AK310" s="169">
        <v>4.3587731768056403E-4</v>
      </c>
      <c r="AL310" s="169">
        <v>0</v>
      </c>
      <c r="AM310" s="169">
        <v>4.3165275459094897E-2</v>
      </c>
      <c r="AN310" s="169">
        <v>2.28200043457753E-3</v>
      </c>
      <c r="AO310" s="169">
        <v>2.8498878911156701E-4</v>
      </c>
      <c r="AP310" s="169">
        <v>0</v>
      </c>
      <c r="AQ310" s="169">
        <v>2.5669892236890998E-3</v>
      </c>
      <c r="AR310" s="169">
        <v>0</v>
      </c>
      <c r="AS310" s="169">
        <v>0</v>
      </c>
      <c r="AT310" s="169">
        <v>0</v>
      </c>
      <c r="AU310" s="169">
        <v>0</v>
      </c>
      <c r="AV310" s="169">
        <v>2.5669892236890998E-3</v>
      </c>
      <c r="AW310" s="169">
        <v>2.5978837859526398E-3</v>
      </c>
      <c r="AX310" s="169">
        <v>3.2443804268962899E-4</v>
      </c>
      <c r="AY310" s="169">
        <v>0</v>
      </c>
      <c r="AZ310" s="169">
        <v>2.9223218286422701E-3</v>
      </c>
      <c r="BA310" s="169">
        <v>0</v>
      </c>
      <c r="BB310" s="169">
        <v>0</v>
      </c>
      <c r="BC310" s="169">
        <v>0</v>
      </c>
      <c r="BD310" s="169">
        <v>0</v>
      </c>
      <c r="BE310" s="169">
        <v>2.9223218286422701E-3</v>
      </c>
      <c r="BF310" s="169">
        <v>2.2916394121076E-2</v>
      </c>
      <c r="BG310" s="169">
        <v>1.2067806530955801E-2</v>
      </c>
      <c r="BH310" s="169">
        <v>0</v>
      </c>
      <c r="BI310" s="169">
        <v>3.4984200652031797E-2</v>
      </c>
      <c r="BJ310" s="169">
        <v>2.5682056668335498E-3</v>
      </c>
      <c r="BK310" s="169">
        <v>2.6197949093658401E-5</v>
      </c>
      <c r="BL310" s="169">
        <v>0</v>
      </c>
      <c r="BM310" s="169">
        <v>2.5944036159272102E-3</v>
      </c>
      <c r="BN310" s="169">
        <v>24.474306510849299</v>
      </c>
    </row>
    <row r="311" spans="1:66" x14ac:dyDescent="0.25">
      <c r="A311" s="169" t="s">
        <v>209</v>
      </c>
      <c r="B311" s="169">
        <v>2029</v>
      </c>
      <c r="C311" s="169" t="s">
        <v>63</v>
      </c>
      <c r="D311" s="169">
        <v>2028</v>
      </c>
      <c r="E311" s="169" t="s">
        <v>210</v>
      </c>
      <c r="F311" s="169" t="s">
        <v>211</v>
      </c>
      <c r="G311" s="169">
        <v>5056.66323862423</v>
      </c>
      <c r="H311" s="169">
        <v>325762.401354192</v>
      </c>
      <c r="I311" s="169">
        <v>58353.1926940466</v>
      </c>
      <c r="J311" s="169">
        <v>0.26767804248272797</v>
      </c>
      <c r="K311" s="169">
        <v>1.5916585786769698E-2</v>
      </c>
      <c r="L311" s="169">
        <v>0.13782151596867101</v>
      </c>
      <c r="M311" s="169">
        <v>0.42141614423816898</v>
      </c>
      <c r="N311" s="169">
        <v>1.4077919917550601E-3</v>
      </c>
      <c r="O311" s="169">
        <v>3.8010303715757502E-6</v>
      </c>
      <c r="P311" s="169">
        <v>0</v>
      </c>
      <c r="Q311" s="169">
        <v>1.41159302212664E-3</v>
      </c>
      <c r="R311" s="169">
        <v>1.07727473905985E-3</v>
      </c>
      <c r="S311" s="169">
        <v>2.00588556412944E-2</v>
      </c>
      <c r="T311" s="169">
        <v>2.2547723402480901E-2</v>
      </c>
      <c r="U311" s="169">
        <v>1.47144609863778E-3</v>
      </c>
      <c r="V311" s="169">
        <v>3.9728960981559402E-6</v>
      </c>
      <c r="W311" s="169">
        <v>0</v>
      </c>
      <c r="X311" s="169">
        <v>1.4754189947359399E-3</v>
      </c>
      <c r="Y311" s="169">
        <v>4.3090989562394001E-3</v>
      </c>
      <c r="Z311" s="169">
        <v>4.6803996496353598E-2</v>
      </c>
      <c r="AA311" s="169">
        <v>5.2588514447328899E-2</v>
      </c>
      <c r="AB311" s="169">
        <v>261.16147329272798</v>
      </c>
      <c r="AC311" s="169">
        <v>2.6755862074589198</v>
      </c>
      <c r="AD311" s="169">
        <v>0</v>
      </c>
      <c r="AE311" s="169">
        <v>263.83705950018702</v>
      </c>
      <c r="AF311" s="169">
        <v>9.7658769252506603E-5</v>
      </c>
      <c r="AG311" s="169">
        <v>1.27719739462242E-5</v>
      </c>
      <c r="AH311" s="169">
        <v>0</v>
      </c>
      <c r="AI311" s="169">
        <v>1.1043074319873E-4</v>
      </c>
      <c r="AJ311" s="169">
        <v>4.1050946713967203E-2</v>
      </c>
      <c r="AK311" s="169">
        <v>4.2056489208081098E-4</v>
      </c>
      <c r="AL311" s="169">
        <v>0</v>
      </c>
      <c r="AM311" s="169">
        <v>4.1471511606047999E-2</v>
      </c>
      <c r="AN311" s="169">
        <v>2.1025665218438001E-3</v>
      </c>
      <c r="AO311" s="169">
        <v>2.7497709670863099E-4</v>
      </c>
      <c r="AP311" s="169">
        <v>0</v>
      </c>
      <c r="AQ311" s="169">
        <v>2.37754361855243E-3</v>
      </c>
      <c r="AR311" s="169">
        <v>0</v>
      </c>
      <c r="AS311" s="169">
        <v>0</v>
      </c>
      <c r="AT311" s="169">
        <v>0</v>
      </c>
      <c r="AU311" s="169">
        <v>0</v>
      </c>
      <c r="AV311" s="169">
        <v>2.37754361855243E-3</v>
      </c>
      <c r="AW311" s="169">
        <v>2.3936119350459598E-3</v>
      </c>
      <c r="AX311" s="169">
        <v>3.1304049299181398E-4</v>
      </c>
      <c r="AY311" s="169">
        <v>0</v>
      </c>
      <c r="AZ311" s="169">
        <v>2.7066524280377801E-3</v>
      </c>
      <c r="BA311" s="169">
        <v>0</v>
      </c>
      <c r="BB311" s="169">
        <v>0</v>
      </c>
      <c r="BC311" s="169">
        <v>0</v>
      </c>
      <c r="BD311" s="169">
        <v>0</v>
      </c>
      <c r="BE311" s="169">
        <v>2.7066524280377801E-3</v>
      </c>
      <c r="BF311" s="169">
        <v>2.11144755612214E-2</v>
      </c>
      <c r="BG311" s="169">
        <v>1.1643862952884901E-2</v>
      </c>
      <c r="BH311" s="169">
        <v>0</v>
      </c>
      <c r="BI311" s="169">
        <v>3.2758338514106297E-2</v>
      </c>
      <c r="BJ311" s="169">
        <v>2.46732410390565E-3</v>
      </c>
      <c r="BK311" s="169">
        <v>2.5277611810458099E-5</v>
      </c>
      <c r="BL311" s="169">
        <v>0</v>
      </c>
      <c r="BM311" s="169">
        <v>2.4926017157161102E-3</v>
      </c>
      <c r="BN311" s="169">
        <v>23.513958285207899</v>
      </c>
    </row>
    <row r="312" spans="1:66" x14ac:dyDescent="0.25">
      <c r="A312" s="169" t="s">
        <v>209</v>
      </c>
      <c r="B312" s="169">
        <v>2029</v>
      </c>
      <c r="C312" s="169" t="s">
        <v>63</v>
      </c>
      <c r="D312" s="169">
        <v>2029</v>
      </c>
      <c r="E312" s="169" t="s">
        <v>210</v>
      </c>
      <c r="F312" s="169" t="s">
        <v>211</v>
      </c>
      <c r="G312" s="169">
        <v>3530.3199378394502</v>
      </c>
      <c r="H312" s="169">
        <v>227431.69679854999</v>
      </c>
      <c r="I312" s="169">
        <v>40739.402622435198</v>
      </c>
      <c r="J312" s="169">
        <v>0.169421781943836</v>
      </c>
      <c r="K312" s="169">
        <v>1.1112197410372299E-2</v>
      </c>
      <c r="L312" s="169">
        <v>9.6220377495384798E-2</v>
      </c>
      <c r="M312" s="169">
        <v>0.27675435684959299</v>
      </c>
      <c r="N312" s="169">
        <v>8.4270602215391296E-4</v>
      </c>
      <c r="O312" s="169">
        <v>2.6536972449757301E-6</v>
      </c>
      <c r="P312" s="169">
        <v>0</v>
      </c>
      <c r="Q312" s="169">
        <v>8.4535971939888905E-4</v>
      </c>
      <c r="R312" s="169">
        <v>7.5210159553130399E-4</v>
      </c>
      <c r="S312" s="169">
        <v>1.40041317087928E-2</v>
      </c>
      <c r="T312" s="169">
        <v>1.5601593023723E-2</v>
      </c>
      <c r="U312" s="169">
        <v>8.8080944902312205E-4</v>
      </c>
      <c r="V312" s="169">
        <v>2.77368565878641E-6</v>
      </c>
      <c r="W312" s="169">
        <v>0</v>
      </c>
      <c r="X312" s="169">
        <v>8.8358313468190903E-4</v>
      </c>
      <c r="Y312" s="169">
        <v>3.0084063821252099E-3</v>
      </c>
      <c r="Z312" s="169">
        <v>3.2676307320516698E-2</v>
      </c>
      <c r="AA312" s="169">
        <v>3.6568296837323801E-2</v>
      </c>
      <c r="AB312" s="169">
        <v>182.33042475885401</v>
      </c>
      <c r="AC312" s="169">
        <v>1.8679660653396299</v>
      </c>
      <c r="AD312" s="169">
        <v>0</v>
      </c>
      <c r="AE312" s="169">
        <v>184.19839082419401</v>
      </c>
      <c r="AF312" s="169">
        <v>6.5281411072465903E-5</v>
      </c>
      <c r="AG312" s="169">
        <v>8.9167801255811702E-6</v>
      </c>
      <c r="AH312" s="169">
        <v>0</v>
      </c>
      <c r="AI312" s="169">
        <v>7.4198191198047097E-5</v>
      </c>
      <c r="AJ312" s="169">
        <v>2.8659803671429E-2</v>
      </c>
      <c r="AK312" s="169">
        <v>2.9361825251232902E-4</v>
      </c>
      <c r="AL312" s="169">
        <v>0</v>
      </c>
      <c r="AM312" s="169">
        <v>2.8953421923941399E-2</v>
      </c>
      <c r="AN312" s="169">
        <v>1.40549087880469E-3</v>
      </c>
      <c r="AO312" s="169">
        <v>1.9197583092834199E-4</v>
      </c>
      <c r="AP312" s="169">
        <v>0</v>
      </c>
      <c r="AQ312" s="169">
        <v>1.59746670973303E-3</v>
      </c>
      <c r="AR312" s="169">
        <v>0</v>
      </c>
      <c r="AS312" s="169">
        <v>0</v>
      </c>
      <c r="AT312" s="169">
        <v>0</v>
      </c>
      <c r="AU312" s="169">
        <v>0</v>
      </c>
      <c r="AV312" s="169">
        <v>1.59746670973303E-3</v>
      </c>
      <c r="AW312" s="169">
        <v>1.6000443777422001E-3</v>
      </c>
      <c r="AX312" s="169">
        <v>2.1854987006426899E-4</v>
      </c>
      <c r="AY312" s="169">
        <v>0</v>
      </c>
      <c r="AZ312" s="169">
        <v>1.81859424780647E-3</v>
      </c>
      <c r="BA312" s="169">
        <v>0</v>
      </c>
      <c r="BB312" s="169">
        <v>0</v>
      </c>
      <c r="BC312" s="169">
        <v>0</v>
      </c>
      <c r="BD312" s="169">
        <v>0</v>
      </c>
      <c r="BE312" s="169">
        <v>1.81859424780647E-3</v>
      </c>
      <c r="BF312" s="169">
        <v>1.4114275126976199E-2</v>
      </c>
      <c r="BG312" s="169">
        <v>8.1291870935869606E-3</v>
      </c>
      <c r="BH312" s="169">
        <v>0</v>
      </c>
      <c r="BI312" s="169">
        <v>2.2243462220563202E-2</v>
      </c>
      <c r="BJ312" s="169">
        <v>1.7225674453851499E-3</v>
      </c>
      <c r="BK312" s="169">
        <v>1.7647617162598501E-5</v>
      </c>
      <c r="BL312" s="169">
        <v>0</v>
      </c>
      <c r="BM312" s="169">
        <v>1.74021506254775E-3</v>
      </c>
      <c r="BN312" s="169">
        <v>16.4163187925442</v>
      </c>
    </row>
    <row r="313" spans="1:66" x14ac:dyDescent="0.25">
      <c r="A313" s="169" t="s">
        <v>209</v>
      </c>
      <c r="B313" s="169">
        <v>2029</v>
      </c>
      <c r="C313" s="169" t="s">
        <v>63</v>
      </c>
      <c r="D313" s="169">
        <v>2030</v>
      </c>
      <c r="E313" s="169" t="s">
        <v>210</v>
      </c>
      <c r="F313" s="169" t="s">
        <v>211</v>
      </c>
      <c r="G313" s="169">
        <v>631.67022287710199</v>
      </c>
      <c r="H313" s="169">
        <v>16955.714252485301</v>
      </c>
      <c r="I313" s="169">
        <v>7289.3867942583001</v>
      </c>
      <c r="J313" s="169">
        <v>1.13293412927883E-2</v>
      </c>
      <c r="K313" s="169">
        <v>1.9882742466565198E-3</v>
      </c>
      <c r="L313" s="169">
        <v>1.7216441673279501E-2</v>
      </c>
      <c r="M313" s="169">
        <v>3.05340572127244E-2</v>
      </c>
      <c r="N313" s="169">
        <v>5.2377896555425702E-5</v>
      </c>
      <c r="O313" s="169">
        <v>4.74818588597395E-7</v>
      </c>
      <c r="P313" s="169">
        <v>0</v>
      </c>
      <c r="Q313" s="169">
        <v>5.2852715144023103E-5</v>
      </c>
      <c r="R313" s="169">
        <v>5.6071426815949302E-5</v>
      </c>
      <c r="S313" s="169">
        <v>1.04404996731297E-3</v>
      </c>
      <c r="T313" s="169">
        <v>1.1529741092729401E-3</v>
      </c>
      <c r="U313" s="169">
        <v>5.47461926141884E-5</v>
      </c>
      <c r="V313" s="169">
        <v>4.9628777819748705E-7</v>
      </c>
      <c r="W313" s="169">
        <v>0</v>
      </c>
      <c r="X313" s="169">
        <v>5.5242480392385902E-5</v>
      </c>
      <c r="Y313" s="169">
        <v>2.2428570726379699E-4</v>
      </c>
      <c r="Z313" s="169">
        <v>2.43611659039694E-3</v>
      </c>
      <c r="AA313" s="169">
        <v>2.7156447780531199E-3</v>
      </c>
      <c r="AB313" s="169">
        <v>13.5932793241382</v>
      </c>
      <c r="AC313" s="169">
        <v>0.33422991728677998</v>
      </c>
      <c r="AD313" s="169">
        <v>0</v>
      </c>
      <c r="AE313" s="169">
        <v>13.927509241425</v>
      </c>
      <c r="AF313" s="169">
        <v>4.6507762833484499E-6</v>
      </c>
      <c r="AG313" s="169">
        <v>1.5954544031267101E-6</v>
      </c>
      <c r="AH313" s="169">
        <v>0</v>
      </c>
      <c r="AI313" s="169">
        <v>6.2462306864751704E-6</v>
      </c>
      <c r="AJ313" s="169">
        <v>2.1366742121944099E-3</v>
      </c>
      <c r="AK313" s="169">
        <v>5.2536288571838503E-5</v>
      </c>
      <c r="AL313" s="169">
        <v>0</v>
      </c>
      <c r="AM313" s="169">
        <v>2.1892105007662501E-3</v>
      </c>
      <c r="AN313" s="169">
        <v>1.00129938036287E-4</v>
      </c>
      <c r="AO313" s="169">
        <v>3.4349695790953397E-5</v>
      </c>
      <c r="AP313" s="169">
        <v>0</v>
      </c>
      <c r="AQ313" s="169">
        <v>1.34479633827241E-4</v>
      </c>
      <c r="AR313" s="169">
        <v>0</v>
      </c>
      <c r="AS313" s="169">
        <v>0</v>
      </c>
      <c r="AT313" s="169">
        <v>0</v>
      </c>
      <c r="AU313" s="169">
        <v>0</v>
      </c>
      <c r="AV313" s="169">
        <v>1.34479633827241E-4</v>
      </c>
      <c r="AW313" s="169">
        <v>1.13990312434393E-4</v>
      </c>
      <c r="AX313" s="169">
        <v>3.91045139148906E-5</v>
      </c>
      <c r="AY313" s="169">
        <v>0</v>
      </c>
      <c r="AZ313" s="169">
        <v>1.53094826349284E-4</v>
      </c>
      <c r="BA313" s="169">
        <v>0</v>
      </c>
      <c r="BB313" s="169">
        <v>0</v>
      </c>
      <c r="BC313" s="169">
        <v>0</v>
      </c>
      <c r="BD313" s="169">
        <v>0</v>
      </c>
      <c r="BE313" s="169">
        <v>1.53094826349284E-4</v>
      </c>
      <c r="BF313" s="169">
        <v>1.0055287385946101E-3</v>
      </c>
      <c r="BG313" s="169">
        <v>1.45453259580726E-3</v>
      </c>
      <c r="BH313" s="169">
        <v>0</v>
      </c>
      <c r="BI313" s="169">
        <v>2.4600613344018698E-3</v>
      </c>
      <c r="BJ313" s="169">
        <v>1.2842256288689101E-4</v>
      </c>
      <c r="BK313" s="169">
        <v>3.1576385320959401E-6</v>
      </c>
      <c r="BL313" s="169">
        <v>0</v>
      </c>
      <c r="BM313" s="169">
        <v>1.31580201418987E-4</v>
      </c>
      <c r="BN313" s="169">
        <v>1.2412618300860201</v>
      </c>
    </row>
    <row r="314" spans="1:66" x14ac:dyDescent="0.25">
      <c r="A314" s="169" t="s">
        <v>209</v>
      </c>
      <c r="B314" s="169">
        <v>2029</v>
      </c>
      <c r="C314" s="169" t="s">
        <v>64</v>
      </c>
      <c r="D314" s="169">
        <v>2021</v>
      </c>
      <c r="E314" s="169" t="s">
        <v>210</v>
      </c>
      <c r="F314" s="169" t="s">
        <v>211</v>
      </c>
      <c r="G314" s="169">
        <v>18.353683209201801</v>
      </c>
      <c r="H314" s="169">
        <v>2716.2651603035101</v>
      </c>
      <c r="I314" s="169">
        <v>267.96377485434601</v>
      </c>
      <c r="J314" s="169">
        <v>3.5468010370351701E-3</v>
      </c>
      <c r="K314" s="169">
        <v>5.7770897431155503E-5</v>
      </c>
      <c r="L314" s="169">
        <v>3.8857606759582701E-4</v>
      </c>
      <c r="M314" s="169">
        <v>3.9931480020621501E-3</v>
      </c>
      <c r="N314" s="169">
        <v>2.2358375336133801E-5</v>
      </c>
      <c r="O314" s="169">
        <v>1.37962336063013E-8</v>
      </c>
      <c r="P314" s="169">
        <v>0</v>
      </c>
      <c r="Q314" s="169">
        <v>2.23721715697401E-5</v>
      </c>
      <c r="R314" s="169">
        <v>8.9825094290172195E-6</v>
      </c>
      <c r="S314" s="169">
        <v>1.672543255683E-4</v>
      </c>
      <c r="T314" s="169">
        <v>1.98609006567058E-4</v>
      </c>
      <c r="U314" s="169">
        <v>2.3369321855012602E-5</v>
      </c>
      <c r="V314" s="169">
        <v>1.4420038070098299E-8</v>
      </c>
      <c r="W314" s="169">
        <v>0</v>
      </c>
      <c r="X314" s="169">
        <v>2.33837418930827E-5</v>
      </c>
      <c r="Y314" s="169">
        <v>3.5930037716068797E-5</v>
      </c>
      <c r="Z314" s="169">
        <v>3.9026009299270102E-4</v>
      </c>
      <c r="AA314" s="169">
        <v>4.4957387260185301E-4</v>
      </c>
      <c r="AB314" s="169">
        <v>2.2641729233908001</v>
      </c>
      <c r="AC314" s="169">
        <v>1.0898934171062399E-2</v>
      </c>
      <c r="AD314" s="169">
        <v>0</v>
      </c>
      <c r="AE314" s="169">
        <v>2.2750718575618598</v>
      </c>
      <c r="AF314" s="169">
        <v>1.0337715466220001E-6</v>
      </c>
      <c r="AG314" s="169">
        <v>4.6357202903026597E-8</v>
      </c>
      <c r="AH314" s="169">
        <v>0</v>
      </c>
      <c r="AI314" s="169">
        <v>1.0801287495250201E-6</v>
      </c>
      <c r="AJ314" s="169">
        <v>3.5589645309261298E-4</v>
      </c>
      <c r="AK314" s="169">
        <v>1.7131606750963201E-6</v>
      </c>
      <c r="AL314" s="169">
        <v>0</v>
      </c>
      <c r="AM314" s="169">
        <v>3.5760961376770902E-4</v>
      </c>
      <c r="AN314" s="169">
        <v>2.2256817916086099E-5</v>
      </c>
      <c r="AO314" s="169">
        <v>9.9805786634693206E-7</v>
      </c>
      <c r="AP314" s="169">
        <v>0</v>
      </c>
      <c r="AQ314" s="169">
        <v>2.32548757824331E-5</v>
      </c>
      <c r="AR314" s="169">
        <v>0</v>
      </c>
      <c r="AS314" s="169">
        <v>0</v>
      </c>
      <c r="AT314" s="169">
        <v>0</v>
      </c>
      <c r="AU314" s="169">
        <v>0</v>
      </c>
      <c r="AV314" s="169">
        <v>2.32548757824331E-5</v>
      </c>
      <c r="AW314" s="169">
        <v>2.53376929798021E-5</v>
      </c>
      <c r="AX314" s="169">
        <v>1.1362129073849999E-6</v>
      </c>
      <c r="AY314" s="169">
        <v>0</v>
      </c>
      <c r="AZ314" s="169">
        <v>2.6473905887187101E-5</v>
      </c>
      <c r="BA314" s="169">
        <v>0</v>
      </c>
      <c r="BB314" s="169">
        <v>0</v>
      </c>
      <c r="BC314" s="169">
        <v>0</v>
      </c>
      <c r="BD314" s="169">
        <v>0</v>
      </c>
      <c r="BE314" s="169">
        <v>2.6473905887187101E-5</v>
      </c>
      <c r="BF314" s="169">
        <v>2.2324577258734101E-4</v>
      </c>
      <c r="BG314" s="169">
        <v>4.2262607154902102E-5</v>
      </c>
      <c r="BH314" s="169">
        <v>0</v>
      </c>
      <c r="BI314" s="169">
        <v>2.6550837974224299E-4</v>
      </c>
      <c r="BJ314" s="169">
        <v>2.1390783100043799E-5</v>
      </c>
      <c r="BK314" s="169">
        <v>1.02967725859785E-7</v>
      </c>
      <c r="BL314" s="169">
        <v>0</v>
      </c>
      <c r="BM314" s="169">
        <v>2.1493750825903599E-5</v>
      </c>
      <c r="BN314" s="169">
        <v>0.202761298416162</v>
      </c>
    </row>
    <row r="315" spans="1:66" x14ac:dyDescent="0.25">
      <c r="A315" s="169" t="s">
        <v>209</v>
      </c>
      <c r="B315" s="169">
        <v>2029</v>
      </c>
      <c r="C315" s="169" t="s">
        <v>64</v>
      </c>
      <c r="D315" s="169">
        <v>2022</v>
      </c>
      <c r="E315" s="169" t="s">
        <v>210</v>
      </c>
      <c r="F315" s="169" t="s">
        <v>211</v>
      </c>
      <c r="G315" s="169">
        <v>21.1622391591292</v>
      </c>
      <c r="H315" s="169">
        <v>3461.5687253996002</v>
      </c>
      <c r="I315" s="169">
        <v>308.96869172328701</v>
      </c>
      <c r="J315" s="169">
        <v>4.31722134349234E-3</v>
      </c>
      <c r="K315" s="169">
        <v>6.6611237316262199E-5</v>
      </c>
      <c r="L315" s="169">
        <v>4.48037572635781E-4</v>
      </c>
      <c r="M315" s="169">
        <v>4.8318701534443903E-3</v>
      </c>
      <c r="N315" s="169">
        <v>2.6860048156042E-5</v>
      </c>
      <c r="O315" s="169">
        <v>1.5907389908821499E-8</v>
      </c>
      <c r="P315" s="169">
        <v>0</v>
      </c>
      <c r="Q315" s="169">
        <v>2.6875955545950799E-5</v>
      </c>
      <c r="R315" s="169">
        <v>1.1447179078650299E-5</v>
      </c>
      <c r="S315" s="169">
        <v>2.13146474444468E-4</v>
      </c>
      <c r="T315" s="169">
        <v>2.5146960906906898E-4</v>
      </c>
      <c r="U315" s="169">
        <v>2.8074540343959802E-5</v>
      </c>
      <c r="V315" s="169">
        <v>1.6626651492501201E-8</v>
      </c>
      <c r="W315" s="169">
        <v>0</v>
      </c>
      <c r="X315" s="169">
        <v>2.80911669954523E-5</v>
      </c>
      <c r="Y315" s="169">
        <v>4.5788716314601197E-5</v>
      </c>
      <c r="Z315" s="169">
        <v>4.9734177370376002E-4</v>
      </c>
      <c r="AA315" s="169">
        <v>5.7122165701381305E-4</v>
      </c>
      <c r="AB315" s="169">
        <v>2.8854289688089301</v>
      </c>
      <c r="AC315" s="169">
        <v>1.2566733820053799E-2</v>
      </c>
      <c r="AD315" s="169">
        <v>0</v>
      </c>
      <c r="AE315" s="169">
        <v>2.8979957026289802</v>
      </c>
      <c r="AF315" s="169">
        <v>1.2837339161618501E-6</v>
      </c>
      <c r="AG315" s="169">
        <v>5.3450972396117397E-8</v>
      </c>
      <c r="AH315" s="169">
        <v>0</v>
      </c>
      <c r="AI315" s="169">
        <v>1.3371848885579699E-6</v>
      </c>
      <c r="AJ315" s="169">
        <v>4.5354925193252397E-4</v>
      </c>
      <c r="AK315" s="169">
        <v>1.9753155544401698E-6</v>
      </c>
      <c r="AL315" s="169">
        <v>0</v>
      </c>
      <c r="AM315" s="169">
        <v>4.5552456748696401E-4</v>
      </c>
      <c r="AN315" s="169">
        <v>2.7638439187150401E-5</v>
      </c>
      <c r="AO315" s="169">
        <v>1.15078477826699E-6</v>
      </c>
      <c r="AP315" s="169">
        <v>0</v>
      </c>
      <c r="AQ315" s="169">
        <v>2.8789223965417401E-5</v>
      </c>
      <c r="AR315" s="169">
        <v>0</v>
      </c>
      <c r="AS315" s="169">
        <v>0</v>
      </c>
      <c r="AT315" s="169">
        <v>0</v>
      </c>
      <c r="AU315" s="169">
        <v>0</v>
      </c>
      <c r="AV315" s="169">
        <v>2.8789223965417401E-5</v>
      </c>
      <c r="AW315" s="169">
        <v>3.1464259140962401E-5</v>
      </c>
      <c r="AX315" s="169">
        <v>1.3100808708366401E-6</v>
      </c>
      <c r="AY315" s="169">
        <v>0</v>
      </c>
      <c r="AZ315" s="169">
        <v>3.27743400117991E-5</v>
      </c>
      <c r="BA315" s="169">
        <v>0</v>
      </c>
      <c r="BB315" s="169">
        <v>0</v>
      </c>
      <c r="BC315" s="169">
        <v>0</v>
      </c>
      <c r="BD315" s="169">
        <v>0</v>
      </c>
      <c r="BE315" s="169">
        <v>3.27743400117991E-5</v>
      </c>
      <c r="BF315" s="169">
        <v>2.7722582307487402E-4</v>
      </c>
      <c r="BG315" s="169">
        <v>4.8729804797543997E-5</v>
      </c>
      <c r="BH315" s="169">
        <v>0</v>
      </c>
      <c r="BI315" s="169">
        <v>3.2595562787241802E-4</v>
      </c>
      <c r="BJ315" s="169">
        <v>2.72601021700858E-5</v>
      </c>
      <c r="BK315" s="169">
        <v>1.18724269972359E-7</v>
      </c>
      <c r="BL315" s="169">
        <v>0</v>
      </c>
      <c r="BM315" s="169">
        <v>2.7378826440058099E-5</v>
      </c>
      <c r="BN315" s="169">
        <v>0.25827815922228797</v>
      </c>
    </row>
    <row r="316" spans="1:66" x14ac:dyDescent="0.25">
      <c r="A316" s="169" t="s">
        <v>209</v>
      </c>
      <c r="B316" s="169">
        <v>2029</v>
      </c>
      <c r="C316" s="169" t="s">
        <v>64</v>
      </c>
      <c r="D316" s="169">
        <v>2023</v>
      </c>
      <c r="E316" s="169" t="s">
        <v>210</v>
      </c>
      <c r="F316" s="169" t="s">
        <v>211</v>
      </c>
      <c r="G316" s="169">
        <v>24.123498119972599</v>
      </c>
      <c r="H316" s="169">
        <v>4346.9963023159398</v>
      </c>
      <c r="I316" s="169">
        <v>352.20307255159901</v>
      </c>
      <c r="J316" s="169">
        <v>5.1508159714154398E-3</v>
      </c>
      <c r="K316" s="169">
        <v>7.5932232221971406E-5</v>
      </c>
      <c r="L316" s="169">
        <v>5.1073203831994895E-4</v>
      </c>
      <c r="M316" s="169">
        <v>5.7374802419573601E-3</v>
      </c>
      <c r="N316" s="169">
        <v>3.1550280743646898E-5</v>
      </c>
      <c r="O316" s="169">
        <v>1.8133331150526298E-8</v>
      </c>
      <c r="P316" s="169">
        <v>0</v>
      </c>
      <c r="Q316" s="169">
        <v>3.1568414074797399E-5</v>
      </c>
      <c r="R316" s="169">
        <v>1.4375229577768001E-5</v>
      </c>
      <c r="S316" s="169">
        <v>2.6766677473804098E-4</v>
      </c>
      <c r="T316" s="169">
        <v>3.1361041839060599E-4</v>
      </c>
      <c r="U316" s="169">
        <v>3.2976844436577301E-5</v>
      </c>
      <c r="V316" s="169">
        <v>1.8953239919687901E-8</v>
      </c>
      <c r="W316" s="169">
        <v>0</v>
      </c>
      <c r="X316" s="169">
        <v>3.2995797676496997E-5</v>
      </c>
      <c r="Y316" s="169">
        <v>5.7500918311072199E-5</v>
      </c>
      <c r="Z316" s="169">
        <v>6.2455580772209597E-4</v>
      </c>
      <c r="AA316" s="169">
        <v>7.1505252370966503E-4</v>
      </c>
      <c r="AB316" s="169">
        <v>3.6234869369984102</v>
      </c>
      <c r="AC316" s="169">
        <v>1.43252128190548E-2</v>
      </c>
      <c r="AD316" s="169">
        <v>0</v>
      </c>
      <c r="AE316" s="169">
        <v>3.6378121498174698</v>
      </c>
      <c r="AF316" s="169">
        <v>1.56712207781732E-6</v>
      </c>
      <c r="AG316" s="169">
        <v>6.0930434743347806E-8</v>
      </c>
      <c r="AH316" s="169">
        <v>0</v>
      </c>
      <c r="AI316" s="169">
        <v>1.62805251256067E-6</v>
      </c>
      <c r="AJ316" s="169">
        <v>5.6956168646954798E-4</v>
      </c>
      <c r="AK316" s="169">
        <v>2.2517239648212502E-6</v>
      </c>
      <c r="AL316" s="169">
        <v>0</v>
      </c>
      <c r="AM316" s="169">
        <v>5.7181341043436998E-4</v>
      </c>
      <c r="AN316" s="169">
        <v>3.3739708596383301E-5</v>
      </c>
      <c r="AO316" s="169">
        <v>1.3118155515713001E-6</v>
      </c>
      <c r="AP316" s="169">
        <v>0</v>
      </c>
      <c r="AQ316" s="169">
        <v>3.50515241479546E-5</v>
      </c>
      <c r="AR316" s="169">
        <v>0</v>
      </c>
      <c r="AS316" s="169">
        <v>0</v>
      </c>
      <c r="AT316" s="169">
        <v>0</v>
      </c>
      <c r="AU316" s="169">
        <v>0</v>
      </c>
      <c r="AV316" s="169">
        <v>3.50515241479546E-5</v>
      </c>
      <c r="AW316" s="169">
        <v>3.8410089926883899E-5</v>
      </c>
      <c r="AX316" s="169">
        <v>1.4934021483736101E-6</v>
      </c>
      <c r="AY316" s="169">
        <v>0</v>
      </c>
      <c r="AZ316" s="169">
        <v>3.9903492075257502E-5</v>
      </c>
      <c r="BA316" s="169">
        <v>0</v>
      </c>
      <c r="BB316" s="169">
        <v>0</v>
      </c>
      <c r="BC316" s="169">
        <v>0</v>
      </c>
      <c r="BD316" s="169">
        <v>0</v>
      </c>
      <c r="BE316" s="169">
        <v>3.9903492075257502E-5</v>
      </c>
      <c r="BF316" s="169">
        <v>3.3842426297578002E-4</v>
      </c>
      <c r="BG316" s="169">
        <v>5.5548628175911398E-5</v>
      </c>
      <c r="BH316" s="169">
        <v>0</v>
      </c>
      <c r="BI316" s="169">
        <v>3.9397289115169202E-4</v>
      </c>
      <c r="BJ316" s="169">
        <v>3.4232907890753503E-5</v>
      </c>
      <c r="BK316" s="169">
        <v>1.3533750762086999E-7</v>
      </c>
      <c r="BL316" s="169">
        <v>0</v>
      </c>
      <c r="BM316" s="169">
        <v>3.4368245398374398E-5</v>
      </c>
      <c r="BN316" s="169">
        <v>0.32421284296556402</v>
      </c>
    </row>
    <row r="317" spans="1:66" x14ac:dyDescent="0.25">
      <c r="A317" s="169" t="s">
        <v>209</v>
      </c>
      <c r="B317" s="169">
        <v>2029</v>
      </c>
      <c r="C317" s="169" t="s">
        <v>64</v>
      </c>
      <c r="D317" s="169">
        <v>2024</v>
      </c>
      <c r="E317" s="169" t="s">
        <v>210</v>
      </c>
      <c r="F317" s="169" t="s">
        <v>211</v>
      </c>
      <c r="G317" s="169">
        <v>26.895544397601299</v>
      </c>
      <c r="H317" s="169">
        <v>5303.3337109929598</v>
      </c>
      <c r="I317" s="169">
        <v>392.67494820498001</v>
      </c>
      <c r="J317" s="169">
        <v>5.9335526235946299E-3</v>
      </c>
      <c r="K317" s="169">
        <v>8.4657652583319901E-5</v>
      </c>
      <c r="L317" s="169">
        <v>5.6942057671722395E-4</v>
      </c>
      <c r="M317" s="169">
        <v>6.58763085289517E-3</v>
      </c>
      <c r="N317" s="169">
        <v>3.5668830866736297E-5</v>
      </c>
      <c r="O317" s="169">
        <v>2.02170435900257E-8</v>
      </c>
      <c r="P317" s="169">
        <v>0</v>
      </c>
      <c r="Q317" s="169">
        <v>3.5689047910326399E-5</v>
      </c>
      <c r="R317" s="169">
        <v>1.7537774205702401E-5</v>
      </c>
      <c r="S317" s="169">
        <v>3.2655335571017902E-4</v>
      </c>
      <c r="T317" s="169">
        <v>3.79780177826208E-4</v>
      </c>
      <c r="U317" s="169">
        <v>3.7281617120437398E-5</v>
      </c>
      <c r="V317" s="169">
        <v>2.1131168589364399E-8</v>
      </c>
      <c r="W317" s="169">
        <v>0</v>
      </c>
      <c r="X317" s="169">
        <v>3.7302748289026699E-5</v>
      </c>
      <c r="Y317" s="169">
        <v>7.0151096822809698E-5</v>
      </c>
      <c r="Z317" s="169">
        <v>7.6195782999041804E-4</v>
      </c>
      <c r="AA317" s="169">
        <v>8.6941167510225497E-4</v>
      </c>
      <c r="AB317" s="169">
        <v>4.0270572008996899</v>
      </c>
      <c r="AC317" s="169">
        <v>1.47626782105875E-2</v>
      </c>
      <c r="AD317" s="169">
        <v>0</v>
      </c>
      <c r="AE317" s="169">
        <v>4.04181987911028</v>
      </c>
      <c r="AF317" s="169">
        <v>1.85366393576875E-6</v>
      </c>
      <c r="AG317" s="169">
        <v>6.7931989160729904E-8</v>
      </c>
      <c r="AH317" s="169">
        <v>0</v>
      </c>
      <c r="AI317" s="169">
        <v>1.9215959249294802E-6</v>
      </c>
      <c r="AJ317" s="169">
        <v>6.3299731190800501E-4</v>
      </c>
      <c r="AK317" s="169">
        <v>2.3204874323059201E-6</v>
      </c>
      <c r="AL317" s="169">
        <v>0</v>
      </c>
      <c r="AM317" s="169">
        <v>6.35317799340311E-4</v>
      </c>
      <c r="AN317" s="169">
        <v>3.99088762220558E-5</v>
      </c>
      <c r="AO317" s="169">
        <v>1.46255709819874E-6</v>
      </c>
      <c r="AP317" s="169">
        <v>0</v>
      </c>
      <c r="AQ317" s="169">
        <v>4.1371433320254598E-5</v>
      </c>
      <c r="AR317" s="169">
        <v>0</v>
      </c>
      <c r="AS317" s="169">
        <v>0</v>
      </c>
      <c r="AT317" s="169">
        <v>0</v>
      </c>
      <c r="AU317" s="169">
        <v>0</v>
      </c>
      <c r="AV317" s="169">
        <v>4.1371433320254598E-5</v>
      </c>
      <c r="AW317" s="169">
        <v>4.5433217663722302E-5</v>
      </c>
      <c r="AX317" s="169">
        <v>1.66500992456816E-6</v>
      </c>
      <c r="AY317" s="169">
        <v>0</v>
      </c>
      <c r="AZ317" s="169">
        <v>4.7098227588290399E-5</v>
      </c>
      <c r="BA317" s="169">
        <v>0</v>
      </c>
      <c r="BB317" s="169">
        <v>0</v>
      </c>
      <c r="BC317" s="169">
        <v>0</v>
      </c>
      <c r="BD317" s="169">
        <v>0</v>
      </c>
      <c r="BE317" s="169">
        <v>4.7098227588290399E-5</v>
      </c>
      <c r="BF317" s="169">
        <v>4.0030375076853899E-4</v>
      </c>
      <c r="BG317" s="169">
        <v>6.1931755829978101E-5</v>
      </c>
      <c r="BH317" s="169">
        <v>0</v>
      </c>
      <c r="BI317" s="169">
        <v>4.6223550659851701E-4</v>
      </c>
      <c r="BJ317" s="169">
        <v>3.8045639635558298E-5</v>
      </c>
      <c r="BK317" s="169">
        <v>1.3947046372478701E-7</v>
      </c>
      <c r="BL317" s="169">
        <v>0</v>
      </c>
      <c r="BM317" s="169">
        <v>3.8185110099283099E-5</v>
      </c>
      <c r="BN317" s="169">
        <v>0.36021923612158702</v>
      </c>
    </row>
    <row r="318" spans="1:66" x14ac:dyDescent="0.25">
      <c r="A318" s="169" t="s">
        <v>209</v>
      </c>
      <c r="B318" s="169">
        <v>2029</v>
      </c>
      <c r="C318" s="169" t="s">
        <v>64</v>
      </c>
      <c r="D318" s="169">
        <v>2025</v>
      </c>
      <c r="E318" s="169" t="s">
        <v>210</v>
      </c>
      <c r="F318" s="169" t="s">
        <v>211</v>
      </c>
      <c r="G318" s="169">
        <v>29.742941991212799</v>
      </c>
      <c r="H318" s="169">
        <v>6353.2346014252498</v>
      </c>
      <c r="I318" s="169">
        <v>434.24695307170799</v>
      </c>
      <c r="J318" s="169">
        <v>6.6647384713966603E-3</v>
      </c>
      <c r="K318" s="169">
        <v>9.3620252212574395E-5</v>
      </c>
      <c r="L318" s="169">
        <v>6.2970441986717296E-4</v>
      </c>
      <c r="M318" s="169">
        <v>7.3880631434764098E-3</v>
      </c>
      <c r="N318" s="169">
        <v>3.9158343210605498E-5</v>
      </c>
      <c r="O318" s="169">
        <v>2.2357396669226101E-8</v>
      </c>
      <c r="P318" s="169">
        <v>0</v>
      </c>
      <c r="Q318" s="169">
        <v>3.9180700607274697E-5</v>
      </c>
      <c r="R318" s="169">
        <v>2.1009727086321701E-5</v>
      </c>
      <c r="S318" s="169">
        <v>3.9120111834731099E-4</v>
      </c>
      <c r="T318" s="169">
        <v>4.5139154604090698E-4</v>
      </c>
      <c r="U318" s="169">
        <v>4.0928909728014598E-5</v>
      </c>
      <c r="V318" s="169">
        <v>2.3368298937130201E-8</v>
      </c>
      <c r="W318" s="169">
        <v>0</v>
      </c>
      <c r="X318" s="169">
        <v>4.0952278026951698E-5</v>
      </c>
      <c r="Y318" s="169">
        <v>8.4038908345287006E-5</v>
      </c>
      <c r="Z318" s="169">
        <v>9.1280260947705898E-4</v>
      </c>
      <c r="AA318" s="169">
        <v>1.0377937958492901E-3</v>
      </c>
      <c r="AB318" s="169">
        <v>4.8242936509240204</v>
      </c>
      <c r="AC318" s="169">
        <v>1.6325584459692399E-2</v>
      </c>
      <c r="AD318" s="169">
        <v>0</v>
      </c>
      <c r="AE318" s="169">
        <v>4.8406192353837101</v>
      </c>
      <c r="AF318" s="169">
        <v>2.14695137934983E-6</v>
      </c>
      <c r="AG318" s="169">
        <v>7.5123863755495603E-8</v>
      </c>
      <c r="AH318" s="169">
        <v>0</v>
      </c>
      <c r="AI318" s="169">
        <v>2.2220752431053302E-6</v>
      </c>
      <c r="AJ318" s="169">
        <v>7.5831177968058497E-4</v>
      </c>
      <c r="AK318" s="169">
        <v>2.5661545299142101E-6</v>
      </c>
      <c r="AL318" s="169">
        <v>0</v>
      </c>
      <c r="AM318" s="169">
        <v>7.6087793421049995E-4</v>
      </c>
      <c r="AN318" s="169">
        <v>4.6223274456548303E-5</v>
      </c>
      <c r="AO318" s="169">
        <v>1.6173961860553101E-6</v>
      </c>
      <c r="AP318" s="169">
        <v>0</v>
      </c>
      <c r="AQ318" s="169">
        <v>4.7840670642603601E-5</v>
      </c>
      <c r="AR318" s="169">
        <v>0</v>
      </c>
      <c r="AS318" s="169">
        <v>0</v>
      </c>
      <c r="AT318" s="169">
        <v>0</v>
      </c>
      <c r="AU318" s="169">
        <v>0</v>
      </c>
      <c r="AV318" s="169">
        <v>4.7840670642603601E-5</v>
      </c>
      <c r="AW318" s="169">
        <v>5.26216793935611E-5</v>
      </c>
      <c r="AX318" s="169">
        <v>1.84128243954196E-6</v>
      </c>
      <c r="AY318" s="169">
        <v>0</v>
      </c>
      <c r="AZ318" s="169">
        <v>5.4462961833102999E-5</v>
      </c>
      <c r="BA318" s="169">
        <v>0</v>
      </c>
      <c r="BB318" s="169">
        <v>0</v>
      </c>
      <c r="BC318" s="169">
        <v>0</v>
      </c>
      <c r="BD318" s="169">
        <v>0</v>
      </c>
      <c r="BE318" s="169">
        <v>5.4462961833102999E-5</v>
      </c>
      <c r="BF318" s="169">
        <v>4.6363996441548401E-4</v>
      </c>
      <c r="BG318" s="169">
        <v>6.8488393238445603E-5</v>
      </c>
      <c r="BH318" s="169">
        <v>0</v>
      </c>
      <c r="BI318" s="169">
        <v>5.3212835765393E-4</v>
      </c>
      <c r="BJ318" s="169">
        <v>4.5577534309212598E-5</v>
      </c>
      <c r="BK318" s="169">
        <v>1.5423602700616301E-7</v>
      </c>
      <c r="BL318" s="169">
        <v>0</v>
      </c>
      <c r="BM318" s="169">
        <v>4.5731770336218798E-5</v>
      </c>
      <c r="BN318" s="169">
        <v>0.43141065546672003</v>
      </c>
    </row>
    <row r="319" spans="1:66" x14ac:dyDescent="0.25">
      <c r="A319" s="169" t="s">
        <v>209</v>
      </c>
      <c r="B319" s="169">
        <v>2029</v>
      </c>
      <c r="C319" s="169" t="s">
        <v>64</v>
      </c>
      <c r="D319" s="169">
        <v>2026</v>
      </c>
      <c r="E319" s="169" t="s">
        <v>210</v>
      </c>
      <c r="F319" s="169" t="s">
        <v>211</v>
      </c>
      <c r="G319" s="169">
        <v>31.9588927230647</v>
      </c>
      <c r="H319" s="169">
        <v>7296.3711264819103</v>
      </c>
      <c r="I319" s="169">
        <v>466.59983375674398</v>
      </c>
      <c r="J319" s="169">
        <v>7.1202929454273001E-3</v>
      </c>
      <c r="K319" s="169">
        <v>1.00595280656899E-4</v>
      </c>
      <c r="L319" s="169">
        <v>6.7661954919322404E-4</v>
      </c>
      <c r="M319" s="169">
        <v>7.8975077752774306E-3</v>
      </c>
      <c r="N319" s="169">
        <v>4.0671893189974298E-5</v>
      </c>
      <c r="O319" s="169">
        <v>2.4023099057581301E-8</v>
      </c>
      <c r="P319" s="169">
        <v>0</v>
      </c>
      <c r="Q319" s="169">
        <v>4.0695916289031902E-5</v>
      </c>
      <c r="R319" s="169">
        <v>2.41286172642693E-5</v>
      </c>
      <c r="S319" s="169">
        <v>4.4927485346069501E-4</v>
      </c>
      <c r="T319" s="169">
        <v>5.1409938701399698E-4</v>
      </c>
      <c r="U319" s="169">
        <v>4.2510895721171901E-5</v>
      </c>
      <c r="V319" s="169">
        <v>2.51093169960419E-8</v>
      </c>
      <c r="W319" s="169">
        <v>0</v>
      </c>
      <c r="X319" s="169">
        <v>4.2536005038167902E-5</v>
      </c>
      <c r="Y319" s="169">
        <v>9.6514469057077499E-5</v>
      </c>
      <c r="Z319" s="169">
        <v>1.0483079914082899E-3</v>
      </c>
      <c r="AA319" s="169">
        <v>1.1873584655035299E-3</v>
      </c>
      <c r="AB319" s="169">
        <v>5.5404591689996003</v>
      </c>
      <c r="AC319" s="169">
        <v>1.7541896243578901E-2</v>
      </c>
      <c r="AD319" s="169">
        <v>0</v>
      </c>
      <c r="AE319" s="169">
        <v>5.5580010652431699</v>
      </c>
      <c r="AF319" s="169">
        <v>2.3769730330237599E-6</v>
      </c>
      <c r="AG319" s="169">
        <v>8.0720848106193305E-8</v>
      </c>
      <c r="AH319" s="169">
        <v>0</v>
      </c>
      <c r="AI319" s="169">
        <v>2.45769388112995E-6</v>
      </c>
      <c r="AJ319" s="169">
        <v>8.7088302593002096E-4</v>
      </c>
      <c r="AK319" s="169">
        <v>2.7573418042022798E-6</v>
      </c>
      <c r="AL319" s="169">
        <v>0</v>
      </c>
      <c r="AM319" s="169">
        <v>8.7364036773422303E-4</v>
      </c>
      <c r="AN319" s="169">
        <v>5.1175577583198097E-5</v>
      </c>
      <c r="AO319" s="169">
        <v>1.73789772431076E-6</v>
      </c>
      <c r="AP319" s="169">
        <v>0</v>
      </c>
      <c r="AQ319" s="169">
        <v>5.2913475307508799E-5</v>
      </c>
      <c r="AR319" s="169">
        <v>0</v>
      </c>
      <c r="AS319" s="169">
        <v>0</v>
      </c>
      <c r="AT319" s="169">
        <v>0</v>
      </c>
      <c r="AU319" s="169">
        <v>0</v>
      </c>
      <c r="AV319" s="169">
        <v>5.2913475307508799E-5</v>
      </c>
      <c r="AW319" s="169">
        <v>5.82594995275558E-5</v>
      </c>
      <c r="AX319" s="169">
        <v>1.9784642681134098E-6</v>
      </c>
      <c r="AY319" s="169">
        <v>0</v>
      </c>
      <c r="AZ319" s="169">
        <v>6.0237963795669202E-5</v>
      </c>
      <c r="BA319" s="169">
        <v>0</v>
      </c>
      <c r="BB319" s="169">
        <v>0</v>
      </c>
      <c r="BC319" s="169">
        <v>0</v>
      </c>
      <c r="BD319" s="169">
        <v>0</v>
      </c>
      <c r="BE319" s="169">
        <v>6.0237963795669202E-5</v>
      </c>
      <c r="BF319" s="169">
        <v>5.1331375762368899E-4</v>
      </c>
      <c r="BG319" s="169">
        <v>7.3591012379649898E-5</v>
      </c>
      <c r="BH319" s="169">
        <v>0</v>
      </c>
      <c r="BI319" s="169">
        <v>5.8690477000333796E-4</v>
      </c>
      <c r="BJ319" s="169">
        <v>5.2343511016478899E-5</v>
      </c>
      <c r="BK319" s="169">
        <v>1.6572713763749201E-7</v>
      </c>
      <c r="BL319" s="169">
        <v>0</v>
      </c>
      <c r="BM319" s="169">
        <v>5.2509238154116397E-5</v>
      </c>
      <c r="BN319" s="169">
        <v>0.49534589812685698</v>
      </c>
    </row>
    <row r="320" spans="1:66" x14ac:dyDescent="0.25">
      <c r="A320" s="169" t="s">
        <v>209</v>
      </c>
      <c r="B320" s="169">
        <v>2029</v>
      </c>
      <c r="C320" s="169" t="s">
        <v>64</v>
      </c>
      <c r="D320" s="169">
        <v>2027</v>
      </c>
      <c r="E320" s="169" t="s">
        <v>210</v>
      </c>
      <c r="F320" s="169" t="s">
        <v>211</v>
      </c>
      <c r="G320" s="169">
        <v>31.7988071280367</v>
      </c>
      <c r="H320" s="169">
        <v>7628.1408287327404</v>
      </c>
      <c r="I320" s="169">
        <v>464.26258406933601</v>
      </c>
      <c r="J320" s="169">
        <v>6.8659700378692597E-3</v>
      </c>
      <c r="K320" s="169">
        <v>1.0009138787498901E-4</v>
      </c>
      <c r="L320" s="169">
        <v>6.73230287741685E-4</v>
      </c>
      <c r="M320" s="169">
        <v>7.6392917134859399E-3</v>
      </c>
      <c r="N320" s="169">
        <v>3.78652775570731E-5</v>
      </c>
      <c r="O320" s="169">
        <v>2.3902764722459901E-8</v>
      </c>
      <c r="P320" s="169">
        <v>0</v>
      </c>
      <c r="Q320" s="169">
        <v>3.7889180321795597E-5</v>
      </c>
      <c r="R320" s="169">
        <v>2.5225757750508699E-5</v>
      </c>
      <c r="S320" s="169">
        <v>4.69703609314472E-4</v>
      </c>
      <c r="T320" s="169">
        <v>5.32818547386776E-4</v>
      </c>
      <c r="U320" s="169">
        <v>3.9577377383523402E-5</v>
      </c>
      <c r="V320" s="169">
        <v>2.4983541676261999E-8</v>
      </c>
      <c r="W320" s="169">
        <v>0</v>
      </c>
      <c r="X320" s="169">
        <v>3.9602360925199597E-5</v>
      </c>
      <c r="Y320" s="169">
        <v>1.0090303100203399E-4</v>
      </c>
      <c r="Z320" s="169">
        <v>1.0959750884004301E-3</v>
      </c>
      <c r="AA320" s="169">
        <v>1.2364804803276599E-3</v>
      </c>
      <c r="AB320" s="169">
        <v>5.5156461121165998</v>
      </c>
      <c r="AC320" s="169">
        <v>1.6825413469410602E-2</v>
      </c>
      <c r="AD320" s="169">
        <v>0</v>
      </c>
      <c r="AE320" s="169">
        <v>5.5324715255860104</v>
      </c>
      <c r="AF320" s="169">
        <v>2.38900844004985E-6</v>
      </c>
      <c r="AG320" s="169">
        <v>8.0316508534349695E-8</v>
      </c>
      <c r="AH320" s="169">
        <v>0</v>
      </c>
      <c r="AI320" s="169">
        <v>2.4693249485842E-6</v>
      </c>
      <c r="AJ320" s="169">
        <v>8.6698275893017595E-4</v>
      </c>
      <c r="AK320" s="169">
        <v>2.6447206897131198E-6</v>
      </c>
      <c r="AL320" s="169">
        <v>0</v>
      </c>
      <c r="AM320" s="169">
        <v>8.6962747961988904E-4</v>
      </c>
      <c r="AN320" s="169">
        <v>5.1434696596098901E-5</v>
      </c>
      <c r="AO320" s="169">
        <v>1.7291924042076801E-6</v>
      </c>
      <c r="AP320" s="169">
        <v>0</v>
      </c>
      <c r="AQ320" s="169">
        <v>5.3163889000306501E-5</v>
      </c>
      <c r="AR320" s="169">
        <v>0</v>
      </c>
      <c r="AS320" s="169">
        <v>0</v>
      </c>
      <c r="AT320" s="169">
        <v>0</v>
      </c>
      <c r="AU320" s="169">
        <v>0</v>
      </c>
      <c r="AV320" s="169">
        <v>5.3163889000306501E-5</v>
      </c>
      <c r="AW320" s="169">
        <v>5.8554486799270201E-5</v>
      </c>
      <c r="AX320" s="169">
        <v>1.96855392383624E-6</v>
      </c>
      <c r="AY320" s="169">
        <v>0</v>
      </c>
      <c r="AZ320" s="169">
        <v>6.0523040723106402E-5</v>
      </c>
      <c r="BA320" s="169">
        <v>0</v>
      </c>
      <c r="BB320" s="169">
        <v>0</v>
      </c>
      <c r="BC320" s="169">
        <v>0</v>
      </c>
      <c r="BD320" s="169">
        <v>0</v>
      </c>
      <c r="BE320" s="169">
        <v>6.0523040723106402E-5</v>
      </c>
      <c r="BF320" s="169">
        <v>5.1591282980514397E-4</v>
      </c>
      <c r="BG320" s="169">
        <v>7.3222386936096795E-5</v>
      </c>
      <c r="BH320" s="169">
        <v>0</v>
      </c>
      <c r="BI320" s="169">
        <v>5.8913521674124102E-4</v>
      </c>
      <c r="BJ320" s="169">
        <v>5.21090895584931E-5</v>
      </c>
      <c r="BK320" s="169">
        <v>1.58958163651972E-7</v>
      </c>
      <c r="BL320" s="169">
        <v>0</v>
      </c>
      <c r="BM320" s="169">
        <v>5.2268047722144997E-5</v>
      </c>
      <c r="BN320" s="169">
        <v>0.49307062818685499</v>
      </c>
    </row>
    <row r="321" spans="1:66" x14ac:dyDescent="0.25">
      <c r="A321" s="169" t="s">
        <v>209</v>
      </c>
      <c r="B321" s="169">
        <v>2029</v>
      </c>
      <c r="C321" s="169" t="s">
        <v>64</v>
      </c>
      <c r="D321" s="169">
        <v>2028</v>
      </c>
      <c r="E321" s="169" t="s">
        <v>210</v>
      </c>
      <c r="F321" s="169" t="s">
        <v>211</v>
      </c>
      <c r="G321" s="169">
        <v>30.374629597857901</v>
      </c>
      <c r="H321" s="169">
        <v>7494.0819348384202</v>
      </c>
      <c r="I321" s="169">
        <v>443.46959212872503</v>
      </c>
      <c r="J321" s="169">
        <v>6.1667220160734199E-3</v>
      </c>
      <c r="K321" s="169">
        <v>9.5608581177178496E-5</v>
      </c>
      <c r="L321" s="169">
        <v>6.4307823063536199E-4</v>
      </c>
      <c r="M321" s="169">
        <v>6.9054088278859603E-3</v>
      </c>
      <c r="N321" s="169">
        <v>3.2539829559701403E-5</v>
      </c>
      <c r="O321" s="169">
        <v>2.2832228324984002E-8</v>
      </c>
      <c r="P321" s="169">
        <v>0</v>
      </c>
      <c r="Q321" s="169">
        <v>3.2562661788026402E-5</v>
      </c>
      <c r="R321" s="169">
        <v>2.47824338452995E-5</v>
      </c>
      <c r="S321" s="169">
        <v>4.61448918199477E-4</v>
      </c>
      <c r="T321" s="169">
        <v>5.1879401383280301E-4</v>
      </c>
      <c r="U321" s="169">
        <v>3.4011136259036E-5</v>
      </c>
      <c r="V321" s="169">
        <v>2.3864600373327099E-8</v>
      </c>
      <c r="W321" s="169">
        <v>0</v>
      </c>
      <c r="X321" s="169">
        <v>3.40350008594093E-5</v>
      </c>
      <c r="Y321" s="169">
        <v>9.9129735381198094E-5</v>
      </c>
      <c r="Z321" s="169">
        <v>1.0767141424654399E-3</v>
      </c>
      <c r="AA321" s="169">
        <v>1.2098788787060499E-3</v>
      </c>
      <c r="AB321" s="169">
        <v>5.4187127395551302</v>
      </c>
      <c r="AC321" s="169">
        <v>1.6071851371857099E-2</v>
      </c>
      <c r="AD321" s="169">
        <v>0</v>
      </c>
      <c r="AE321" s="169">
        <v>5.4347845909269896</v>
      </c>
      <c r="AF321" s="169">
        <v>2.25089397938807E-6</v>
      </c>
      <c r="AG321" s="169">
        <v>7.6719362066041296E-8</v>
      </c>
      <c r="AH321" s="169">
        <v>0</v>
      </c>
      <c r="AI321" s="169">
        <v>2.32761334145411E-6</v>
      </c>
      <c r="AJ321" s="169">
        <v>8.5174618264020495E-4</v>
      </c>
      <c r="AK321" s="169">
        <v>2.52627122194779E-6</v>
      </c>
      <c r="AL321" s="169">
        <v>0</v>
      </c>
      <c r="AM321" s="169">
        <v>8.5427245386215196E-4</v>
      </c>
      <c r="AN321" s="169">
        <v>4.8461130132045597E-5</v>
      </c>
      <c r="AO321" s="169">
        <v>1.65174682716095E-6</v>
      </c>
      <c r="AP321" s="169">
        <v>0</v>
      </c>
      <c r="AQ321" s="169">
        <v>5.0112876959206598E-5</v>
      </c>
      <c r="AR321" s="169">
        <v>0</v>
      </c>
      <c r="AS321" s="169">
        <v>0</v>
      </c>
      <c r="AT321" s="169">
        <v>0</v>
      </c>
      <c r="AU321" s="169">
        <v>0</v>
      </c>
      <c r="AV321" s="169">
        <v>5.0112876959206598E-5</v>
      </c>
      <c r="AW321" s="169">
        <v>5.51693077316568E-5</v>
      </c>
      <c r="AX321" s="169">
        <v>1.8803880296256699E-6</v>
      </c>
      <c r="AY321" s="169">
        <v>0</v>
      </c>
      <c r="AZ321" s="169">
        <v>5.70496957612825E-5</v>
      </c>
      <c r="BA321" s="169">
        <v>0</v>
      </c>
      <c r="BB321" s="169">
        <v>0</v>
      </c>
      <c r="BC321" s="169">
        <v>0</v>
      </c>
      <c r="BD321" s="169">
        <v>0</v>
      </c>
      <c r="BE321" s="169">
        <v>5.70496957612825E-5</v>
      </c>
      <c r="BF321" s="169">
        <v>4.86086631922793E-4</v>
      </c>
      <c r="BG321" s="169">
        <v>6.9942965863458402E-5</v>
      </c>
      <c r="BH321" s="169">
        <v>0</v>
      </c>
      <c r="BI321" s="169">
        <v>5.5602959778625202E-4</v>
      </c>
      <c r="BJ321" s="169">
        <v>5.1193311118517399E-5</v>
      </c>
      <c r="BK321" s="169">
        <v>1.5183888260472701E-7</v>
      </c>
      <c r="BL321" s="169">
        <v>0</v>
      </c>
      <c r="BM321" s="169">
        <v>5.1345150001122103E-5</v>
      </c>
      <c r="BN321" s="169">
        <v>0.48436447253558501</v>
      </c>
    </row>
    <row r="322" spans="1:66" x14ac:dyDescent="0.25">
      <c r="A322" s="169" t="s">
        <v>209</v>
      </c>
      <c r="B322" s="169">
        <v>2029</v>
      </c>
      <c r="C322" s="169" t="s">
        <v>64</v>
      </c>
      <c r="D322" s="169">
        <v>2029</v>
      </c>
      <c r="E322" s="169" t="s">
        <v>210</v>
      </c>
      <c r="F322" s="169" t="s">
        <v>211</v>
      </c>
      <c r="G322" s="169">
        <v>19.225880034651901</v>
      </c>
      <c r="H322" s="169">
        <v>4747.6361845364199</v>
      </c>
      <c r="I322" s="169">
        <v>280.69784850591799</v>
      </c>
      <c r="J322" s="169">
        <v>3.5417657159048199E-3</v>
      </c>
      <c r="K322" s="169">
        <v>6.0516264274884997E-5</v>
      </c>
      <c r="L322" s="169">
        <v>4.07041833226622E-4</v>
      </c>
      <c r="M322" s="169">
        <v>4.0093238134063297E-3</v>
      </c>
      <c r="N322" s="169">
        <v>1.7675098442199399E-5</v>
      </c>
      <c r="O322" s="169">
        <v>1.4451853027069699E-8</v>
      </c>
      <c r="P322" s="169">
        <v>0</v>
      </c>
      <c r="Q322" s="169">
        <v>1.7689550295226501E-5</v>
      </c>
      <c r="R322" s="169">
        <v>1.5700119199105199E-5</v>
      </c>
      <c r="S322" s="169">
        <v>2.9233621948733898E-4</v>
      </c>
      <c r="T322" s="169">
        <v>3.2572588898166998E-4</v>
      </c>
      <c r="U322" s="169">
        <v>1.8474287961667901E-5</v>
      </c>
      <c r="V322" s="169">
        <v>1.51053016918058E-8</v>
      </c>
      <c r="W322" s="169">
        <v>0</v>
      </c>
      <c r="X322" s="169">
        <v>1.8489393263359701E-5</v>
      </c>
      <c r="Y322" s="169">
        <v>6.2800476796420795E-5</v>
      </c>
      <c r="Z322" s="169">
        <v>6.8211784547045698E-4</v>
      </c>
      <c r="AA322" s="169">
        <v>7.6340771553023805E-4</v>
      </c>
      <c r="AB322" s="169">
        <v>3.4328523359646299</v>
      </c>
      <c r="AC322" s="169">
        <v>1.0172814961070999E-2</v>
      </c>
      <c r="AD322" s="169">
        <v>0</v>
      </c>
      <c r="AE322" s="169">
        <v>3.4430251509256999</v>
      </c>
      <c r="AF322" s="169">
        <v>1.36534462937625E-6</v>
      </c>
      <c r="AG322" s="169">
        <v>4.85601724513129E-8</v>
      </c>
      <c r="AH322" s="169">
        <v>0</v>
      </c>
      <c r="AI322" s="169">
        <v>1.41390480182756E-6</v>
      </c>
      <c r="AJ322" s="169">
        <v>5.3959658193016404E-4</v>
      </c>
      <c r="AK322" s="169">
        <v>1.59902484709104E-6</v>
      </c>
      <c r="AL322" s="169">
        <v>0</v>
      </c>
      <c r="AM322" s="169">
        <v>5.4119560677725503E-4</v>
      </c>
      <c r="AN322" s="169">
        <v>2.9395495463220401E-5</v>
      </c>
      <c r="AO322" s="169">
        <v>1.0454871966192801E-6</v>
      </c>
      <c r="AP322" s="169">
        <v>0</v>
      </c>
      <c r="AQ322" s="169">
        <v>3.0440982659839699E-5</v>
      </c>
      <c r="AR322" s="169">
        <v>0</v>
      </c>
      <c r="AS322" s="169">
        <v>0</v>
      </c>
      <c r="AT322" s="169">
        <v>0</v>
      </c>
      <c r="AU322" s="169">
        <v>0</v>
      </c>
      <c r="AV322" s="169">
        <v>3.0440982659839699E-5</v>
      </c>
      <c r="AW322" s="169">
        <v>3.3464533961879998E-5</v>
      </c>
      <c r="AX322" s="169">
        <v>1.1902075895183299E-6</v>
      </c>
      <c r="AY322" s="169">
        <v>0</v>
      </c>
      <c r="AZ322" s="169">
        <v>3.4654741551398402E-5</v>
      </c>
      <c r="BA322" s="169">
        <v>0</v>
      </c>
      <c r="BB322" s="169">
        <v>0</v>
      </c>
      <c r="BC322" s="169">
        <v>0</v>
      </c>
      <c r="BD322" s="169">
        <v>0</v>
      </c>
      <c r="BE322" s="169">
        <v>3.4654741551398402E-5</v>
      </c>
      <c r="BF322" s="169">
        <v>2.9484985446749299E-4</v>
      </c>
      <c r="BG322" s="169">
        <v>4.4270994865183102E-5</v>
      </c>
      <c r="BH322" s="169">
        <v>0</v>
      </c>
      <c r="BI322" s="169">
        <v>3.3912084933267601E-4</v>
      </c>
      <c r="BJ322" s="169">
        <v>3.2431886705512002E-5</v>
      </c>
      <c r="BK322" s="169">
        <v>9.6107711606792804E-8</v>
      </c>
      <c r="BL322" s="169">
        <v>0</v>
      </c>
      <c r="BM322" s="169">
        <v>3.2527994417118801E-5</v>
      </c>
      <c r="BN322" s="169">
        <v>0.30685283533389002</v>
      </c>
    </row>
    <row r="323" spans="1:66" x14ac:dyDescent="0.25">
      <c r="A323" s="169" t="s">
        <v>209</v>
      </c>
      <c r="B323" s="169">
        <v>2029</v>
      </c>
      <c r="C323" s="169" t="s">
        <v>64</v>
      </c>
      <c r="D323" s="169">
        <v>2030</v>
      </c>
      <c r="E323" s="169" t="s">
        <v>210</v>
      </c>
      <c r="F323" s="169" t="s">
        <v>211</v>
      </c>
      <c r="G323" s="169">
        <v>7.9613653533609199</v>
      </c>
      <c r="H323" s="169">
        <v>819.15769615847</v>
      </c>
      <c r="I323" s="169">
        <v>116.235934159069</v>
      </c>
      <c r="J323" s="169">
        <v>5.4812578368008404E-4</v>
      </c>
      <c r="K323" s="169">
        <v>2.5059559762390101E-5</v>
      </c>
      <c r="L323" s="169">
        <v>1.6855450791215801E-4</v>
      </c>
      <c r="M323" s="169">
        <v>7.41739851354633E-4</v>
      </c>
      <c r="N323" s="169">
        <v>2.5424872554573599E-6</v>
      </c>
      <c r="O323" s="169">
        <v>5.9844585409980703E-9</v>
      </c>
      <c r="P323" s="169">
        <v>0</v>
      </c>
      <c r="Q323" s="169">
        <v>2.5484717139983601E-6</v>
      </c>
      <c r="R323" s="169">
        <v>2.7089003817187299E-6</v>
      </c>
      <c r="S323" s="169">
        <v>5.0439725107602803E-5</v>
      </c>
      <c r="T323" s="169">
        <v>5.5697097203319902E-5</v>
      </c>
      <c r="U323" s="169">
        <v>2.6574472470290398E-6</v>
      </c>
      <c r="V323" s="169">
        <v>6.2550492005805298E-9</v>
      </c>
      <c r="W323" s="169">
        <v>0</v>
      </c>
      <c r="X323" s="169">
        <v>2.6637022962296199E-6</v>
      </c>
      <c r="Y323" s="169">
        <v>1.0835601526874899E-5</v>
      </c>
      <c r="Z323" s="169">
        <v>1.17692691917739E-4</v>
      </c>
      <c r="AA323" s="169">
        <v>1.3119199574084401E-4</v>
      </c>
      <c r="AB323" s="169">
        <v>0.59230473892253199</v>
      </c>
      <c r="AC323" s="169">
        <v>4.2125248067318901E-3</v>
      </c>
      <c r="AD323" s="169">
        <v>0</v>
      </c>
      <c r="AE323" s="169">
        <v>0.59651726372926395</v>
      </c>
      <c r="AF323" s="169">
        <v>2.25114354837958E-7</v>
      </c>
      <c r="AG323" s="169">
        <v>2.01085866452049E-8</v>
      </c>
      <c r="AH323" s="169">
        <v>0</v>
      </c>
      <c r="AI323" s="169">
        <v>2.4522294148316299E-7</v>
      </c>
      <c r="AJ323" s="169">
        <v>9.3102056629484201E-5</v>
      </c>
      <c r="AK323" s="169">
        <v>6.6215023675634504E-7</v>
      </c>
      <c r="AL323" s="169">
        <v>0</v>
      </c>
      <c r="AM323" s="169">
        <v>9.3764206866240601E-5</v>
      </c>
      <c r="AN323" s="169">
        <v>4.8466503283995598E-6</v>
      </c>
      <c r="AO323" s="169">
        <v>4.3293235625860702E-7</v>
      </c>
      <c r="AP323" s="169">
        <v>0</v>
      </c>
      <c r="AQ323" s="169">
        <v>5.2795826846581604E-6</v>
      </c>
      <c r="AR323" s="169">
        <v>0</v>
      </c>
      <c r="AS323" s="169">
        <v>0</v>
      </c>
      <c r="AT323" s="169">
        <v>0</v>
      </c>
      <c r="AU323" s="169">
        <v>0</v>
      </c>
      <c r="AV323" s="169">
        <v>5.2795826846581604E-6</v>
      </c>
      <c r="AW323" s="169">
        <v>5.5175424656140602E-6</v>
      </c>
      <c r="AX323" s="169">
        <v>4.9286053223154996E-7</v>
      </c>
      <c r="AY323" s="169">
        <v>0</v>
      </c>
      <c r="AZ323" s="169">
        <v>6.0104029978456098E-6</v>
      </c>
      <c r="BA323" s="169">
        <v>0</v>
      </c>
      <c r="BB323" s="169">
        <v>0</v>
      </c>
      <c r="BC323" s="169">
        <v>0</v>
      </c>
      <c r="BD323" s="169">
        <v>0</v>
      </c>
      <c r="BE323" s="169">
        <v>6.0104029978456098E-6</v>
      </c>
      <c r="BF323" s="169">
        <v>4.8614051159284802E-5</v>
      </c>
      <c r="BG323" s="169">
        <v>1.8332454173397099E-5</v>
      </c>
      <c r="BH323" s="169">
        <v>0</v>
      </c>
      <c r="BI323" s="169">
        <v>6.6946505332681901E-5</v>
      </c>
      <c r="BJ323" s="169">
        <v>5.5958014816490801E-6</v>
      </c>
      <c r="BK323" s="169">
        <v>3.9797845612167099E-8</v>
      </c>
      <c r="BL323" s="169">
        <v>0</v>
      </c>
      <c r="BM323" s="169">
        <v>5.63559932726125E-6</v>
      </c>
      <c r="BN323" s="169">
        <v>5.3163426253718997E-2</v>
      </c>
    </row>
    <row r="324" spans="1:66" x14ac:dyDescent="0.25">
      <c r="A324" s="169" t="s">
        <v>209</v>
      </c>
      <c r="B324" s="169">
        <v>2029</v>
      </c>
      <c r="C324" s="169" t="s">
        <v>65</v>
      </c>
      <c r="D324" s="169">
        <v>2021</v>
      </c>
      <c r="E324" s="169" t="s">
        <v>210</v>
      </c>
      <c r="F324" s="169" t="s">
        <v>211</v>
      </c>
      <c r="G324" s="169">
        <v>9.7310192787839505</v>
      </c>
      <c r="H324" s="169">
        <v>415.16474335850199</v>
      </c>
      <c r="I324" s="169">
        <v>142.07288147024499</v>
      </c>
      <c r="J324" s="169">
        <v>5.42211009134752E-4</v>
      </c>
      <c r="K324" s="169">
        <v>3.0629803851761699E-5</v>
      </c>
      <c r="L324" s="169">
        <v>2.0602083853955201E-4</v>
      </c>
      <c r="M324" s="169">
        <v>7.78861651526066E-4</v>
      </c>
      <c r="N324" s="169">
        <v>3.4159492277717001E-6</v>
      </c>
      <c r="O324" s="169">
        <v>7.3146852142580703E-9</v>
      </c>
      <c r="P324" s="169">
        <v>0</v>
      </c>
      <c r="Q324" s="169">
        <v>3.4232639129859602E-6</v>
      </c>
      <c r="R324" s="169">
        <v>1.37292237750329E-6</v>
      </c>
      <c r="S324" s="169">
        <v>2.5563814669111199E-5</v>
      </c>
      <c r="T324" s="169">
        <v>3.0360000959600499E-5</v>
      </c>
      <c r="U324" s="169">
        <v>3.5704032938013399E-6</v>
      </c>
      <c r="V324" s="169">
        <v>7.6454228212119093E-9</v>
      </c>
      <c r="W324" s="169">
        <v>0</v>
      </c>
      <c r="X324" s="169">
        <v>3.5780487166225501E-6</v>
      </c>
      <c r="Y324" s="169">
        <v>5.4916895100131601E-6</v>
      </c>
      <c r="Z324" s="169">
        <v>5.9648900894592998E-5</v>
      </c>
      <c r="AA324" s="169">
        <v>6.8718639121228693E-5</v>
      </c>
      <c r="AB324" s="169">
        <v>0.37385754801552601</v>
      </c>
      <c r="AC324" s="169">
        <v>5.7785534014029903E-3</v>
      </c>
      <c r="AD324" s="169">
        <v>0</v>
      </c>
      <c r="AE324" s="169">
        <v>0.37963610141692899</v>
      </c>
      <c r="AF324" s="169">
        <v>1.5800626266547701E-7</v>
      </c>
      <c r="AG324" s="169">
        <v>2.4578327413523502E-8</v>
      </c>
      <c r="AH324" s="169">
        <v>0</v>
      </c>
      <c r="AI324" s="169">
        <v>1.82584590079E-7</v>
      </c>
      <c r="AJ324" s="169">
        <v>5.87652002751477E-5</v>
      </c>
      <c r="AK324" s="169">
        <v>9.0830812360642697E-7</v>
      </c>
      <c r="AL324" s="169">
        <v>0</v>
      </c>
      <c r="AM324" s="169">
        <v>5.9673508398754101E-5</v>
      </c>
      <c r="AN324" s="169">
        <v>3.4018315064273001E-6</v>
      </c>
      <c r="AO324" s="169">
        <v>5.2916464930018502E-7</v>
      </c>
      <c r="AP324" s="169">
        <v>0</v>
      </c>
      <c r="AQ324" s="169">
        <v>3.93099615572748E-6</v>
      </c>
      <c r="AR324" s="169">
        <v>0</v>
      </c>
      <c r="AS324" s="169">
        <v>0</v>
      </c>
      <c r="AT324" s="169">
        <v>0</v>
      </c>
      <c r="AU324" s="169">
        <v>0</v>
      </c>
      <c r="AV324" s="169">
        <v>3.93099615572748E-6</v>
      </c>
      <c r="AW324" s="169">
        <v>3.8727262182692898E-6</v>
      </c>
      <c r="AX324" s="169">
        <v>6.0241367253322501E-7</v>
      </c>
      <c r="AY324" s="169">
        <v>0</v>
      </c>
      <c r="AZ324" s="169">
        <v>4.4751398908025199E-6</v>
      </c>
      <c r="BA324" s="169">
        <v>0</v>
      </c>
      <c r="BB324" s="169">
        <v>0</v>
      </c>
      <c r="BC324" s="169">
        <v>0</v>
      </c>
      <c r="BD324" s="169">
        <v>0</v>
      </c>
      <c r="BE324" s="169">
        <v>4.4751398908025199E-6</v>
      </c>
      <c r="BF324" s="169">
        <v>3.4128811650278999E-5</v>
      </c>
      <c r="BG324" s="169">
        <v>2.2407395851195499E-5</v>
      </c>
      <c r="BH324" s="169">
        <v>0</v>
      </c>
      <c r="BI324" s="169">
        <v>5.6536207501474501E-5</v>
      </c>
      <c r="BJ324" s="169">
        <v>3.5320207380353101E-6</v>
      </c>
      <c r="BK324" s="169">
        <v>5.4592907266251702E-8</v>
      </c>
      <c r="BL324" s="169">
        <v>0</v>
      </c>
      <c r="BM324" s="169">
        <v>3.5866136453015699E-6</v>
      </c>
      <c r="BN324" s="169">
        <v>3.3834319822952298E-2</v>
      </c>
    </row>
    <row r="325" spans="1:66" x14ac:dyDescent="0.25">
      <c r="A325" s="169" t="s">
        <v>209</v>
      </c>
      <c r="B325" s="169">
        <v>2029</v>
      </c>
      <c r="C325" s="169" t="s">
        <v>65</v>
      </c>
      <c r="D325" s="169">
        <v>2022</v>
      </c>
      <c r="E325" s="169" t="s">
        <v>210</v>
      </c>
      <c r="F325" s="169" t="s">
        <v>211</v>
      </c>
      <c r="G325" s="169">
        <v>11.1377527756517</v>
      </c>
      <c r="H325" s="169">
        <v>505.17422260313401</v>
      </c>
      <c r="I325" s="169">
        <v>162.611190524515</v>
      </c>
      <c r="J325" s="169">
        <v>6.3016712291061295E-4</v>
      </c>
      <c r="K325" s="169">
        <v>3.5057702907999797E-5</v>
      </c>
      <c r="L325" s="169">
        <v>2.35803578283808E-4</v>
      </c>
      <c r="M325" s="169">
        <v>9.0102840410242102E-4</v>
      </c>
      <c r="N325" s="169">
        <v>3.9183017026507702E-6</v>
      </c>
      <c r="O325" s="169">
        <v>8.3721091505536598E-9</v>
      </c>
      <c r="P325" s="169">
        <v>0</v>
      </c>
      <c r="Q325" s="169">
        <v>3.9266738118013296E-6</v>
      </c>
      <c r="R325" s="169">
        <v>1.6705777786886001E-6</v>
      </c>
      <c r="S325" s="169">
        <v>3.1106158239181798E-5</v>
      </c>
      <c r="T325" s="169">
        <v>3.6703409829671797E-5</v>
      </c>
      <c r="U325" s="169">
        <v>4.0954699184383501E-6</v>
      </c>
      <c r="V325" s="169">
        <v>8.7506587756575607E-9</v>
      </c>
      <c r="W325" s="169">
        <v>0</v>
      </c>
      <c r="X325" s="169">
        <v>4.1042205772140097E-6</v>
      </c>
      <c r="Y325" s="169">
        <v>6.68231111475443E-6</v>
      </c>
      <c r="Z325" s="169">
        <v>7.2581035891424302E-5</v>
      </c>
      <c r="AA325" s="169">
        <v>8.3367567583392805E-5</v>
      </c>
      <c r="AB325" s="169">
        <v>0.45491145190999699</v>
      </c>
      <c r="AC325" s="169">
        <v>6.6139113839850999E-3</v>
      </c>
      <c r="AD325" s="169">
        <v>0</v>
      </c>
      <c r="AE325" s="169">
        <v>0.46152536329398203</v>
      </c>
      <c r="AF325" s="169">
        <v>1.8734610270731101E-7</v>
      </c>
      <c r="AG325" s="169">
        <v>2.8131414246366202E-8</v>
      </c>
      <c r="AH325" s="169">
        <v>0</v>
      </c>
      <c r="AI325" s="169">
        <v>2.15477516953677E-7</v>
      </c>
      <c r="AJ325" s="169">
        <v>7.1505745225288204E-5</v>
      </c>
      <c r="AK325" s="169">
        <v>1.0396147654234901E-6</v>
      </c>
      <c r="AL325" s="169">
        <v>0</v>
      </c>
      <c r="AM325" s="169">
        <v>7.2545359990711697E-5</v>
      </c>
      <c r="AN325" s="169">
        <v>4.03351021690449E-6</v>
      </c>
      <c r="AO325" s="169">
        <v>6.0566163447745303E-7</v>
      </c>
      <c r="AP325" s="169">
        <v>0</v>
      </c>
      <c r="AQ325" s="169">
        <v>4.6391718513819501E-6</v>
      </c>
      <c r="AR325" s="169">
        <v>0</v>
      </c>
      <c r="AS325" s="169">
        <v>0</v>
      </c>
      <c r="AT325" s="169">
        <v>0</v>
      </c>
      <c r="AU325" s="169">
        <v>0</v>
      </c>
      <c r="AV325" s="169">
        <v>4.6391718513819501E-6</v>
      </c>
      <c r="AW325" s="169">
        <v>4.5918443459501E-6</v>
      </c>
      <c r="AX325" s="169">
        <v>6.8949966710845196E-7</v>
      </c>
      <c r="AY325" s="169">
        <v>0</v>
      </c>
      <c r="AZ325" s="169">
        <v>5.2813440130585503E-6</v>
      </c>
      <c r="BA325" s="169">
        <v>0</v>
      </c>
      <c r="BB325" s="169">
        <v>0</v>
      </c>
      <c r="BC325" s="169">
        <v>0</v>
      </c>
      <c r="BD325" s="169">
        <v>0</v>
      </c>
      <c r="BE325" s="169">
        <v>5.2813440130585503E-6</v>
      </c>
      <c r="BF325" s="169">
        <v>4.0466116340194797E-5</v>
      </c>
      <c r="BG325" s="169">
        <v>2.5646648946724301E-5</v>
      </c>
      <c r="BH325" s="169">
        <v>0</v>
      </c>
      <c r="BI325" s="169">
        <v>6.6112765286919196E-5</v>
      </c>
      <c r="BJ325" s="169">
        <v>4.2977778318097096E-6</v>
      </c>
      <c r="BK325" s="169">
        <v>6.24849552771182E-8</v>
      </c>
      <c r="BL325" s="169">
        <v>0</v>
      </c>
      <c r="BM325" s="169">
        <v>4.3602627870868304E-6</v>
      </c>
      <c r="BN325" s="169">
        <v>4.1132539001983603E-2</v>
      </c>
    </row>
    <row r="326" spans="1:66" x14ac:dyDescent="0.25">
      <c r="A326" s="169" t="s">
        <v>209</v>
      </c>
      <c r="B326" s="169">
        <v>2029</v>
      </c>
      <c r="C326" s="169" t="s">
        <v>65</v>
      </c>
      <c r="D326" s="169">
        <v>2023</v>
      </c>
      <c r="E326" s="169" t="s">
        <v>210</v>
      </c>
      <c r="F326" s="169" t="s">
        <v>211</v>
      </c>
      <c r="G326" s="169">
        <v>13.6593818563161</v>
      </c>
      <c r="H326" s="169">
        <v>657.42561039558302</v>
      </c>
      <c r="I326" s="169">
        <v>199.42697510221501</v>
      </c>
      <c r="J326" s="169">
        <v>7.7914194245523604E-4</v>
      </c>
      <c r="K326" s="169">
        <v>4.2994898582459697E-5</v>
      </c>
      <c r="L326" s="169">
        <v>2.8919039448474499E-4</v>
      </c>
      <c r="M326" s="169">
        <v>1.1113272355224399E-3</v>
      </c>
      <c r="N326" s="169">
        <v>4.7696162479646996E-6</v>
      </c>
      <c r="O326" s="169">
        <v>1.0267586122055899E-8</v>
      </c>
      <c r="P326" s="169">
        <v>0</v>
      </c>
      <c r="Q326" s="169">
        <v>4.7798838340867601E-6</v>
      </c>
      <c r="R326" s="169">
        <v>2.1740630592912599E-6</v>
      </c>
      <c r="S326" s="169">
        <v>4.04810541640033E-5</v>
      </c>
      <c r="T326" s="169">
        <v>4.7435001057381297E-5</v>
      </c>
      <c r="U326" s="169">
        <v>4.9852771298390301E-6</v>
      </c>
      <c r="V326" s="169">
        <v>1.07318408047566E-8</v>
      </c>
      <c r="W326" s="169">
        <v>0</v>
      </c>
      <c r="X326" s="169">
        <v>4.99600897064378E-6</v>
      </c>
      <c r="Y326" s="169">
        <v>8.6962522371650498E-6</v>
      </c>
      <c r="Z326" s="169">
        <v>9.4455793049341098E-5</v>
      </c>
      <c r="AA326" s="169">
        <v>1.0814805425714899E-4</v>
      </c>
      <c r="AB326" s="169">
        <v>0.59201444881090304</v>
      </c>
      <c r="AC326" s="169">
        <v>8.1113257743685701E-3</v>
      </c>
      <c r="AD326" s="169">
        <v>0</v>
      </c>
      <c r="AE326" s="169">
        <v>0.60012577458527105</v>
      </c>
      <c r="AF326" s="169">
        <v>2.3700723344378401E-7</v>
      </c>
      <c r="AG326" s="169">
        <v>3.4500472140965099E-8</v>
      </c>
      <c r="AH326" s="169">
        <v>0</v>
      </c>
      <c r="AI326" s="169">
        <v>2.71507705584749E-7</v>
      </c>
      <c r="AJ326" s="169">
        <v>9.3056427066464005E-5</v>
      </c>
      <c r="AK326" s="169">
        <v>1.2749874548686099E-6</v>
      </c>
      <c r="AL326" s="169">
        <v>0</v>
      </c>
      <c r="AM326" s="169">
        <v>9.4331414521332598E-5</v>
      </c>
      <c r="AN326" s="169">
        <v>5.1027007434965097E-6</v>
      </c>
      <c r="AO326" s="169">
        <v>7.4278570441370003E-7</v>
      </c>
      <c r="AP326" s="169">
        <v>0</v>
      </c>
      <c r="AQ326" s="169">
        <v>5.8454864479102096E-6</v>
      </c>
      <c r="AR326" s="169">
        <v>0</v>
      </c>
      <c r="AS326" s="169">
        <v>0</v>
      </c>
      <c r="AT326" s="169">
        <v>0</v>
      </c>
      <c r="AU326" s="169">
        <v>0</v>
      </c>
      <c r="AV326" s="169">
        <v>5.8454864479102096E-6</v>
      </c>
      <c r="AW326" s="169">
        <v>5.8090363723143704E-6</v>
      </c>
      <c r="AX326" s="169">
        <v>8.4560498266995496E-7</v>
      </c>
      <c r="AY326" s="169">
        <v>0</v>
      </c>
      <c r="AZ326" s="169">
        <v>6.6546413549843299E-6</v>
      </c>
      <c r="BA326" s="169">
        <v>0</v>
      </c>
      <c r="BB326" s="169">
        <v>0</v>
      </c>
      <c r="BC326" s="169">
        <v>0</v>
      </c>
      <c r="BD326" s="169">
        <v>0</v>
      </c>
      <c r="BE326" s="169">
        <v>6.6546413549843299E-6</v>
      </c>
      <c r="BF326" s="169">
        <v>5.1192750034828903E-5</v>
      </c>
      <c r="BG326" s="169">
        <v>3.1453146640498801E-5</v>
      </c>
      <c r="BH326" s="169">
        <v>0</v>
      </c>
      <c r="BI326" s="169">
        <v>8.2645896675327798E-5</v>
      </c>
      <c r="BJ326" s="169">
        <v>5.5930589646134802E-6</v>
      </c>
      <c r="BK326" s="169">
        <v>7.6631783951143806E-8</v>
      </c>
      <c r="BL326" s="169">
        <v>0</v>
      </c>
      <c r="BM326" s="169">
        <v>5.6696907485646296E-6</v>
      </c>
      <c r="BN326" s="169">
        <v>5.3485027676584397E-2</v>
      </c>
    </row>
    <row r="327" spans="1:66" x14ac:dyDescent="0.25">
      <c r="A327" s="169" t="s">
        <v>209</v>
      </c>
      <c r="B327" s="169">
        <v>2029</v>
      </c>
      <c r="C327" s="169" t="s">
        <v>65</v>
      </c>
      <c r="D327" s="169">
        <v>2024</v>
      </c>
      <c r="E327" s="169" t="s">
        <v>210</v>
      </c>
      <c r="F327" s="169" t="s">
        <v>211</v>
      </c>
      <c r="G327" s="169">
        <v>15.2041369850911</v>
      </c>
      <c r="H327" s="169">
        <v>773.01813896146405</v>
      </c>
      <c r="I327" s="169">
        <v>221.98039998233099</v>
      </c>
      <c r="J327" s="169">
        <v>8.6504505915338699E-4</v>
      </c>
      <c r="K327" s="169">
        <v>4.7857240875475401E-5</v>
      </c>
      <c r="L327" s="169">
        <v>3.21895267206801E-4</v>
      </c>
      <c r="M327" s="169">
        <v>1.2347975672356601E-3</v>
      </c>
      <c r="N327" s="169">
        <v>5.1969969987991001E-6</v>
      </c>
      <c r="O327" s="169">
        <v>1.14287591889653E-8</v>
      </c>
      <c r="P327" s="169">
        <v>0</v>
      </c>
      <c r="Q327" s="169">
        <v>5.2084257579880598E-6</v>
      </c>
      <c r="R327" s="169">
        <v>2.5563199143808201E-6</v>
      </c>
      <c r="S327" s="169">
        <v>4.7598676805771001E-5</v>
      </c>
      <c r="T327" s="169">
        <v>5.5363422478139798E-5</v>
      </c>
      <c r="U327" s="169">
        <v>5.4319821417521603E-6</v>
      </c>
      <c r="V327" s="169">
        <v>1.19455169651225E-8</v>
      </c>
      <c r="W327" s="169">
        <v>0</v>
      </c>
      <c r="X327" s="169">
        <v>5.44392765871728E-6</v>
      </c>
      <c r="Y327" s="169">
        <v>1.0225279657523301E-5</v>
      </c>
      <c r="Z327" s="169">
        <v>1.11063579213465E-4</v>
      </c>
      <c r="AA327" s="169">
        <v>1.2673278652970601E-4</v>
      </c>
      <c r="AB327" s="169">
        <v>0.643427159371455</v>
      </c>
      <c r="AC327" s="169">
        <v>8.3453890526421701E-3</v>
      </c>
      <c r="AD327" s="169">
        <v>0</v>
      </c>
      <c r="AE327" s="169">
        <v>0.65177254842409804</v>
      </c>
      <c r="AF327" s="169">
        <v>2.7019241543555401E-7</v>
      </c>
      <c r="AG327" s="169">
        <v>3.8402170024919699E-8</v>
      </c>
      <c r="AH327" s="169">
        <v>0</v>
      </c>
      <c r="AI327" s="169">
        <v>3.08594585460474E-7</v>
      </c>
      <c r="AJ327" s="169">
        <v>1.01137789202433E-4</v>
      </c>
      <c r="AK327" s="169">
        <v>1.3117789426901501E-6</v>
      </c>
      <c r="AL327" s="169">
        <v>0</v>
      </c>
      <c r="AM327" s="169">
        <v>1.02449568145123E-4</v>
      </c>
      <c r="AN327" s="169">
        <v>5.8171686116792702E-6</v>
      </c>
      <c r="AO327" s="169">
        <v>8.2678818992465801E-7</v>
      </c>
      <c r="AP327" s="169">
        <v>0</v>
      </c>
      <c r="AQ327" s="169">
        <v>6.64395680160393E-6</v>
      </c>
      <c r="AR327" s="169">
        <v>0</v>
      </c>
      <c r="AS327" s="169">
        <v>0</v>
      </c>
      <c r="AT327" s="169">
        <v>0</v>
      </c>
      <c r="AU327" s="169">
        <v>0</v>
      </c>
      <c r="AV327" s="169">
        <v>6.64395680160393E-6</v>
      </c>
      <c r="AW327" s="169">
        <v>6.62240365402559E-6</v>
      </c>
      <c r="AX327" s="169">
        <v>9.4123541804672999E-7</v>
      </c>
      <c r="AY327" s="169">
        <v>0</v>
      </c>
      <c r="AZ327" s="169">
        <v>7.5636390720723198E-6</v>
      </c>
      <c r="BA327" s="169">
        <v>0</v>
      </c>
      <c r="BB327" s="169">
        <v>0</v>
      </c>
      <c r="BC327" s="169">
        <v>0</v>
      </c>
      <c r="BD327" s="169">
        <v>0</v>
      </c>
      <c r="BE327" s="169">
        <v>7.5636390720723198E-6</v>
      </c>
      <c r="BF327" s="169">
        <v>5.8360635074870402E-5</v>
      </c>
      <c r="BG327" s="169">
        <v>3.5010218995610998E-5</v>
      </c>
      <c r="BH327" s="169">
        <v>0</v>
      </c>
      <c r="BI327" s="169">
        <v>9.3370854070481501E-5</v>
      </c>
      <c r="BJ327" s="169">
        <v>6.0787807612239302E-6</v>
      </c>
      <c r="BK327" s="169">
        <v>7.8843097745029105E-8</v>
      </c>
      <c r="BL327" s="169">
        <v>0</v>
      </c>
      <c r="BM327" s="169">
        <v>6.15762385896896E-6</v>
      </c>
      <c r="BN327" s="169">
        <v>5.8087944673583698E-2</v>
      </c>
    </row>
    <row r="328" spans="1:66" x14ac:dyDescent="0.25">
      <c r="A328" s="169" t="s">
        <v>209</v>
      </c>
      <c r="B328" s="169">
        <v>2029</v>
      </c>
      <c r="C328" s="169" t="s">
        <v>65</v>
      </c>
      <c r="D328" s="169">
        <v>2025</v>
      </c>
      <c r="E328" s="169" t="s">
        <v>210</v>
      </c>
      <c r="F328" s="169" t="s">
        <v>211</v>
      </c>
      <c r="G328" s="169">
        <v>15.8584471975882</v>
      </c>
      <c r="H328" s="169">
        <v>845.079940724332</v>
      </c>
      <c r="I328" s="169">
        <v>231.533329084787</v>
      </c>
      <c r="J328" s="169">
        <v>8.8668470137995303E-4</v>
      </c>
      <c r="K328" s="169">
        <v>4.99167777947664E-5</v>
      </c>
      <c r="L328" s="169">
        <v>3.35748033785687E-4</v>
      </c>
      <c r="M328" s="169">
        <v>1.2723495129603999E-3</v>
      </c>
      <c r="N328" s="169">
        <v>5.2065503397671804E-6</v>
      </c>
      <c r="O328" s="169">
        <v>1.19205959739694E-8</v>
      </c>
      <c r="P328" s="169">
        <v>0</v>
      </c>
      <c r="Q328" s="169">
        <v>5.2184709357411498E-6</v>
      </c>
      <c r="R328" s="169">
        <v>2.7946235318872198E-6</v>
      </c>
      <c r="S328" s="169">
        <v>5.2035890163740197E-5</v>
      </c>
      <c r="T328" s="169">
        <v>6.0048984631368503E-5</v>
      </c>
      <c r="U328" s="169">
        <v>5.4419674424064903E-6</v>
      </c>
      <c r="V328" s="169">
        <v>1.24595924270511E-8</v>
      </c>
      <c r="W328" s="169">
        <v>0</v>
      </c>
      <c r="X328" s="169">
        <v>5.45442703483354E-6</v>
      </c>
      <c r="Y328" s="169">
        <v>1.11784941275489E-5</v>
      </c>
      <c r="Z328" s="169">
        <v>1.21417077048727E-4</v>
      </c>
      <c r="AA328" s="169">
        <v>1.3804999821110899E-4</v>
      </c>
      <c r="AB328" s="169">
        <v>0.70340831384962099</v>
      </c>
      <c r="AC328" s="169">
        <v>8.7045329678646591E-3</v>
      </c>
      <c r="AD328" s="169">
        <v>0</v>
      </c>
      <c r="AE328" s="169">
        <v>0.71211284681748499</v>
      </c>
      <c r="AF328" s="169">
        <v>2.8557917478176097E-7</v>
      </c>
      <c r="AG328" s="169">
        <v>4.0054807859871497E-8</v>
      </c>
      <c r="AH328" s="169">
        <v>0</v>
      </c>
      <c r="AI328" s="169">
        <v>3.2563398264163199E-7</v>
      </c>
      <c r="AJ328" s="169">
        <v>1.10565991399644E-4</v>
      </c>
      <c r="AK328" s="169">
        <v>1.36823136478964E-6</v>
      </c>
      <c r="AL328" s="169">
        <v>0</v>
      </c>
      <c r="AM328" s="169">
        <v>1.11934222764434E-4</v>
      </c>
      <c r="AN328" s="169">
        <v>6.1484413210183803E-6</v>
      </c>
      <c r="AO328" s="169">
        <v>8.6236902932186297E-7</v>
      </c>
      <c r="AP328" s="169">
        <v>0</v>
      </c>
      <c r="AQ328" s="169">
        <v>7.0108103503402501E-6</v>
      </c>
      <c r="AR328" s="169">
        <v>0</v>
      </c>
      <c r="AS328" s="169">
        <v>0</v>
      </c>
      <c r="AT328" s="169">
        <v>0</v>
      </c>
      <c r="AU328" s="169">
        <v>0</v>
      </c>
      <c r="AV328" s="169">
        <v>7.0108103503402501E-6</v>
      </c>
      <c r="AW328" s="169">
        <v>6.9995324167026201E-6</v>
      </c>
      <c r="AX328" s="169">
        <v>9.8174149524110107E-7</v>
      </c>
      <c r="AY328" s="169">
        <v>0</v>
      </c>
      <c r="AZ328" s="169">
        <v>7.9812739119437303E-6</v>
      </c>
      <c r="BA328" s="169">
        <v>0</v>
      </c>
      <c r="BB328" s="169">
        <v>0</v>
      </c>
      <c r="BC328" s="169">
        <v>0</v>
      </c>
      <c r="BD328" s="169">
        <v>0</v>
      </c>
      <c r="BE328" s="169">
        <v>7.9812739119437303E-6</v>
      </c>
      <c r="BF328" s="169">
        <v>6.1684121701728896E-5</v>
      </c>
      <c r="BG328" s="169">
        <v>3.6516884178452297E-5</v>
      </c>
      <c r="BH328" s="169">
        <v>0</v>
      </c>
      <c r="BI328" s="169">
        <v>9.8201005880181206E-5</v>
      </c>
      <c r="BJ328" s="169">
        <v>6.6454529673428801E-6</v>
      </c>
      <c r="BK328" s="169">
        <v>8.2236111376125697E-8</v>
      </c>
      <c r="BL328" s="169">
        <v>0</v>
      </c>
      <c r="BM328" s="169">
        <v>6.7276890787190102E-6</v>
      </c>
      <c r="BN328" s="169">
        <v>6.3465654924095796E-2</v>
      </c>
    </row>
    <row r="329" spans="1:66" x14ac:dyDescent="0.25">
      <c r="A329" s="169" t="s">
        <v>209</v>
      </c>
      <c r="B329" s="169">
        <v>2029</v>
      </c>
      <c r="C329" s="169" t="s">
        <v>65</v>
      </c>
      <c r="D329" s="169">
        <v>2026</v>
      </c>
      <c r="E329" s="169" t="s">
        <v>210</v>
      </c>
      <c r="F329" s="169" t="s">
        <v>211</v>
      </c>
      <c r="G329" s="169">
        <v>16.524098873717701</v>
      </c>
      <c r="H329" s="169">
        <v>912.09145169117403</v>
      </c>
      <c r="I329" s="169">
        <v>241.251843556279</v>
      </c>
      <c r="J329" s="169">
        <v>8.9025113051579901E-4</v>
      </c>
      <c r="K329" s="169">
        <v>5.2012013626628203E-5</v>
      </c>
      <c r="L329" s="169">
        <v>3.4984091681906698E-4</v>
      </c>
      <c r="M329" s="169">
        <v>1.2921040609614901E-3</v>
      </c>
      <c r="N329" s="169">
        <v>5.08216452426077E-6</v>
      </c>
      <c r="O329" s="169">
        <v>1.2420957995021599E-8</v>
      </c>
      <c r="P329" s="169">
        <v>0</v>
      </c>
      <c r="Q329" s="169">
        <v>5.0945854822557904E-6</v>
      </c>
      <c r="R329" s="169">
        <v>3.01622617138987E-6</v>
      </c>
      <c r="S329" s="169">
        <v>5.6162131311279499E-5</v>
      </c>
      <c r="T329" s="169">
        <v>6.4272942964925094E-5</v>
      </c>
      <c r="U329" s="169">
        <v>5.3119574522767599E-6</v>
      </c>
      <c r="V329" s="169">
        <v>1.2982578598371701E-8</v>
      </c>
      <c r="W329" s="169">
        <v>0</v>
      </c>
      <c r="X329" s="169">
        <v>5.3249400308751301E-6</v>
      </c>
      <c r="Y329" s="169">
        <v>1.20649046855595E-5</v>
      </c>
      <c r="Z329" s="169">
        <v>1.3104497305965201E-4</v>
      </c>
      <c r="AA329" s="169">
        <v>1.4843481777608599E-4</v>
      </c>
      <c r="AB329" s="169">
        <v>0.75918582277652702</v>
      </c>
      <c r="AC329" s="169">
        <v>9.0699020918268997E-3</v>
      </c>
      <c r="AD329" s="169">
        <v>0</v>
      </c>
      <c r="AE329" s="169">
        <v>0.76825572486835403</v>
      </c>
      <c r="AF329" s="169">
        <v>2.9713728330139001E-7</v>
      </c>
      <c r="AG329" s="169">
        <v>4.17360916360679E-8</v>
      </c>
      <c r="AH329" s="169">
        <v>0</v>
      </c>
      <c r="AI329" s="169">
        <v>3.3887337493745798E-7</v>
      </c>
      <c r="AJ329" s="169">
        <v>1.19333439055408E-4</v>
      </c>
      <c r="AK329" s="169">
        <v>1.42566230301187E-6</v>
      </c>
      <c r="AL329" s="169">
        <v>0</v>
      </c>
      <c r="AM329" s="169">
        <v>1.2075910135842E-4</v>
      </c>
      <c r="AN329" s="169">
        <v>6.3972842279607804E-6</v>
      </c>
      <c r="AO329" s="169">
        <v>8.9856660797872196E-7</v>
      </c>
      <c r="AP329" s="169">
        <v>0</v>
      </c>
      <c r="AQ329" s="169">
        <v>7.2958508359394997E-6</v>
      </c>
      <c r="AR329" s="169">
        <v>0</v>
      </c>
      <c r="AS329" s="169">
        <v>0</v>
      </c>
      <c r="AT329" s="169">
        <v>0</v>
      </c>
      <c r="AU329" s="169">
        <v>0</v>
      </c>
      <c r="AV329" s="169">
        <v>7.2958508359394997E-6</v>
      </c>
      <c r="AW329" s="169">
        <v>7.2828211240137896E-6</v>
      </c>
      <c r="AX329" s="169">
        <v>1.0229496831355999E-6</v>
      </c>
      <c r="AY329" s="169">
        <v>0</v>
      </c>
      <c r="AZ329" s="169">
        <v>8.3057708071493902E-6</v>
      </c>
      <c r="BA329" s="169">
        <v>0</v>
      </c>
      <c r="BB329" s="169">
        <v>0</v>
      </c>
      <c r="BC329" s="169">
        <v>0</v>
      </c>
      <c r="BD329" s="169">
        <v>0</v>
      </c>
      <c r="BE329" s="169">
        <v>8.3057708071493902E-6</v>
      </c>
      <c r="BF329" s="169">
        <v>6.4180632750133606E-5</v>
      </c>
      <c r="BG329" s="169">
        <v>3.8049665090577997E-5</v>
      </c>
      <c r="BH329" s="169">
        <v>0</v>
      </c>
      <c r="BI329" s="169">
        <v>1.02230297840711E-4</v>
      </c>
      <c r="BJ329" s="169">
        <v>7.1724112146526401E-6</v>
      </c>
      <c r="BK329" s="169">
        <v>8.5687937692653201E-8</v>
      </c>
      <c r="BL329" s="169">
        <v>0</v>
      </c>
      <c r="BM329" s="169">
        <v>7.2580991523452899E-6</v>
      </c>
      <c r="BN329" s="169">
        <v>6.8469278353649299E-2</v>
      </c>
    </row>
    <row r="330" spans="1:66" x14ac:dyDescent="0.25">
      <c r="A330" s="169" t="s">
        <v>209</v>
      </c>
      <c r="B330" s="169">
        <v>2029</v>
      </c>
      <c r="C330" s="169" t="s">
        <v>65</v>
      </c>
      <c r="D330" s="169">
        <v>2027</v>
      </c>
      <c r="E330" s="169" t="s">
        <v>210</v>
      </c>
      <c r="F330" s="169" t="s">
        <v>211</v>
      </c>
      <c r="G330" s="169">
        <v>16.5714288982008</v>
      </c>
      <c r="H330" s="169">
        <v>931.84571013596405</v>
      </c>
      <c r="I330" s="169">
        <v>241.942861913732</v>
      </c>
      <c r="J330" s="169">
        <v>8.3890042500280504E-4</v>
      </c>
      <c r="K330" s="169">
        <v>5.2160991788594897E-5</v>
      </c>
      <c r="L330" s="169">
        <v>3.5084296717502201E-4</v>
      </c>
      <c r="M330" s="169">
        <v>1.2419043839664199E-3</v>
      </c>
      <c r="N330" s="169">
        <v>4.6236964564183599E-6</v>
      </c>
      <c r="O330" s="169">
        <v>1.24565353811472E-8</v>
      </c>
      <c r="P330" s="169">
        <v>0</v>
      </c>
      <c r="Q330" s="169">
        <v>4.6361529917995102E-6</v>
      </c>
      <c r="R330" s="169">
        <v>3.0815521989577201E-6</v>
      </c>
      <c r="S330" s="169">
        <v>5.7378501944592802E-5</v>
      </c>
      <c r="T330" s="169">
        <v>6.5096207135350106E-5</v>
      </c>
      <c r="U330" s="169">
        <v>4.8327594928284403E-6</v>
      </c>
      <c r="V330" s="169">
        <v>1.30197646360256E-8</v>
      </c>
      <c r="W330" s="169">
        <v>0</v>
      </c>
      <c r="X330" s="169">
        <v>4.8457792574644704E-6</v>
      </c>
      <c r="Y330" s="169">
        <v>1.2326208795830899E-5</v>
      </c>
      <c r="Z330" s="169">
        <v>1.3388317120404999E-4</v>
      </c>
      <c r="AA330" s="169">
        <v>1.5105515925734501E-4</v>
      </c>
      <c r="AB330" s="169">
        <v>0.74769386475478505</v>
      </c>
      <c r="AC330" s="169">
        <v>8.7682893848346505E-3</v>
      </c>
      <c r="AD330" s="169">
        <v>0</v>
      </c>
      <c r="AE330" s="169">
        <v>0.75646215413962004</v>
      </c>
      <c r="AF330" s="169">
        <v>2.9183973097191999E-7</v>
      </c>
      <c r="AG330" s="169">
        <v>4.1855636444777898E-8</v>
      </c>
      <c r="AH330" s="169">
        <v>0</v>
      </c>
      <c r="AI330" s="169">
        <v>3.3369536741669802E-7</v>
      </c>
      <c r="AJ330" s="169">
        <v>1.1752706328932901E-4</v>
      </c>
      <c r="AK330" s="169">
        <v>1.3782529856769401E-6</v>
      </c>
      <c r="AL330" s="169">
        <v>0</v>
      </c>
      <c r="AM330" s="169">
        <v>1.18905316275006E-4</v>
      </c>
      <c r="AN330" s="169">
        <v>6.28322937901158E-6</v>
      </c>
      <c r="AO330" s="169">
        <v>9.0114037492845596E-7</v>
      </c>
      <c r="AP330" s="169">
        <v>0</v>
      </c>
      <c r="AQ330" s="169">
        <v>7.1843697539400398E-6</v>
      </c>
      <c r="AR330" s="169">
        <v>0</v>
      </c>
      <c r="AS330" s="169">
        <v>0</v>
      </c>
      <c r="AT330" s="169">
        <v>0</v>
      </c>
      <c r="AU330" s="169">
        <v>0</v>
      </c>
      <c r="AV330" s="169">
        <v>7.1843697539400398E-6</v>
      </c>
      <c r="AW330" s="169">
        <v>7.1529783604872E-6</v>
      </c>
      <c r="AX330" s="169">
        <v>1.0258797208894099E-6</v>
      </c>
      <c r="AY330" s="169">
        <v>0</v>
      </c>
      <c r="AZ330" s="169">
        <v>8.1788580813766193E-6</v>
      </c>
      <c r="BA330" s="169">
        <v>0</v>
      </c>
      <c r="BB330" s="169">
        <v>0</v>
      </c>
      <c r="BC330" s="169">
        <v>0</v>
      </c>
      <c r="BD330" s="169">
        <v>0</v>
      </c>
      <c r="BE330" s="169">
        <v>8.1788580813766193E-6</v>
      </c>
      <c r="BF330" s="169">
        <v>6.3036378842352302E-5</v>
      </c>
      <c r="BG330" s="169">
        <v>3.8158650857007601E-5</v>
      </c>
      <c r="BH330" s="169">
        <v>0</v>
      </c>
      <c r="BI330" s="169">
        <v>1.01195029699359E-4</v>
      </c>
      <c r="BJ330" s="169">
        <v>7.0638408934998901E-6</v>
      </c>
      <c r="BK330" s="169">
        <v>8.2838450390320096E-8</v>
      </c>
      <c r="BL330" s="169">
        <v>0</v>
      </c>
      <c r="BM330" s="169">
        <v>7.1466793438902103E-6</v>
      </c>
      <c r="BN330" s="169">
        <v>6.7418199590588299E-2</v>
      </c>
    </row>
    <row r="331" spans="1:66" x14ac:dyDescent="0.25">
      <c r="A331" s="169" t="s">
        <v>209</v>
      </c>
      <c r="B331" s="169">
        <v>2029</v>
      </c>
      <c r="C331" s="169" t="s">
        <v>65</v>
      </c>
      <c r="D331" s="169">
        <v>2028</v>
      </c>
      <c r="E331" s="169" t="s">
        <v>210</v>
      </c>
      <c r="F331" s="169" t="s">
        <v>211</v>
      </c>
      <c r="G331" s="169">
        <v>15.9699238578959</v>
      </c>
      <c r="H331" s="169">
        <v>894.15859053136296</v>
      </c>
      <c r="I331" s="169">
        <v>233.16088832528001</v>
      </c>
      <c r="J331" s="169">
        <v>7.3592522716234504E-4</v>
      </c>
      <c r="K331" s="169">
        <v>5.0267666858024101E-5</v>
      </c>
      <c r="L331" s="169">
        <v>3.38108168359077E-4</v>
      </c>
      <c r="M331" s="169">
        <v>1.12430106237944E-3</v>
      </c>
      <c r="N331" s="169">
        <v>3.8809160881778501E-6</v>
      </c>
      <c r="O331" s="169">
        <v>1.2004391582171001E-8</v>
      </c>
      <c r="P331" s="169">
        <v>0</v>
      </c>
      <c r="Q331" s="169">
        <v>3.8929204797600197E-6</v>
      </c>
      <c r="R331" s="169">
        <v>2.9569233843087898E-6</v>
      </c>
      <c r="S331" s="169">
        <v>5.5057913415829598E-5</v>
      </c>
      <c r="T331" s="169">
        <v>6.1907757279898405E-5</v>
      </c>
      <c r="U331" s="169">
        <v>4.0563938923751696E-6</v>
      </c>
      <c r="V331" s="169">
        <v>1.25471769008181E-8</v>
      </c>
      <c r="W331" s="169">
        <v>0</v>
      </c>
      <c r="X331" s="169">
        <v>4.0689410692759904E-6</v>
      </c>
      <c r="Y331" s="169">
        <v>1.18276935372351E-5</v>
      </c>
      <c r="Z331" s="169">
        <v>1.2846846463693501E-4</v>
      </c>
      <c r="AA331" s="169">
        <v>1.4436509924344699E-4</v>
      </c>
      <c r="AB331" s="169">
        <v>0.71745449379225901</v>
      </c>
      <c r="AC331" s="169">
        <v>8.4500204961208206E-3</v>
      </c>
      <c r="AD331" s="169">
        <v>0</v>
      </c>
      <c r="AE331" s="169">
        <v>0.72590451428837999</v>
      </c>
      <c r="AF331" s="169">
        <v>2.6856695805967702E-7</v>
      </c>
      <c r="AG331" s="169">
        <v>4.0336372388469497E-8</v>
      </c>
      <c r="AH331" s="169">
        <v>0</v>
      </c>
      <c r="AI331" s="169">
        <v>3.08903330448147E-7</v>
      </c>
      <c r="AJ331" s="169">
        <v>1.12773855282054E-4</v>
      </c>
      <c r="AK331" s="169">
        <v>1.32822554852636E-6</v>
      </c>
      <c r="AL331" s="169">
        <v>0</v>
      </c>
      <c r="AM331" s="169">
        <v>1.14102080830581E-4</v>
      </c>
      <c r="AN331" s="169">
        <v>5.7821729601124704E-6</v>
      </c>
      <c r="AO331" s="169">
        <v>8.6843103641144895E-7</v>
      </c>
      <c r="AP331" s="169">
        <v>0</v>
      </c>
      <c r="AQ331" s="169">
        <v>6.6506039965239204E-6</v>
      </c>
      <c r="AR331" s="169">
        <v>0</v>
      </c>
      <c r="AS331" s="169">
        <v>0</v>
      </c>
      <c r="AT331" s="169">
        <v>0</v>
      </c>
      <c r="AU331" s="169">
        <v>0</v>
      </c>
      <c r="AV331" s="169">
        <v>6.6506039965239204E-6</v>
      </c>
      <c r="AW331" s="169">
        <v>6.5825637686308796E-6</v>
      </c>
      <c r="AX331" s="169">
        <v>9.88642628864802E-7</v>
      </c>
      <c r="AY331" s="169">
        <v>0</v>
      </c>
      <c r="AZ331" s="169">
        <v>7.5712063974956903E-6</v>
      </c>
      <c r="BA331" s="169">
        <v>0</v>
      </c>
      <c r="BB331" s="169">
        <v>0</v>
      </c>
      <c r="BC331" s="169">
        <v>0</v>
      </c>
      <c r="BD331" s="169">
        <v>0</v>
      </c>
      <c r="BE331" s="169">
        <v>7.5712063974956903E-6</v>
      </c>
      <c r="BF331" s="169">
        <v>5.8009539070209803E-5</v>
      </c>
      <c r="BG331" s="169">
        <v>3.6773578938181102E-5</v>
      </c>
      <c r="BH331" s="169">
        <v>0</v>
      </c>
      <c r="BI331" s="169">
        <v>9.4783118008391E-5</v>
      </c>
      <c r="BJ331" s="169">
        <v>6.7781543107045902E-6</v>
      </c>
      <c r="BK331" s="169">
        <v>7.98316037419759E-8</v>
      </c>
      <c r="BL331" s="169">
        <v>0</v>
      </c>
      <c r="BM331" s="169">
        <v>6.8579859144465699E-6</v>
      </c>
      <c r="BN331" s="169">
        <v>6.4694810123931704E-2</v>
      </c>
    </row>
    <row r="332" spans="1:66" x14ac:dyDescent="0.25">
      <c r="A332" s="169" t="s">
        <v>209</v>
      </c>
      <c r="B332" s="169">
        <v>2029</v>
      </c>
      <c r="C332" s="169" t="s">
        <v>65</v>
      </c>
      <c r="D332" s="169">
        <v>2029</v>
      </c>
      <c r="E332" s="169" t="s">
        <v>210</v>
      </c>
      <c r="F332" s="169" t="s">
        <v>211</v>
      </c>
      <c r="G332" s="169">
        <v>9.6373967210822897</v>
      </c>
      <c r="H332" s="169">
        <v>539.59938351577705</v>
      </c>
      <c r="I332" s="169">
        <v>140.70599212780101</v>
      </c>
      <c r="J332" s="169">
        <v>4.0262157729496198E-4</v>
      </c>
      <c r="K332" s="169">
        <v>3.0335113183050999E-5</v>
      </c>
      <c r="L332" s="169">
        <v>2.0403870313406901E-4</v>
      </c>
      <c r="M332" s="169">
        <v>6.3699539361208196E-4</v>
      </c>
      <c r="N332" s="169">
        <v>2.0080693967412299E-6</v>
      </c>
      <c r="O332" s="169">
        <v>7.2443103111855298E-9</v>
      </c>
      <c r="P332" s="169">
        <v>0</v>
      </c>
      <c r="Q332" s="169">
        <v>2.01531370705241E-6</v>
      </c>
      <c r="R332" s="169">
        <v>1.7844195114517999E-6</v>
      </c>
      <c r="S332" s="169">
        <v>3.3225891303232501E-5</v>
      </c>
      <c r="T332" s="169">
        <v>3.70256245217368E-5</v>
      </c>
      <c r="U332" s="169">
        <v>2.09886538418589E-6</v>
      </c>
      <c r="V332" s="169">
        <v>7.5718658773064308E-9</v>
      </c>
      <c r="W332" s="169">
        <v>0</v>
      </c>
      <c r="X332" s="169">
        <v>2.1064372500632002E-6</v>
      </c>
      <c r="Y332" s="169">
        <v>7.1376780458072099E-6</v>
      </c>
      <c r="Z332" s="169">
        <v>7.75270797075426E-5</v>
      </c>
      <c r="AA332" s="169">
        <v>8.6771195003412994E-5</v>
      </c>
      <c r="AB332" s="169">
        <v>0.43296346604562103</v>
      </c>
      <c r="AC332" s="169">
        <v>5.0993480336557198E-3</v>
      </c>
      <c r="AD332" s="169">
        <v>0</v>
      </c>
      <c r="AE332" s="169">
        <v>0.438062814079277</v>
      </c>
      <c r="AF332" s="169">
        <v>1.5518070632376099E-7</v>
      </c>
      <c r="AG332" s="169">
        <v>2.4341858261571399E-8</v>
      </c>
      <c r="AH332" s="169">
        <v>0</v>
      </c>
      <c r="AI332" s="169">
        <v>1.79522564585333E-7</v>
      </c>
      <c r="AJ332" s="169">
        <v>6.8055827491107399E-5</v>
      </c>
      <c r="AK332" s="169">
        <v>8.0154649828820304E-7</v>
      </c>
      <c r="AL332" s="169">
        <v>0</v>
      </c>
      <c r="AM332" s="169">
        <v>6.8857373989395599E-5</v>
      </c>
      <c r="AN332" s="169">
        <v>3.3409980532192802E-6</v>
      </c>
      <c r="AO332" s="169">
        <v>5.2407353330365201E-7</v>
      </c>
      <c r="AP332" s="169">
        <v>0</v>
      </c>
      <c r="AQ332" s="169">
        <v>3.8650715865229299E-6</v>
      </c>
      <c r="AR332" s="169">
        <v>0</v>
      </c>
      <c r="AS332" s="169">
        <v>0</v>
      </c>
      <c r="AT332" s="169">
        <v>0</v>
      </c>
      <c r="AU332" s="169">
        <v>0</v>
      </c>
      <c r="AV332" s="169">
        <v>3.8650715865229299E-6</v>
      </c>
      <c r="AW332" s="169">
        <v>3.8034719625128198E-6</v>
      </c>
      <c r="AX332" s="169">
        <v>5.9661782451348302E-7</v>
      </c>
      <c r="AY332" s="169">
        <v>0</v>
      </c>
      <c r="AZ332" s="169">
        <v>4.4000897870263096E-6</v>
      </c>
      <c r="BA332" s="169">
        <v>0</v>
      </c>
      <c r="BB332" s="169">
        <v>0</v>
      </c>
      <c r="BC332" s="169">
        <v>0</v>
      </c>
      <c r="BD332" s="169">
        <v>0</v>
      </c>
      <c r="BE332" s="169">
        <v>4.4000897870263096E-6</v>
      </c>
      <c r="BF332" s="169">
        <v>3.3518498235875998E-5</v>
      </c>
      <c r="BG332" s="169">
        <v>2.21918133257763E-5</v>
      </c>
      <c r="BH332" s="169">
        <v>0</v>
      </c>
      <c r="BI332" s="169">
        <v>5.5710311561652298E-5</v>
      </c>
      <c r="BJ332" s="169">
        <v>4.0904241441750302E-6</v>
      </c>
      <c r="BK332" s="169">
        <v>4.8176111732759798E-8</v>
      </c>
      <c r="BL332" s="169">
        <v>0</v>
      </c>
      <c r="BM332" s="169">
        <v>4.13860025590779E-6</v>
      </c>
      <c r="BN332" s="169">
        <v>3.9041485514106099E-2</v>
      </c>
    </row>
    <row r="333" spans="1:66" x14ac:dyDescent="0.25">
      <c r="A333" s="169" t="s">
        <v>209</v>
      </c>
      <c r="B333" s="169">
        <v>2029</v>
      </c>
      <c r="C333" s="169" t="s">
        <v>65</v>
      </c>
      <c r="D333" s="169">
        <v>2030</v>
      </c>
      <c r="E333" s="169" t="s">
        <v>210</v>
      </c>
      <c r="F333" s="169" t="s">
        <v>211</v>
      </c>
      <c r="G333" s="169">
        <v>3.5257863437430501</v>
      </c>
      <c r="H333" s="169">
        <v>82.253892162351903</v>
      </c>
      <c r="I333" s="169">
        <v>51.476480618648502</v>
      </c>
      <c r="J333" s="169">
        <v>5.5049372865575297E-5</v>
      </c>
      <c r="K333" s="169">
        <v>1.10979272610757E-5</v>
      </c>
      <c r="L333" s="169">
        <v>7.4646389883631703E-5</v>
      </c>
      <c r="M333" s="169">
        <v>1.4079369001028199E-4</v>
      </c>
      <c r="N333" s="169">
        <v>2.5519407609578001E-7</v>
      </c>
      <c r="O333" s="169">
        <v>2.65028939912173E-9</v>
      </c>
      <c r="P333" s="169">
        <v>0</v>
      </c>
      <c r="Q333" s="169">
        <v>2.5784436549490202E-7</v>
      </c>
      <c r="R333" s="169">
        <v>2.7200818709434602E-7</v>
      </c>
      <c r="S333" s="169">
        <v>5.0647924436967202E-6</v>
      </c>
      <c r="T333" s="169">
        <v>5.5946449962859701E-6</v>
      </c>
      <c r="U333" s="169">
        <v>2.6673281980988999E-7</v>
      </c>
      <c r="V333" s="169">
        <v>2.7701237252649802E-9</v>
      </c>
      <c r="W333" s="169">
        <v>0</v>
      </c>
      <c r="X333" s="169">
        <v>2.69502943535155E-7</v>
      </c>
      <c r="Y333" s="169">
        <v>1.0880327483773801E-6</v>
      </c>
      <c r="Z333" s="169">
        <v>1.18178490352923E-5</v>
      </c>
      <c r="AA333" s="169">
        <v>1.3175384727204899E-5</v>
      </c>
      <c r="AB333" s="169">
        <v>6.5998834198655904E-2</v>
      </c>
      <c r="AC333" s="169">
        <v>1.8655672459478401E-3</v>
      </c>
      <c r="AD333" s="169">
        <v>0</v>
      </c>
      <c r="AE333" s="169">
        <v>6.7864401444603706E-2</v>
      </c>
      <c r="AF333" s="169">
        <v>2.2604429745473799E-8</v>
      </c>
      <c r="AG333" s="169">
        <v>8.9053293045655093E-9</v>
      </c>
      <c r="AH333" s="169">
        <v>0</v>
      </c>
      <c r="AI333" s="169">
        <v>3.15097590500393E-8</v>
      </c>
      <c r="AJ333" s="169">
        <v>1.0374097648148E-5</v>
      </c>
      <c r="AK333" s="169">
        <v>2.93241191509467E-7</v>
      </c>
      <c r="AL333" s="169">
        <v>0</v>
      </c>
      <c r="AM333" s="169">
        <v>1.06673388396575E-5</v>
      </c>
      <c r="AN333" s="169">
        <v>4.8666717379283096E-7</v>
      </c>
      <c r="AO333" s="169">
        <v>1.9172929789193901E-7</v>
      </c>
      <c r="AP333" s="169">
        <v>0</v>
      </c>
      <c r="AQ333" s="169">
        <v>6.7839647168476997E-7</v>
      </c>
      <c r="AR333" s="169">
        <v>0</v>
      </c>
      <c r="AS333" s="169">
        <v>0</v>
      </c>
      <c r="AT333" s="169">
        <v>0</v>
      </c>
      <c r="AU333" s="169">
        <v>0</v>
      </c>
      <c r="AV333" s="169">
        <v>6.7839647168476997E-7</v>
      </c>
      <c r="AW333" s="169">
        <v>5.54033531630704E-7</v>
      </c>
      <c r="AX333" s="169">
        <v>2.18269210968737E-7</v>
      </c>
      <c r="AY333" s="169">
        <v>0</v>
      </c>
      <c r="AZ333" s="169">
        <v>7.7230274259944203E-7</v>
      </c>
      <c r="BA333" s="169">
        <v>0</v>
      </c>
      <c r="BB333" s="169">
        <v>0</v>
      </c>
      <c r="BC333" s="169">
        <v>0</v>
      </c>
      <c r="BD333" s="169">
        <v>0</v>
      </c>
      <c r="BE333" s="169">
        <v>7.7230274259944203E-7</v>
      </c>
      <c r="BF333" s="169">
        <v>4.8824789108116297E-6</v>
      </c>
      <c r="BG333" s="169">
        <v>8.1187476900017507E-6</v>
      </c>
      <c r="BH333" s="169">
        <v>0</v>
      </c>
      <c r="BI333" s="169">
        <v>1.30012266008133E-5</v>
      </c>
      <c r="BJ333" s="169">
        <v>6.23524260278211E-7</v>
      </c>
      <c r="BK333" s="169">
        <v>1.7624954306428902E-8</v>
      </c>
      <c r="BL333" s="169">
        <v>0</v>
      </c>
      <c r="BM333" s="169">
        <v>6.4114921458464004E-7</v>
      </c>
      <c r="BN333" s="169">
        <v>6.0482811157841999E-3</v>
      </c>
    </row>
    <row r="334" spans="1:66" x14ac:dyDescent="0.25">
      <c r="A334" s="169" t="s">
        <v>209</v>
      </c>
      <c r="B334" s="169">
        <v>2030</v>
      </c>
      <c r="C334" s="169" t="s">
        <v>60</v>
      </c>
      <c r="D334" s="169">
        <v>2021</v>
      </c>
      <c r="E334" s="169" t="s">
        <v>210</v>
      </c>
      <c r="F334" s="169" t="s">
        <v>211</v>
      </c>
      <c r="G334" s="169">
        <v>28.312833975274</v>
      </c>
      <c r="H334" s="169">
        <v>3768.9949464722599</v>
      </c>
      <c r="I334" s="169">
        <v>413.36737603900002</v>
      </c>
      <c r="J334" s="169">
        <v>5.1220849136081204E-3</v>
      </c>
      <c r="K334" s="169">
        <v>8.9118778445017102E-5</v>
      </c>
      <c r="L334" s="169">
        <v>5.99426805137929E-4</v>
      </c>
      <c r="M334" s="169">
        <v>5.8106304971910598E-3</v>
      </c>
      <c r="N334" s="169">
        <v>3.2741324868899797E-5</v>
      </c>
      <c r="O334" s="169">
        <v>2.1282402399942601E-8</v>
      </c>
      <c r="P334" s="169">
        <v>0</v>
      </c>
      <c r="Q334" s="169">
        <v>3.2762607271299797E-5</v>
      </c>
      <c r="R334" s="169">
        <v>1.2463817280939699E-5</v>
      </c>
      <c r="S334" s="169">
        <v>2.3207627777109701E-4</v>
      </c>
      <c r="T334" s="169">
        <v>2.7730270232333702E-4</v>
      </c>
      <c r="U334" s="169">
        <v>3.4221742291994198E-5</v>
      </c>
      <c r="V334" s="169">
        <v>2.22446981972061E-8</v>
      </c>
      <c r="W334" s="169">
        <v>0</v>
      </c>
      <c r="X334" s="169">
        <v>3.4243986990191403E-5</v>
      </c>
      <c r="Y334" s="169">
        <v>4.9855269123758797E-5</v>
      </c>
      <c r="Z334" s="169">
        <v>5.41511314799227E-4</v>
      </c>
      <c r="AA334" s="169">
        <v>6.2561057091317803E-4</v>
      </c>
      <c r="AB334" s="169">
        <v>3.1407620341054798</v>
      </c>
      <c r="AC334" s="169">
        <v>1.68129584768043E-2</v>
      </c>
      <c r="AD334" s="169">
        <v>0</v>
      </c>
      <c r="AE334" s="169">
        <v>3.1575749925822798</v>
      </c>
      <c r="AF334" s="169">
        <v>1.4683306543673499E-6</v>
      </c>
      <c r="AG334" s="169">
        <v>7.1511738237556704E-8</v>
      </c>
      <c r="AH334" s="169">
        <v>0</v>
      </c>
      <c r="AI334" s="169">
        <v>1.53984239260491E-6</v>
      </c>
      <c r="AJ334" s="169">
        <v>4.93684054074852E-4</v>
      </c>
      <c r="AK334" s="169">
        <v>2.64276293832141E-6</v>
      </c>
      <c r="AL334" s="169">
        <v>0</v>
      </c>
      <c r="AM334" s="169">
        <v>4.9632681701317299E-4</v>
      </c>
      <c r="AN334" s="169">
        <v>3.1612756340266602E-5</v>
      </c>
      <c r="AO334" s="169">
        <v>1.53962811417762E-6</v>
      </c>
      <c r="AP334" s="169">
        <v>0</v>
      </c>
      <c r="AQ334" s="169">
        <v>3.3152384454444202E-5</v>
      </c>
      <c r="AR334" s="169">
        <v>0</v>
      </c>
      <c r="AS334" s="169">
        <v>0</v>
      </c>
      <c r="AT334" s="169">
        <v>0</v>
      </c>
      <c r="AU334" s="169">
        <v>0</v>
      </c>
      <c r="AV334" s="169">
        <v>3.3152384454444202E-5</v>
      </c>
      <c r="AW334" s="169">
        <v>3.5988716689641798E-5</v>
      </c>
      <c r="AX334" s="169">
        <v>1.7527494095150599E-6</v>
      </c>
      <c r="AY334" s="169">
        <v>0</v>
      </c>
      <c r="AZ334" s="169">
        <v>3.7741466099156799E-5</v>
      </c>
      <c r="BA334" s="169">
        <v>0</v>
      </c>
      <c r="BB334" s="169">
        <v>0</v>
      </c>
      <c r="BC334" s="169">
        <v>0</v>
      </c>
      <c r="BD334" s="169">
        <v>0</v>
      </c>
      <c r="BE334" s="169">
        <v>3.7741466099156799E-5</v>
      </c>
      <c r="BF334" s="169">
        <v>3.16795765031513E-4</v>
      </c>
      <c r="BG334" s="169">
        <v>6.5195316171691003E-5</v>
      </c>
      <c r="BH334" s="169">
        <v>0</v>
      </c>
      <c r="BI334" s="169">
        <v>3.8199108120320397E-4</v>
      </c>
      <c r="BJ334" s="169">
        <v>2.9672362365233898E-5</v>
      </c>
      <c r="BK334" s="169">
        <v>1.5884049505758099E-7</v>
      </c>
      <c r="BL334" s="169">
        <v>0</v>
      </c>
      <c r="BM334" s="169">
        <v>2.9831202860291498E-5</v>
      </c>
      <c r="BN334" s="169">
        <v>0.28141265218255901</v>
      </c>
    </row>
    <row r="335" spans="1:66" x14ac:dyDescent="0.25">
      <c r="A335" s="169" t="s">
        <v>209</v>
      </c>
      <c r="B335" s="169">
        <v>2030</v>
      </c>
      <c r="C335" s="169" t="s">
        <v>60</v>
      </c>
      <c r="D335" s="169">
        <v>2022</v>
      </c>
      <c r="E335" s="169" t="s">
        <v>210</v>
      </c>
      <c r="F335" s="169" t="s">
        <v>211</v>
      </c>
      <c r="G335" s="169">
        <v>33.363209413088299</v>
      </c>
      <c r="H335" s="169">
        <v>4908.2143405816096</v>
      </c>
      <c r="I335" s="169">
        <v>487.10285743109</v>
      </c>
      <c r="J335" s="169">
        <v>6.4002564373274E-3</v>
      </c>
      <c r="K335" s="169">
        <v>1.05015572460755E-4</v>
      </c>
      <c r="L335" s="169">
        <v>7.0635112137133499E-4</v>
      </c>
      <c r="M335" s="169">
        <v>7.2116231311594899E-3</v>
      </c>
      <c r="N335" s="169">
        <v>4.04568773869521E-5</v>
      </c>
      <c r="O335" s="169">
        <v>2.50787063104667E-8</v>
      </c>
      <c r="P335" s="169">
        <v>0</v>
      </c>
      <c r="Q335" s="169">
        <v>4.0481956093262599E-5</v>
      </c>
      <c r="R335" s="169">
        <v>1.62311405521932E-5</v>
      </c>
      <c r="S335" s="169">
        <v>3.0222383708183702E-4</v>
      </c>
      <c r="T335" s="169">
        <v>3.5893693372729299E-4</v>
      </c>
      <c r="U335" s="169">
        <v>4.2286157857655497E-5</v>
      </c>
      <c r="V335" s="169">
        <v>2.6212654124715E-8</v>
      </c>
      <c r="W335" s="169">
        <v>0</v>
      </c>
      <c r="X335" s="169">
        <v>4.2312370511780203E-5</v>
      </c>
      <c r="Y335" s="169">
        <v>6.4924562208772799E-5</v>
      </c>
      <c r="Z335" s="169">
        <v>7.0518895319095405E-4</v>
      </c>
      <c r="AA335" s="169">
        <v>8.12425885911507E-4</v>
      </c>
      <c r="AB335" s="169">
        <v>4.0900912511383201</v>
      </c>
      <c r="AC335" s="169">
        <v>1.9812013696864601E-2</v>
      </c>
      <c r="AD335" s="169">
        <v>0</v>
      </c>
      <c r="AE335" s="169">
        <v>4.1099032648351903</v>
      </c>
      <c r="AF335" s="169">
        <v>1.86724143395932E-6</v>
      </c>
      <c r="AG335" s="169">
        <v>8.4267830638118706E-8</v>
      </c>
      <c r="AH335" s="169">
        <v>0</v>
      </c>
      <c r="AI335" s="169">
        <v>1.9515092645974301E-6</v>
      </c>
      <c r="AJ335" s="169">
        <v>6.42905386804685E-4</v>
      </c>
      <c r="AK335" s="169">
        <v>3.1141726546119299E-6</v>
      </c>
      <c r="AL335" s="169">
        <v>0</v>
      </c>
      <c r="AM335" s="169">
        <v>6.4601955945929699E-4</v>
      </c>
      <c r="AN335" s="169">
        <v>4.0201196034852898E-5</v>
      </c>
      <c r="AO335" s="169">
        <v>1.81426328556321E-6</v>
      </c>
      <c r="AP335" s="169">
        <v>0</v>
      </c>
      <c r="AQ335" s="169">
        <v>4.2015459320416103E-5</v>
      </c>
      <c r="AR335" s="169">
        <v>0</v>
      </c>
      <c r="AS335" s="169">
        <v>0</v>
      </c>
      <c r="AT335" s="169">
        <v>0</v>
      </c>
      <c r="AU335" s="169">
        <v>0</v>
      </c>
      <c r="AV335" s="169">
        <v>4.2015459320416103E-5</v>
      </c>
      <c r="AW335" s="169">
        <v>4.57660015188309E-5</v>
      </c>
      <c r="AX335" s="169">
        <v>2.06540064655439E-6</v>
      </c>
      <c r="AY335" s="169">
        <v>0</v>
      </c>
      <c r="AZ335" s="169">
        <v>4.7831402165385199E-5</v>
      </c>
      <c r="BA335" s="169">
        <v>0</v>
      </c>
      <c r="BB335" s="169">
        <v>0</v>
      </c>
      <c r="BC335" s="169">
        <v>0</v>
      </c>
      <c r="BD335" s="169">
        <v>0</v>
      </c>
      <c r="BE335" s="169">
        <v>4.7831402165385199E-5</v>
      </c>
      <c r="BF335" s="169">
        <v>4.0286169403809199E-4</v>
      </c>
      <c r="BG335" s="169">
        <v>7.6824700349255106E-5</v>
      </c>
      <c r="BH335" s="169">
        <v>0</v>
      </c>
      <c r="BI335" s="169">
        <v>4.79686394387347E-4</v>
      </c>
      <c r="BJ335" s="169">
        <v>3.86411540870573E-5</v>
      </c>
      <c r="BK335" s="169">
        <v>1.87174081708414E-7</v>
      </c>
      <c r="BL335" s="169">
        <v>0</v>
      </c>
      <c r="BM335" s="169">
        <v>3.8828328168765703E-5</v>
      </c>
      <c r="BN335" s="169">
        <v>0.36628703378005101</v>
      </c>
    </row>
    <row r="336" spans="1:66" x14ac:dyDescent="0.25">
      <c r="A336" s="169" t="s">
        <v>209</v>
      </c>
      <c r="B336" s="169">
        <v>2030</v>
      </c>
      <c r="C336" s="169" t="s">
        <v>60</v>
      </c>
      <c r="D336" s="169">
        <v>2023</v>
      </c>
      <c r="E336" s="169" t="s">
        <v>210</v>
      </c>
      <c r="F336" s="169" t="s">
        <v>211</v>
      </c>
      <c r="G336" s="169">
        <v>39.2374937830837</v>
      </c>
      <c r="H336" s="169">
        <v>6379.9807282327502</v>
      </c>
      <c r="I336" s="169">
        <v>572.86740923302204</v>
      </c>
      <c r="J336" s="169">
        <v>7.9462077528820608E-3</v>
      </c>
      <c r="K336" s="169">
        <v>1.2350574012640899E-4</v>
      </c>
      <c r="L336" s="169">
        <v>8.3071887330507402E-4</v>
      </c>
      <c r="M336" s="169">
        <v>8.9004323663135401E-3</v>
      </c>
      <c r="N336" s="169">
        <v>4.9573999196594803E-5</v>
      </c>
      <c r="O336" s="169">
        <v>2.9494332237674E-8</v>
      </c>
      <c r="P336" s="169">
        <v>0</v>
      </c>
      <c r="Q336" s="169">
        <v>4.9603493528832499E-5</v>
      </c>
      <c r="R336" s="169">
        <v>2.10981747606317E-5</v>
      </c>
      <c r="S336" s="169">
        <v>3.92848014042962E-4</v>
      </c>
      <c r="T336" s="169">
        <v>4.63549682332427E-4</v>
      </c>
      <c r="U336" s="169">
        <v>5.1815515458901397E-5</v>
      </c>
      <c r="V336" s="169">
        <v>3.0827935062300702E-8</v>
      </c>
      <c r="W336" s="169">
        <v>0</v>
      </c>
      <c r="X336" s="169">
        <v>5.18463433939637E-5</v>
      </c>
      <c r="Y336" s="169">
        <v>8.4392699042526895E-5</v>
      </c>
      <c r="Z336" s="169">
        <v>9.1664536610024604E-4</v>
      </c>
      <c r="AA336" s="169">
        <v>1.0528844085367301E-3</v>
      </c>
      <c r="AB336" s="169">
        <v>5.3165370434665498</v>
      </c>
      <c r="AC336" s="169">
        <v>2.3300329252980499E-2</v>
      </c>
      <c r="AD336" s="169">
        <v>0</v>
      </c>
      <c r="AE336" s="169">
        <v>5.3398373727195301</v>
      </c>
      <c r="AF336" s="169">
        <v>2.3650807229495601E-6</v>
      </c>
      <c r="AG336" s="169">
        <v>9.9104928420945494E-8</v>
      </c>
      <c r="AH336" s="169">
        <v>0</v>
      </c>
      <c r="AI336" s="169">
        <v>2.4641856513705102E-6</v>
      </c>
      <c r="AJ336" s="169">
        <v>8.35685586095424E-4</v>
      </c>
      <c r="AK336" s="169">
        <v>3.6624872823790501E-6</v>
      </c>
      <c r="AL336" s="169">
        <v>0</v>
      </c>
      <c r="AM336" s="169">
        <v>8.3934807337780303E-4</v>
      </c>
      <c r="AN336" s="169">
        <v>5.0919539408431202E-5</v>
      </c>
      <c r="AO336" s="169">
        <v>2.1337019321719301E-6</v>
      </c>
      <c r="AP336" s="169">
        <v>0</v>
      </c>
      <c r="AQ336" s="169">
        <v>5.3053241340603103E-5</v>
      </c>
      <c r="AR336" s="169">
        <v>0</v>
      </c>
      <c r="AS336" s="169">
        <v>0</v>
      </c>
      <c r="AT336" s="169">
        <v>0</v>
      </c>
      <c r="AU336" s="169">
        <v>0</v>
      </c>
      <c r="AV336" s="169">
        <v>5.3053241340603103E-5</v>
      </c>
      <c r="AW336" s="169">
        <v>5.7968019555539498E-5</v>
      </c>
      <c r="AX336" s="169">
        <v>2.4290572296369801E-6</v>
      </c>
      <c r="AY336" s="169">
        <v>0</v>
      </c>
      <c r="AZ336" s="169">
        <v>6.0397076785176502E-5</v>
      </c>
      <c r="BA336" s="169">
        <v>0</v>
      </c>
      <c r="BB336" s="169">
        <v>0</v>
      </c>
      <c r="BC336" s="169">
        <v>0</v>
      </c>
      <c r="BD336" s="169">
        <v>0</v>
      </c>
      <c r="BE336" s="169">
        <v>6.0397076785176502E-5</v>
      </c>
      <c r="BF336" s="169">
        <v>5.1027167805865596E-4</v>
      </c>
      <c r="BG336" s="169">
        <v>9.0351280808093307E-5</v>
      </c>
      <c r="BH336" s="169">
        <v>0</v>
      </c>
      <c r="BI336" s="169">
        <v>6.0062295886674901E-4</v>
      </c>
      <c r="BJ336" s="169">
        <v>5.0228005805240499E-5</v>
      </c>
      <c r="BK336" s="169">
        <v>2.20129957416722E-7</v>
      </c>
      <c r="BL336" s="169">
        <v>0</v>
      </c>
      <c r="BM336" s="169">
        <v>5.0448135762657202E-5</v>
      </c>
      <c r="BN336" s="169">
        <v>0.47590248871702601</v>
      </c>
    </row>
    <row r="337" spans="1:66" x14ac:dyDescent="0.25">
      <c r="A337" s="169" t="s">
        <v>209</v>
      </c>
      <c r="B337" s="169">
        <v>2030</v>
      </c>
      <c r="C337" s="169" t="s">
        <v>60</v>
      </c>
      <c r="D337" s="169">
        <v>2024</v>
      </c>
      <c r="E337" s="169" t="s">
        <v>210</v>
      </c>
      <c r="F337" s="169" t="s">
        <v>211</v>
      </c>
      <c r="G337" s="169">
        <v>42.822884449103803</v>
      </c>
      <c r="H337" s="169">
        <v>7670.6412193797096</v>
      </c>
      <c r="I337" s="169">
        <v>625.21411295691496</v>
      </c>
      <c r="J337" s="169">
        <v>9.0766925347754296E-3</v>
      </c>
      <c r="K337" s="169">
        <v>1.3479128069373401E-4</v>
      </c>
      <c r="L337" s="169">
        <v>9.0662717955165796E-4</v>
      </c>
      <c r="M337" s="169">
        <v>1.01181109950208E-2</v>
      </c>
      <c r="N337" s="169">
        <v>5.5750194540306498E-5</v>
      </c>
      <c r="O337" s="169">
        <v>3.21894254587157E-8</v>
      </c>
      <c r="P337" s="169">
        <v>0</v>
      </c>
      <c r="Q337" s="169">
        <v>5.5782383965765198E-5</v>
      </c>
      <c r="R337" s="169">
        <v>2.5366303734495201E-5</v>
      </c>
      <c r="S337" s="169">
        <v>4.7232057553630202E-4</v>
      </c>
      <c r="T337" s="169">
        <v>5.5346926323656201E-4</v>
      </c>
      <c r="U337" s="169">
        <v>5.8270970949594803E-5</v>
      </c>
      <c r="V337" s="169">
        <v>3.3644888439498799E-8</v>
      </c>
      <c r="W337" s="169">
        <v>0</v>
      </c>
      <c r="X337" s="169">
        <v>5.8304615838034298E-5</v>
      </c>
      <c r="Y337" s="169">
        <v>1.0146521493798101E-4</v>
      </c>
      <c r="Z337" s="169">
        <v>1.1020813429180301E-3</v>
      </c>
      <c r="AA337" s="169">
        <v>1.2618511736940501E-3</v>
      </c>
      <c r="AB337" s="169">
        <v>5.82294329086566</v>
      </c>
      <c r="AC337" s="169">
        <v>2.35050257330978E-2</v>
      </c>
      <c r="AD337" s="169">
        <v>0</v>
      </c>
      <c r="AE337" s="169">
        <v>5.8464483165987504</v>
      </c>
      <c r="AF337" s="169">
        <v>2.76420197313986E-6</v>
      </c>
      <c r="AG337" s="169">
        <v>1.08160804601045E-7</v>
      </c>
      <c r="AH337" s="169">
        <v>0</v>
      </c>
      <c r="AI337" s="169">
        <v>2.8723627777408999E-6</v>
      </c>
      <c r="AJ337" s="169">
        <v>9.1528559606435104E-4</v>
      </c>
      <c r="AK337" s="169">
        <v>3.6946627184871702E-6</v>
      </c>
      <c r="AL337" s="169">
        <v>0</v>
      </c>
      <c r="AM337" s="169">
        <v>9.1898025878283795E-4</v>
      </c>
      <c r="AN337" s="169">
        <v>5.95125104772839E-5</v>
      </c>
      <c r="AO337" s="169">
        <v>2.3286724630108899E-6</v>
      </c>
      <c r="AP337" s="169">
        <v>0</v>
      </c>
      <c r="AQ337" s="169">
        <v>6.1841182940294796E-5</v>
      </c>
      <c r="AR337" s="169">
        <v>0</v>
      </c>
      <c r="AS337" s="169">
        <v>0</v>
      </c>
      <c r="AT337" s="169">
        <v>0</v>
      </c>
      <c r="AU337" s="169">
        <v>0</v>
      </c>
      <c r="AV337" s="169">
        <v>6.1841182940294796E-5</v>
      </c>
      <c r="AW337" s="169">
        <v>6.7750463009396902E-5</v>
      </c>
      <c r="AX337" s="169">
        <v>2.6510163375890801E-6</v>
      </c>
      <c r="AY337" s="169">
        <v>0</v>
      </c>
      <c r="AZ337" s="169">
        <v>7.0401479346986006E-5</v>
      </c>
      <c r="BA337" s="169">
        <v>0</v>
      </c>
      <c r="BB337" s="169">
        <v>0</v>
      </c>
      <c r="BC337" s="169">
        <v>0</v>
      </c>
      <c r="BD337" s="169">
        <v>0</v>
      </c>
      <c r="BE337" s="169">
        <v>7.0401479346986006E-5</v>
      </c>
      <c r="BF337" s="169">
        <v>5.9638301325074395E-4</v>
      </c>
      <c r="BG337" s="169">
        <v>9.8607278009728099E-5</v>
      </c>
      <c r="BH337" s="169">
        <v>0</v>
      </c>
      <c r="BI337" s="169">
        <v>6.9499029126047205E-4</v>
      </c>
      <c r="BJ337" s="169">
        <v>5.5012280931364198E-5</v>
      </c>
      <c r="BK337" s="169">
        <v>2.2206382826302401E-7</v>
      </c>
      <c r="BL337" s="169">
        <v>0</v>
      </c>
      <c r="BM337" s="169">
        <v>5.5234344759627198E-5</v>
      </c>
      <c r="BN337" s="169">
        <v>0.52105319128994299</v>
      </c>
    </row>
    <row r="338" spans="1:66" x14ac:dyDescent="0.25">
      <c r="A338" s="169" t="s">
        <v>209</v>
      </c>
      <c r="B338" s="169">
        <v>2030</v>
      </c>
      <c r="C338" s="169" t="s">
        <v>60</v>
      </c>
      <c r="D338" s="169">
        <v>2025</v>
      </c>
      <c r="E338" s="169" t="s">
        <v>210</v>
      </c>
      <c r="F338" s="169" t="s">
        <v>211</v>
      </c>
      <c r="G338" s="169">
        <v>47.521122425412102</v>
      </c>
      <c r="H338" s="169">
        <v>9314.5541774750709</v>
      </c>
      <c r="I338" s="169">
        <v>693.80838741101695</v>
      </c>
      <c r="J338" s="169">
        <v>1.04072768397869E-2</v>
      </c>
      <c r="K338" s="169">
        <v>1.4957967063937601E-4</v>
      </c>
      <c r="L338" s="169">
        <v>1.00609619711364E-3</v>
      </c>
      <c r="M338" s="169">
        <v>1.15629527075399E-2</v>
      </c>
      <c r="N338" s="169">
        <v>6.2733967089798404E-5</v>
      </c>
      <c r="O338" s="169">
        <v>3.57210320534426E-8</v>
      </c>
      <c r="P338" s="169">
        <v>0</v>
      </c>
      <c r="Q338" s="169">
        <v>6.2769688121851893E-5</v>
      </c>
      <c r="R338" s="169">
        <v>3.0802615278146297E-5</v>
      </c>
      <c r="S338" s="169">
        <v>5.7354469647908496E-4</v>
      </c>
      <c r="T338" s="169">
        <v>6.67116999879083E-4</v>
      </c>
      <c r="U338" s="169">
        <v>6.5570518703743095E-5</v>
      </c>
      <c r="V338" s="169">
        <v>3.7336178613167099E-8</v>
      </c>
      <c r="W338" s="169">
        <v>0</v>
      </c>
      <c r="X338" s="169">
        <v>6.56078548823562E-5</v>
      </c>
      <c r="Y338" s="169">
        <v>1.23210461112585E-4</v>
      </c>
      <c r="Z338" s="169">
        <v>1.3382709584511901E-3</v>
      </c>
      <c r="AA338" s="169">
        <v>1.52708927444614E-3</v>
      </c>
      <c r="AB338" s="169">
        <v>7.0708718090088398</v>
      </c>
      <c r="AC338" s="169">
        <v>2.60838385794065E-2</v>
      </c>
      <c r="AD338" s="169">
        <v>0</v>
      </c>
      <c r="AE338" s="169">
        <v>7.09695564758825</v>
      </c>
      <c r="AF338" s="169">
        <v>3.25438299739665E-6</v>
      </c>
      <c r="AG338" s="169">
        <v>1.20027478372838E-7</v>
      </c>
      <c r="AH338" s="169">
        <v>0</v>
      </c>
      <c r="AI338" s="169">
        <v>3.3744104757694899E-6</v>
      </c>
      <c r="AJ338" s="169">
        <v>1.11144258068863E-3</v>
      </c>
      <c r="AK338" s="169">
        <v>4.1000161858435697E-6</v>
      </c>
      <c r="AL338" s="169">
        <v>0</v>
      </c>
      <c r="AM338" s="169">
        <v>1.11554259687447E-3</v>
      </c>
      <c r="AN338" s="169">
        <v>7.0065973511213998E-5</v>
      </c>
      <c r="AO338" s="169">
        <v>2.58415869521705E-6</v>
      </c>
      <c r="AP338" s="169">
        <v>0</v>
      </c>
      <c r="AQ338" s="169">
        <v>7.2650132206431096E-5</v>
      </c>
      <c r="AR338" s="169">
        <v>0</v>
      </c>
      <c r="AS338" s="169">
        <v>0</v>
      </c>
      <c r="AT338" s="169">
        <v>0</v>
      </c>
      <c r="AU338" s="169">
        <v>0</v>
      </c>
      <c r="AV338" s="169">
        <v>7.2650132206431096E-5</v>
      </c>
      <c r="AW338" s="169">
        <v>7.9764777330320003E-5</v>
      </c>
      <c r="AX338" s="169">
        <v>2.9418679650145498E-6</v>
      </c>
      <c r="AY338" s="169">
        <v>0</v>
      </c>
      <c r="AZ338" s="169">
        <v>8.27066452953346E-5</v>
      </c>
      <c r="BA338" s="169">
        <v>0</v>
      </c>
      <c r="BB338" s="169">
        <v>0</v>
      </c>
      <c r="BC338" s="169">
        <v>0</v>
      </c>
      <c r="BD338" s="169">
        <v>0</v>
      </c>
      <c r="BE338" s="169">
        <v>8.27066452953346E-5</v>
      </c>
      <c r="BF338" s="169">
        <v>7.0214070454268902E-4</v>
      </c>
      <c r="BG338" s="169">
        <v>1.09425803296979E-4</v>
      </c>
      <c r="BH338" s="169">
        <v>0</v>
      </c>
      <c r="BI338" s="169">
        <v>8.1156650783966897E-4</v>
      </c>
      <c r="BJ338" s="169">
        <v>6.6802090790932296E-5</v>
      </c>
      <c r="BK338" s="169">
        <v>2.46427173341979E-7</v>
      </c>
      <c r="BL338" s="169">
        <v>0</v>
      </c>
      <c r="BM338" s="169">
        <v>6.7048517964274294E-5</v>
      </c>
      <c r="BN338" s="169">
        <v>0.63250219421598097</v>
      </c>
    </row>
    <row r="339" spans="1:66" x14ac:dyDescent="0.25">
      <c r="A339" s="169" t="s">
        <v>209</v>
      </c>
      <c r="B339" s="169">
        <v>2030</v>
      </c>
      <c r="C339" s="169" t="s">
        <v>60</v>
      </c>
      <c r="D339" s="169">
        <v>2026</v>
      </c>
      <c r="E339" s="169" t="s">
        <v>210</v>
      </c>
      <c r="F339" s="169" t="s">
        <v>211</v>
      </c>
      <c r="G339" s="169">
        <v>52.500989708837103</v>
      </c>
      <c r="H339" s="169">
        <v>11147.698789395499</v>
      </c>
      <c r="I339" s="169">
        <v>766.51444974902097</v>
      </c>
      <c r="J339" s="169">
        <v>1.1678380918803299E-2</v>
      </c>
      <c r="K339" s="169">
        <v>1.6525452994539699E-4</v>
      </c>
      <c r="L339" s="169">
        <v>1.11152774587069E-3</v>
      </c>
      <c r="M339" s="169">
        <v>1.29551631946193E-2</v>
      </c>
      <c r="N339" s="169">
        <v>6.8804271609426194E-5</v>
      </c>
      <c r="O339" s="169">
        <v>3.9464335868126602E-8</v>
      </c>
      <c r="P339" s="169">
        <v>0</v>
      </c>
      <c r="Q339" s="169">
        <v>6.8843735945294294E-5</v>
      </c>
      <c r="R339" s="169">
        <v>3.6864703398986401E-5</v>
      </c>
      <c r="S339" s="169">
        <v>6.86420777289128E-4</v>
      </c>
      <c r="T339" s="169">
        <v>7.9212921663340797E-4</v>
      </c>
      <c r="U339" s="169">
        <v>7.1915295457170995E-5</v>
      </c>
      <c r="V339" s="169">
        <v>4.1248738015686498E-8</v>
      </c>
      <c r="W339" s="169">
        <v>0</v>
      </c>
      <c r="X339" s="169">
        <v>7.1956544195186703E-5</v>
      </c>
      <c r="Y339" s="169">
        <v>1.4745881359594501E-4</v>
      </c>
      <c r="Z339" s="169">
        <v>1.60164848034129E-3</v>
      </c>
      <c r="AA339" s="169">
        <v>1.8210638381324299E-3</v>
      </c>
      <c r="AB339" s="169">
        <v>8.4624500113891692</v>
      </c>
      <c r="AC339" s="169">
        <v>2.88172347564771E-2</v>
      </c>
      <c r="AD339" s="169">
        <v>0</v>
      </c>
      <c r="AE339" s="169">
        <v>8.4912672461456395</v>
      </c>
      <c r="AF339" s="169">
        <v>3.7656251587529301E-6</v>
      </c>
      <c r="AG339" s="169">
        <v>1.32605483313674E-7</v>
      </c>
      <c r="AH339" s="169">
        <v>0</v>
      </c>
      <c r="AI339" s="169">
        <v>3.8982306420665999E-6</v>
      </c>
      <c r="AJ339" s="169">
        <v>1.33017929523535E-3</v>
      </c>
      <c r="AK339" s="169">
        <v>4.5296680000961103E-6</v>
      </c>
      <c r="AL339" s="169">
        <v>0</v>
      </c>
      <c r="AM339" s="169">
        <v>1.3347089632354499E-3</v>
      </c>
      <c r="AN339" s="169">
        <v>8.1072877051473397E-5</v>
      </c>
      <c r="AO339" s="169">
        <v>2.8549596924302001E-6</v>
      </c>
      <c r="AP339" s="169">
        <v>0</v>
      </c>
      <c r="AQ339" s="169">
        <v>8.3927836743903601E-5</v>
      </c>
      <c r="AR339" s="169">
        <v>0</v>
      </c>
      <c r="AS339" s="169">
        <v>0</v>
      </c>
      <c r="AT339" s="169">
        <v>0</v>
      </c>
      <c r="AU339" s="169">
        <v>0</v>
      </c>
      <c r="AV339" s="169">
        <v>8.3927836743903601E-5</v>
      </c>
      <c r="AW339" s="169">
        <v>9.2295299151223294E-5</v>
      </c>
      <c r="AX339" s="169">
        <v>3.2501542866208301E-6</v>
      </c>
      <c r="AY339" s="169">
        <v>0</v>
      </c>
      <c r="AZ339" s="169">
        <v>9.5545453437844097E-5</v>
      </c>
      <c r="BA339" s="169">
        <v>0</v>
      </c>
      <c r="BB339" s="169">
        <v>0</v>
      </c>
      <c r="BC339" s="169">
        <v>0</v>
      </c>
      <c r="BD339" s="169">
        <v>0</v>
      </c>
      <c r="BE339" s="169">
        <v>9.5545453437844097E-5</v>
      </c>
      <c r="BF339" s="169">
        <v>8.1244238232070496E-4</v>
      </c>
      <c r="BG339" s="169">
        <v>1.20892829957733E-4</v>
      </c>
      <c r="BH339" s="169">
        <v>0</v>
      </c>
      <c r="BI339" s="169">
        <v>9.3333521227843895E-4</v>
      </c>
      <c r="BJ339" s="169">
        <v>7.9949031639110904E-5</v>
      </c>
      <c r="BK339" s="169">
        <v>2.7225094508051001E-7</v>
      </c>
      <c r="BL339" s="169">
        <v>0</v>
      </c>
      <c r="BM339" s="169">
        <v>8.0221282584191402E-5</v>
      </c>
      <c r="BN339" s="169">
        <v>0.75676746925796901</v>
      </c>
    </row>
    <row r="340" spans="1:66" x14ac:dyDescent="0.25">
      <c r="A340" s="169" t="s">
        <v>209</v>
      </c>
      <c r="B340" s="169">
        <v>2030</v>
      </c>
      <c r="C340" s="169" t="s">
        <v>60</v>
      </c>
      <c r="D340" s="169">
        <v>2027</v>
      </c>
      <c r="E340" s="169" t="s">
        <v>210</v>
      </c>
      <c r="F340" s="169" t="s">
        <v>211</v>
      </c>
      <c r="G340" s="169">
        <v>56.652861737467902</v>
      </c>
      <c r="H340" s="169">
        <v>12857.1233736385</v>
      </c>
      <c r="I340" s="169">
        <v>827.13178136703095</v>
      </c>
      <c r="J340" s="169">
        <v>1.2529794513563701E-2</v>
      </c>
      <c r="K340" s="169">
        <v>1.7832315330449801E-4</v>
      </c>
      <c r="L340" s="169">
        <v>1.1994293451114101E-3</v>
      </c>
      <c r="M340" s="169">
        <v>1.3907547011979601E-2</v>
      </c>
      <c r="N340" s="169">
        <v>7.1768198292894997E-5</v>
      </c>
      <c r="O340" s="169">
        <v>4.2585246028640903E-8</v>
      </c>
      <c r="P340" s="169">
        <v>0</v>
      </c>
      <c r="Q340" s="169">
        <v>7.1810783538923595E-5</v>
      </c>
      <c r="R340" s="169">
        <v>4.2517657562136197E-5</v>
      </c>
      <c r="S340" s="169">
        <v>7.9167878380697601E-4</v>
      </c>
      <c r="T340" s="169">
        <v>9.06007224908036E-4</v>
      </c>
      <c r="U340" s="169">
        <v>7.5013237753036397E-5</v>
      </c>
      <c r="V340" s="169">
        <v>4.45107618848255E-8</v>
      </c>
      <c r="W340" s="169">
        <v>0</v>
      </c>
      <c r="X340" s="169">
        <v>7.5057748514921198E-5</v>
      </c>
      <c r="Y340" s="169">
        <v>1.70070630248544E-4</v>
      </c>
      <c r="Z340" s="169">
        <v>1.84725049554961E-3</v>
      </c>
      <c r="AA340" s="169">
        <v>2.0923788743130701E-3</v>
      </c>
      <c r="AB340" s="169">
        <v>9.2938048908995601</v>
      </c>
      <c r="AC340" s="169">
        <v>2.99762132308986E-2</v>
      </c>
      <c r="AD340" s="169">
        <v>0</v>
      </c>
      <c r="AE340" s="169">
        <v>9.3237811041304592</v>
      </c>
      <c r="AF340" s="169">
        <v>4.1868335381202903E-6</v>
      </c>
      <c r="AG340" s="169">
        <v>1.43092161756622E-7</v>
      </c>
      <c r="AH340" s="169">
        <v>0</v>
      </c>
      <c r="AI340" s="169">
        <v>4.3299256998769103E-6</v>
      </c>
      <c r="AJ340" s="169">
        <v>1.46085670499603E-3</v>
      </c>
      <c r="AK340" s="169">
        <v>4.7118432765496297E-6</v>
      </c>
      <c r="AL340" s="169">
        <v>0</v>
      </c>
      <c r="AM340" s="169">
        <v>1.4655685482725801E-3</v>
      </c>
      <c r="AN340" s="169">
        <v>9.0141377954736196E-5</v>
      </c>
      <c r="AO340" s="169">
        <v>3.08073500363112E-6</v>
      </c>
      <c r="AP340" s="169">
        <v>0</v>
      </c>
      <c r="AQ340" s="169">
        <v>9.3222112958367306E-5</v>
      </c>
      <c r="AR340" s="169">
        <v>0</v>
      </c>
      <c r="AS340" s="169">
        <v>0</v>
      </c>
      <c r="AT340" s="169">
        <v>0</v>
      </c>
      <c r="AU340" s="169">
        <v>0</v>
      </c>
      <c r="AV340" s="169">
        <v>9.3222112958367306E-5</v>
      </c>
      <c r="AW340" s="169">
        <v>1.02619097123612E-4</v>
      </c>
      <c r="AX340" s="169">
        <v>3.5071822921154402E-6</v>
      </c>
      <c r="AY340" s="169">
        <v>0</v>
      </c>
      <c r="AZ340" s="169">
        <v>1.06126279415728E-4</v>
      </c>
      <c r="BA340" s="169">
        <v>0</v>
      </c>
      <c r="BB340" s="169">
        <v>0</v>
      </c>
      <c r="BC340" s="169">
        <v>0</v>
      </c>
      <c r="BD340" s="169">
        <v>0</v>
      </c>
      <c r="BE340" s="169">
        <v>1.06126279415728E-4</v>
      </c>
      <c r="BF340" s="169">
        <v>9.0331905916582499E-4</v>
      </c>
      <c r="BG340" s="169">
        <v>1.30453250855456E-4</v>
      </c>
      <c r="BH340" s="169">
        <v>0</v>
      </c>
      <c r="BI340" s="169">
        <v>1.03377231002128E-3</v>
      </c>
      <c r="BJ340" s="169">
        <v>8.78032603170768E-5</v>
      </c>
      <c r="BK340" s="169">
        <v>2.8320039903248198E-7</v>
      </c>
      <c r="BL340" s="169">
        <v>0</v>
      </c>
      <c r="BM340" s="169">
        <v>8.8086460716109302E-5</v>
      </c>
      <c r="BN340" s="169">
        <v>0.83096362716541705</v>
      </c>
    </row>
    <row r="341" spans="1:66" x14ac:dyDescent="0.25">
      <c r="A341" s="169" t="s">
        <v>209</v>
      </c>
      <c r="B341" s="169">
        <v>2030</v>
      </c>
      <c r="C341" s="169" t="s">
        <v>60</v>
      </c>
      <c r="D341" s="169">
        <v>2028</v>
      </c>
      <c r="E341" s="169" t="s">
        <v>210</v>
      </c>
      <c r="F341" s="169" t="s">
        <v>211</v>
      </c>
      <c r="G341" s="169">
        <v>56.122493383975701</v>
      </c>
      <c r="H341" s="169">
        <v>13382.942062144801</v>
      </c>
      <c r="I341" s="169">
        <v>819.38840340604497</v>
      </c>
      <c r="J341" s="169">
        <v>1.2029400685967801E-2</v>
      </c>
      <c r="K341" s="169">
        <v>1.7665374148121001E-4</v>
      </c>
      <c r="L341" s="169">
        <v>1.1882006207824499E-3</v>
      </c>
      <c r="M341" s="169">
        <v>1.3394255048231499E-2</v>
      </c>
      <c r="N341" s="169">
        <v>6.6523455497221606E-5</v>
      </c>
      <c r="O341" s="169">
        <v>4.2186574785448797E-8</v>
      </c>
      <c r="P341" s="169">
        <v>0</v>
      </c>
      <c r="Q341" s="169">
        <v>6.6565642072006996E-5</v>
      </c>
      <c r="R341" s="169">
        <v>4.4256505225644101E-5</v>
      </c>
      <c r="S341" s="169">
        <v>8.2405612730149398E-4</v>
      </c>
      <c r="T341" s="169">
        <v>9.3487827459914495E-4</v>
      </c>
      <c r="U341" s="169">
        <v>6.9531350961344102E-5</v>
      </c>
      <c r="V341" s="169">
        <v>4.4094064497093698E-8</v>
      </c>
      <c r="W341" s="169">
        <v>0</v>
      </c>
      <c r="X341" s="169">
        <v>6.9575445025841194E-5</v>
      </c>
      <c r="Y341" s="169">
        <v>1.77026020902576E-4</v>
      </c>
      <c r="Z341" s="169">
        <v>1.9227976303701499E-3</v>
      </c>
      <c r="AA341" s="169">
        <v>2.1693990962985701E-3</v>
      </c>
      <c r="AB341" s="169">
        <v>9.6738942901338003</v>
      </c>
      <c r="AC341" s="169">
        <v>2.9695584249985401E-2</v>
      </c>
      <c r="AD341" s="169">
        <v>0</v>
      </c>
      <c r="AE341" s="169">
        <v>9.7035898743837894</v>
      </c>
      <c r="AF341" s="169">
        <v>4.1896247268522598E-6</v>
      </c>
      <c r="AG341" s="169">
        <v>1.4175257268908001E-7</v>
      </c>
      <c r="AH341" s="169">
        <v>0</v>
      </c>
      <c r="AI341" s="169">
        <v>4.3313772995413401E-6</v>
      </c>
      <c r="AJ341" s="169">
        <v>1.5206014654991201E-3</v>
      </c>
      <c r="AK341" s="169">
        <v>4.6677323087387297E-6</v>
      </c>
      <c r="AL341" s="169">
        <v>0</v>
      </c>
      <c r="AM341" s="169">
        <v>1.52526919780786E-3</v>
      </c>
      <c r="AN341" s="169">
        <v>9.02014714827308E-5</v>
      </c>
      <c r="AO341" s="169">
        <v>3.0518940183514501E-6</v>
      </c>
      <c r="AP341" s="169">
        <v>0</v>
      </c>
      <c r="AQ341" s="169">
        <v>9.3253365501082196E-5</v>
      </c>
      <c r="AR341" s="169">
        <v>0</v>
      </c>
      <c r="AS341" s="169">
        <v>0</v>
      </c>
      <c r="AT341" s="169">
        <v>0</v>
      </c>
      <c r="AU341" s="169">
        <v>0</v>
      </c>
      <c r="AV341" s="169">
        <v>9.3253365501082196E-5</v>
      </c>
      <c r="AW341" s="169">
        <v>1.02687509030837E-4</v>
      </c>
      <c r="AX341" s="169">
        <v>3.4743490257874999E-6</v>
      </c>
      <c r="AY341" s="169">
        <v>0</v>
      </c>
      <c r="AZ341" s="169">
        <v>1.06161858056625E-4</v>
      </c>
      <c r="BA341" s="169">
        <v>0</v>
      </c>
      <c r="BB341" s="169">
        <v>0</v>
      </c>
      <c r="BC341" s="169">
        <v>0</v>
      </c>
      <c r="BD341" s="169">
        <v>0</v>
      </c>
      <c r="BE341" s="169">
        <v>1.06161858056625E-4</v>
      </c>
      <c r="BF341" s="169">
        <v>9.0392125317781196E-4</v>
      </c>
      <c r="BG341" s="169">
        <v>1.2923198376069701E-4</v>
      </c>
      <c r="BH341" s="169">
        <v>0</v>
      </c>
      <c r="BI341" s="169">
        <v>1.03315323693851E-3</v>
      </c>
      <c r="BJ341" s="169">
        <v>9.1394156495390593E-5</v>
      </c>
      <c r="BK341" s="169">
        <v>2.8054915556945598E-7</v>
      </c>
      <c r="BL341" s="169">
        <v>0</v>
      </c>
      <c r="BM341" s="169">
        <v>9.1674705650960099E-5</v>
      </c>
      <c r="BN341" s="169">
        <v>0.86481333575833097</v>
      </c>
    </row>
    <row r="342" spans="1:66" x14ac:dyDescent="0.25">
      <c r="A342" s="169" t="s">
        <v>209</v>
      </c>
      <c r="B342" s="169">
        <v>2030</v>
      </c>
      <c r="C342" s="169" t="s">
        <v>60</v>
      </c>
      <c r="D342" s="169">
        <v>2029</v>
      </c>
      <c r="E342" s="169" t="s">
        <v>210</v>
      </c>
      <c r="F342" s="169" t="s">
        <v>211</v>
      </c>
      <c r="G342" s="169">
        <v>53.640662875588703</v>
      </c>
      <c r="H342" s="169">
        <v>13155.529995467699</v>
      </c>
      <c r="I342" s="169">
        <v>783.15367798359603</v>
      </c>
      <c r="J342" s="169">
        <v>1.0810691528353299E-2</v>
      </c>
      <c r="K342" s="169">
        <v>1.68841817623352E-4</v>
      </c>
      <c r="L342" s="169">
        <v>1.13565640236068E-3</v>
      </c>
      <c r="M342" s="169">
        <v>1.2115189748337399E-2</v>
      </c>
      <c r="N342" s="169">
        <v>5.7201306181151901E-5</v>
      </c>
      <c r="O342" s="169">
        <v>4.0321013901855403E-8</v>
      </c>
      <c r="P342" s="169">
        <v>0</v>
      </c>
      <c r="Q342" s="169">
        <v>5.7241627195053803E-5</v>
      </c>
      <c r="R342" s="169">
        <v>4.3504468545627497E-5</v>
      </c>
      <c r="S342" s="169">
        <v>8.1005320431958505E-4</v>
      </c>
      <c r="T342" s="169">
        <v>9.1079930006026603E-4</v>
      </c>
      <c r="U342" s="169">
        <v>5.9787695419626698E-5</v>
      </c>
      <c r="V342" s="169">
        <v>4.2144151228648003E-8</v>
      </c>
      <c r="W342" s="169">
        <v>0</v>
      </c>
      <c r="X342" s="169">
        <v>5.9829839570855403E-5</v>
      </c>
      <c r="Y342" s="169">
        <v>1.7401787418250999E-4</v>
      </c>
      <c r="Z342" s="169">
        <v>1.8901241434123601E-3</v>
      </c>
      <c r="AA342" s="169">
        <v>2.12397185716573E-3</v>
      </c>
      <c r="AB342" s="169">
        <v>9.5095088894409301</v>
      </c>
      <c r="AC342" s="169">
        <v>2.8382395855953101E-2</v>
      </c>
      <c r="AD342" s="169">
        <v>0</v>
      </c>
      <c r="AE342" s="169">
        <v>9.5378912852968796</v>
      </c>
      <c r="AF342" s="169">
        <v>3.9497489847736497E-6</v>
      </c>
      <c r="AG342" s="169">
        <v>1.3548403687875599E-7</v>
      </c>
      <c r="AH342" s="169">
        <v>0</v>
      </c>
      <c r="AI342" s="169">
        <v>4.0852330216523997E-6</v>
      </c>
      <c r="AJ342" s="169">
        <v>1.49476236971169E-3</v>
      </c>
      <c r="AK342" s="169">
        <v>4.4613173804219697E-6</v>
      </c>
      <c r="AL342" s="169">
        <v>0</v>
      </c>
      <c r="AM342" s="169">
        <v>1.49922368709212E-3</v>
      </c>
      <c r="AN342" s="169">
        <v>8.5037012534933994E-5</v>
      </c>
      <c r="AO342" s="169">
        <v>2.91693416132431E-6</v>
      </c>
      <c r="AP342" s="169">
        <v>0</v>
      </c>
      <c r="AQ342" s="169">
        <v>8.7953946696258295E-5</v>
      </c>
      <c r="AR342" s="169">
        <v>0</v>
      </c>
      <c r="AS342" s="169">
        <v>0</v>
      </c>
      <c r="AT342" s="169">
        <v>0</v>
      </c>
      <c r="AU342" s="169">
        <v>0</v>
      </c>
      <c r="AV342" s="169">
        <v>8.7953946696258295E-5</v>
      </c>
      <c r="AW342" s="169">
        <v>9.68081656440416E-5</v>
      </c>
      <c r="AX342" s="169">
        <v>3.3207075018803301E-6</v>
      </c>
      <c r="AY342" s="169">
        <v>0</v>
      </c>
      <c r="AZ342" s="169">
        <v>1.0012887314592199E-4</v>
      </c>
      <c r="BA342" s="169">
        <v>0</v>
      </c>
      <c r="BB342" s="169">
        <v>0</v>
      </c>
      <c r="BC342" s="169">
        <v>0</v>
      </c>
      <c r="BD342" s="169">
        <v>0</v>
      </c>
      <c r="BE342" s="169">
        <v>1.0012887314592199E-4</v>
      </c>
      <c r="BF342" s="169">
        <v>8.5216749348626501E-4</v>
      </c>
      <c r="BG342" s="169">
        <v>1.2351712933036599E-4</v>
      </c>
      <c r="BH342" s="169">
        <v>0</v>
      </c>
      <c r="BI342" s="169">
        <v>9.7568462281663203E-4</v>
      </c>
      <c r="BJ342" s="169">
        <v>8.9841124739419893E-5</v>
      </c>
      <c r="BK342" s="169">
        <v>2.6814280276131E-7</v>
      </c>
      <c r="BL342" s="169">
        <v>0</v>
      </c>
      <c r="BM342" s="169">
        <v>9.01092675421812E-5</v>
      </c>
      <c r="BN342" s="169">
        <v>0.85004577535916603</v>
      </c>
    </row>
    <row r="343" spans="1:66" x14ac:dyDescent="0.25">
      <c r="A343" s="169" t="s">
        <v>209</v>
      </c>
      <c r="B343" s="169">
        <v>2030</v>
      </c>
      <c r="C343" s="169" t="s">
        <v>60</v>
      </c>
      <c r="D343" s="169">
        <v>2030</v>
      </c>
      <c r="E343" s="169" t="s">
        <v>210</v>
      </c>
      <c r="F343" s="169" t="s">
        <v>211</v>
      </c>
      <c r="G343" s="169">
        <v>33.9015554638871</v>
      </c>
      <c r="H343" s="169">
        <v>8321.8061427720895</v>
      </c>
      <c r="I343" s="169">
        <v>494.962709772751</v>
      </c>
      <c r="J343" s="169">
        <v>6.1996787292237596E-3</v>
      </c>
      <c r="K343" s="169">
        <v>1.06710095251013E-4</v>
      </c>
      <c r="L343" s="169">
        <v>7.1774874598110603E-4</v>
      </c>
      <c r="M343" s="169">
        <v>7.0241375704558802E-3</v>
      </c>
      <c r="N343" s="169">
        <v>3.1024355252232599E-5</v>
      </c>
      <c r="O343" s="169">
        <v>2.5483374288724399E-8</v>
      </c>
      <c r="P343" s="169">
        <v>0</v>
      </c>
      <c r="Q343" s="169">
        <v>3.1049838626521302E-5</v>
      </c>
      <c r="R343" s="169">
        <v>2.75196631154931E-5</v>
      </c>
      <c r="S343" s="169">
        <v>5.1241612721048295E-4</v>
      </c>
      <c r="T343" s="169">
        <v>5.7098562895249705E-4</v>
      </c>
      <c r="U343" s="169">
        <v>3.2427138928201001E-5</v>
      </c>
      <c r="V343" s="169">
        <v>2.6635619393261901E-8</v>
      </c>
      <c r="W343" s="169">
        <v>0</v>
      </c>
      <c r="X343" s="169">
        <v>3.2453774547594298E-5</v>
      </c>
      <c r="Y343" s="169">
        <v>1.10078652461972E-4</v>
      </c>
      <c r="Z343" s="169">
        <v>1.1956376301577899E-3</v>
      </c>
      <c r="AA343" s="169">
        <v>1.3381700571673599E-3</v>
      </c>
      <c r="AB343" s="169">
        <v>6.0154390980947703</v>
      </c>
      <c r="AC343" s="169">
        <v>1.79380215628633E-2</v>
      </c>
      <c r="AD343" s="169">
        <v>0</v>
      </c>
      <c r="AE343" s="169">
        <v>6.0333771196576302</v>
      </c>
      <c r="AF343" s="169">
        <v>2.3922523743365501E-6</v>
      </c>
      <c r="AG343" s="169">
        <v>8.5627569543082006E-8</v>
      </c>
      <c r="AH343" s="169">
        <v>0</v>
      </c>
      <c r="AI343" s="169">
        <v>2.4778799438796401E-6</v>
      </c>
      <c r="AJ343" s="169">
        <v>9.4554325629881905E-4</v>
      </c>
      <c r="AK343" s="169">
        <v>2.81960718802394E-6</v>
      </c>
      <c r="AL343" s="169">
        <v>0</v>
      </c>
      <c r="AM343" s="169">
        <v>9.4836286348684302E-4</v>
      </c>
      <c r="AN343" s="169">
        <v>5.1504537611734197E-5</v>
      </c>
      <c r="AO343" s="169">
        <v>1.84353809131703E-6</v>
      </c>
      <c r="AP343" s="169">
        <v>0</v>
      </c>
      <c r="AQ343" s="169">
        <v>5.33480757030512E-5</v>
      </c>
      <c r="AR343" s="169">
        <v>0</v>
      </c>
      <c r="AS343" s="169">
        <v>0</v>
      </c>
      <c r="AT343" s="169">
        <v>0</v>
      </c>
      <c r="AU343" s="169">
        <v>0</v>
      </c>
      <c r="AV343" s="169">
        <v>5.33480757030512E-5</v>
      </c>
      <c r="AW343" s="169">
        <v>5.8633995479182897E-5</v>
      </c>
      <c r="AX343" s="169">
        <v>2.0987277844691702E-6</v>
      </c>
      <c r="AY343" s="169">
        <v>0</v>
      </c>
      <c r="AZ343" s="169">
        <v>6.0732723263652E-5</v>
      </c>
      <c r="BA343" s="169">
        <v>0</v>
      </c>
      <c r="BB343" s="169">
        <v>0</v>
      </c>
      <c r="BC343" s="169">
        <v>0</v>
      </c>
      <c r="BD343" s="169">
        <v>0</v>
      </c>
      <c r="BE343" s="169">
        <v>6.0732723263652E-5</v>
      </c>
      <c r="BF343" s="169">
        <v>5.16133983848928E-4</v>
      </c>
      <c r="BG343" s="169">
        <v>7.8064337505403403E-5</v>
      </c>
      <c r="BH343" s="169">
        <v>0</v>
      </c>
      <c r="BI343" s="169">
        <v>5.9419832135433203E-4</v>
      </c>
      <c r="BJ343" s="169">
        <v>5.6830885869868201E-5</v>
      </c>
      <c r="BK343" s="169">
        <v>1.694695332371E-7</v>
      </c>
      <c r="BL343" s="169">
        <v>0</v>
      </c>
      <c r="BM343" s="169">
        <v>5.7000355403105298E-5</v>
      </c>
      <c r="BN343" s="169">
        <v>0.53771285269519398</v>
      </c>
    </row>
    <row r="344" spans="1:66" x14ac:dyDescent="0.25">
      <c r="A344" s="169" t="s">
        <v>209</v>
      </c>
      <c r="B344" s="169">
        <v>2030</v>
      </c>
      <c r="C344" s="169" t="s">
        <v>60</v>
      </c>
      <c r="D344" s="169">
        <v>2031</v>
      </c>
      <c r="E344" s="169" t="s">
        <v>210</v>
      </c>
      <c r="F344" s="169" t="s">
        <v>211</v>
      </c>
      <c r="G344" s="169">
        <v>14.066864111667901</v>
      </c>
      <c r="H344" s="169">
        <v>1438.7456388089699</v>
      </c>
      <c r="I344" s="169">
        <v>205.376216030352</v>
      </c>
      <c r="J344" s="169">
        <v>9.6140400617339297E-4</v>
      </c>
      <c r="K344" s="169">
        <v>4.4277508471200999E-5</v>
      </c>
      <c r="L344" s="169">
        <v>2.9781742866610801E-4</v>
      </c>
      <c r="M344" s="169">
        <v>1.3034989433107001E-3</v>
      </c>
      <c r="N344" s="169">
        <v>4.4717348978786499E-6</v>
      </c>
      <c r="O344" s="169">
        <v>1.0573885425643999E-8</v>
      </c>
      <c r="P344" s="169">
        <v>0</v>
      </c>
      <c r="Q344" s="169">
        <v>4.4823087833042996E-6</v>
      </c>
      <c r="R344" s="169">
        <v>4.7578367736067897E-6</v>
      </c>
      <c r="S344" s="169">
        <v>8.8590920724558394E-5</v>
      </c>
      <c r="T344" s="169">
        <v>9.7831066281469495E-5</v>
      </c>
      <c r="U344" s="169">
        <v>4.6739269069310004E-6</v>
      </c>
      <c r="V344" s="169">
        <v>1.105198960367E-8</v>
      </c>
      <c r="W344" s="169">
        <v>0</v>
      </c>
      <c r="X344" s="169">
        <v>4.6849788965346698E-6</v>
      </c>
      <c r="Y344" s="169">
        <v>1.9031347094427101E-5</v>
      </c>
      <c r="Z344" s="169">
        <v>2.0671214835730299E-4</v>
      </c>
      <c r="AA344" s="169">
        <v>2.3042847434826401E-4</v>
      </c>
      <c r="AB344" s="169">
        <v>1.04000100692346</v>
      </c>
      <c r="AC344" s="169">
        <v>7.4430718090725996E-3</v>
      </c>
      <c r="AD344" s="169">
        <v>0</v>
      </c>
      <c r="AE344" s="169">
        <v>1.0474440787325301</v>
      </c>
      <c r="AF344" s="169">
        <v>3.9522484541645297E-7</v>
      </c>
      <c r="AG344" s="169">
        <v>3.5529679051393798E-8</v>
      </c>
      <c r="AH344" s="169">
        <v>0</v>
      </c>
      <c r="AI344" s="169">
        <v>4.3075452446784702E-7</v>
      </c>
      <c r="AJ344" s="169">
        <v>1.6347367542161799E-4</v>
      </c>
      <c r="AK344" s="169">
        <v>1.16994723750847E-6</v>
      </c>
      <c r="AL344" s="169">
        <v>0</v>
      </c>
      <c r="AM344" s="169">
        <v>1.6464362265912699E-4</v>
      </c>
      <c r="AN344" s="169">
        <v>8.5090825425510694E-6</v>
      </c>
      <c r="AO344" s="169">
        <v>7.6494424696426598E-7</v>
      </c>
      <c r="AP344" s="169">
        <v>0</v>
      </c>
      <c r="AQ344" s="169">
        <v>9.2740267895153299E-6</v>
      </c>
      <c r="AR344" s="169">
        <v>0</v>
      </c>
      <c r="AS344" s="169">
        <v>0</v>
      </c>
      <c r="AT344" s="169">
        <v>0</v>
      </c>
      <c r="AU344" s="169">
        <v>0</v>
      </c>
      <c r="AV344" s="169">
        <v>9.2740267895153299E-6</v>
      </c>
      <c r="AW344" s="169">
        <v>9.6869427523656603E-6</v>
      </c>
      <c r="AX344" s="169">
        <v>8.7083079662696002E-7</v>
      </c>
      <c r="AY344" s="169">
        <v>0</v>
      </c>
      <c r="AZ344" s="169">
        <v>1.0557773548992601E-5</v>
      </c>
      <c r="BA344" s="169">
        <v>0</v>
      </c>
      <c r="BB344" s="169">
        <v>0</v>
      </c>
      <c r="BC344" s="169">
        <v>0</v>
      </c>
      <c r="BD344" s="169">
        <v>0</v>
      </c>
      <c r="BE344" s="169">
        <v>1.0557773548992601E-5</v>
      </c>
      <c r="BF344" s="169">
        <v>8.5270673273735701E-5</v>
      </c>
      <c r="BG344" s="169">
        <v>3.2391446723606602E-5</v>
      </c>
      <c r="BH344" s="169">
        <v>0</v>
      </c>
      <c r="BI344" s="169">
        <v>1.17662119997342E-4</v>
      </c>
      <c r="BJ344" s="169">
        <v>9.8254138335030305E-6</v>
      </c>
      <c r="BK344" s="169">
        <v>7.0318451837807094E-8</v>
      </c>
      <c r="BL344" s="169">
        <v>0</v>
      </c>
      <c r="BM344" s="169">
        <v>9.8957322853408292E-6</v>
      </c>
      <c r="BN344" s="169">
        <v>9.3351390513762803E-2</v>
      </c>
    </row>
    <row r="345" spans="1:66" x14ac:dyDescent="0.25">
      <c r="A345" s="169" t="s">
        <v>209</v>
      </c>
      <c r="B345" s="169">
        <v>2030</v>
      </c>
      <c r="C345" s="169" t="s">
        <v>61</v>
      </c>
      <c r="D345" s="169">
        <v>2021</v>
      </c>
      <c r="E345" s="169" t="s">
        <v>210</v>
      </c>
      <c r="F345" s="169" t="s">
        <v>211</v>
      </c>
      <c r="G345" s="169">
        <v>15.532235511866901</v>
      </c>
      <c r="H345" s="169">
        <v>621.57719670725396</v>
      </c>
      <c r="I345" s="169">
        <v>226.770638473258</v>
      </c>
      <c r="J345" s="169">
        <v>8.4643063645864502E-4</v>
      </c>
      <c r="K345" s="169">
        <v>4.8889978888964399E-5</v>
      </c>
      <c r="L345" s="169">
        <v>3.2884162417860601E-4</v>
      </c>
      <c r="M345" s="169">
        <v>1.2241622395262101E-3</v>
      </c>
      <c r="N345" s="169">
        <v>5.3895273844035697E-6</v>
      </c>
      <c r="O345" s="169">
        <v>1.1675386738852E-8</v>
      </c>
      <c r="P345" s="169">
        <v>0</v>
      </c>
      <c r="Q345" s="169">
        <v>5.4012027711424202E-6</v>
      </c>
      <c r="R345" s="169">
        <v>2.0555147236292398E-6</v>
      </c>
      <c r="S345" s="169">
        <v>3.8273684153976402E-5</v>
      </c>
      <c r="T345" s="169">
        <v>4.5730401648748099E-5</v>
      </c>
      <c r="U345" s="169">
        <v>5.6332178970527301E-6</v>
      </c>
      <c r="V345" s="169">
        <v>1.2203295918421499E-8</v>
      </c>
      <c r="W345" s="169">
        <v>0</v>
      </c>
      <c r="X345" s="169">
        <v>5.6454211929711504E-6</v>
      </c>
      <c r="Y345" s="169">
        <v>8.2220588945169592E-6</v>
      </c>
      <c r="Z345" s="169">
        <v>8.9305263025945004E-5</v>
      </c>
      <c r="AA345" s="169">
        <v>1.0317274311343301E-4</v>
      </c>
      <c r="AB345" s="169">
        <v>0.559803627803663</v>
      </c>
      <c r="AC345" s="169">
        <v>9.2234790392592293E-3</v>
      </c>
      <c r="AD345" s="169">
        <v>0</v>
      </c>
      <c r="AE345" s="169">
        <v>0.56902710684292201</v>
      </c>
      <c r="AF345" s="169">
        <v>2.42319049388304E-7</v>
      </c>
      <c r="AG345" s="169">
        <v>3.9230871806712701E-8</v>
      </c>
      <c r="AH345" s="169">
        <v>0</v>
      </c>
      <c r="AI345" s="169">
        <v>2.81549921195016E-7</v>
      </c>
      <c r="AJ345" s="169">
        <v>8.7993334566219004E-5</v>
      </c>
      <c r="AK345" s="169">
        <v>1.4498024604633199E-6</v>
      </c>
      <c r="AL345" s="169">
        <v>0</v>
      </c>
      <c r="AM345" s="169">
        <v>8.9443137026682404E-5</v>
      </c>
      <c r="AN345" s="169">
        <v>5.2170626841663303E-6</v>
      </c>
      <c r="AO345" s="169">
        <v>8.4462991203857495E-7</v>
      </c>
      <c r="AP345" s="169">
        <v>0</v>
      </c>
      <c r="AQ345" s="169">
        <v>6.0616925962049097E-6</v>
      </c>
      <c r="AR345" s="169">
        <v>0</v>
      </c>
      <c r="AS345" s="169">
        <v>0</v>
      </c>
      <c r="AT345" s="169">
        <v>0</v>
      </c>
      <c r="AU345" s="169">
        <v>0</v>
      </c>
      <c r="AV345" s="169">
        <v>6.0616925962049097E-6</v>
      </c>
      <c r="AW345" s="169">
        <v>5.9392287363886601E-6</v>
      </c>
      <c r="AX345" s="169">
        <v>9.61546860538545E-7</v>
      </c>
      <c r="AY345" s="169">
        <v>0</v>
      </c>
      <c r="AZ345" s="169">
        <v>6.9007755969272098E-6</v>
      </c>
      <c r="BA345" s="169">
        <v>0</v>
      </c>
      <c r="BB345" s="169">
        <v>0</v>
      </c>
      <c r="BC345" s="169">
        <v>0</v>
      </c>
      <c r="BD345" s="169">
        <v>0</v>
      </c>
      <c r="BE345" s="169">
        <v>6.9007755969272098E-6</v>
      </c>
      <c r="BF345" s="169">
        <v>5.2350709539754003E-5</v>
      </c>
      <c r="BG345" s="169">
        <v>3.5765723979933601E-5</v>
      </c>
      <c r="BH345" s="169">
        <v>0</v>
      </c>
      <c r="BI345" s="169">
        <v>8.8116433519687604E-5</v>
      </c>
      <c r="BJ345" s="169">
        <v>5.2887470993305399E-6</v>
      </c>
      <c r="BK345" s="169">
        <v>8.7138856541542101E-8</v>
      </c>
      <c r="BL345" s="169">
        <v>0</v>
      </c>
      <c r="BM345" s="169">
        <v>5.3758859558720802E-6</v>
      </c>
      <c r="BN345" s="169">
        <v>5.0713420164719199E-2</v>
      </c>
    </row>
    <row r="346" spans="1:66" x14ac:dyDescent="0.25">
      <c r="A346" s="169" t="s">
        <v>209</v>
      </c>
      <c r="B346" s="169">
        <v>2030</v>
      </c>
      <c r="C346" s="169" t="s">
        <v>61</v>
      </c>
      <c r="D346" s="169">
        <v>2022</v>
      </c>
      <c r="E346" s="169" t="s">
        <v>210</v>
      </c>
      <c r="F346" s="169" t="s">
        <v>211</v>
      </c>
      <c r="G346" s="169">
        <v>17.752431238105</v>
      </c>
      <c r="H346" s="169">
        <v>755.35172044450303</v>
      </c>
      <c r="I346" s="169">
        <v>259.18549607633298</v>
      </c>
      <c r="J346" s="169">
        <v>9.8695683674002209E-4</v>
      </c>
      <c r="K346" s="169">
        <v>5.5878369072864097E-5</v>
      </c>
      <c r="L346" s="169">
        <v>3.7584662664928801E-4</v>
      </c>
      <c r="M346" s="169">
        <v>1.4186818324621699E-3</v>
      </c>
      <c r="N346" s="169">
        <v>6.2144539979233297E-6</v>
      </c>
      <c r="O346" s="169">
        <v>1.33442800362766E-8</v>
      </c>
      <c r="P346" s="169">
        <v>0</v>
      </c>
      <c r="Q346" s="169">
        <v>6.2277982779596099E-6</v>
      </c>
      <c r="R346" s="169">
        <v>2.49789823551651E-6</v>
      </c>
      <c r="S346" s="169">
        <v>4.6510865145317501E-5</v>
      </c>
      <c r="T346" s="169">
        <v>5.5236561658793602E-5</v>
      </c>
      <c r="U346" s="169">
        <v>6.4954440314782202E-6</v>
      </c>
      <c r="V346" s="169">
        <v>1.39476491651514E-8</v>
      </c>
      <c r="W346" s="169">
        <v>0</v>
      </c>
      <c r="X346" s="169">
        <v>6.5093916806433802E-6</v>
      </c>
      <c r="Y346" s="169">
        <v>9.9915929420660603E-6</v>
      </c>
      <c r="Z346" s="169">
        <v>1.0852535200573999E-4</v>
      </c>
      <c r="AA346" s="169">
        <v>1.2502633662845E-4</v>
      </c>
      <c r="AB346" s="169">
        <v>0.68028337527916305</v>
      </c>
      <c r="AC346" s="169">
        <v>1.0541893811451101E-2</v>
      </c>
      <c r="AD346" s="169">
        <v>0</v>
      </c>
      <c r="AE346" s="169">
        <v>0.69082526909061404</v>
      </c>
      <c r="AF346" s="169">
        <v>2.8755462099846701E-7</v>
      </c>
      <c r="AG346" s="169">
        <v>4.4838578041614398E-8</v>
      </c>
      <c r="AH346" s="169">
        <v>0</v>
      </c>
      <c r="AI346" s="169">
        <v>3.3239319904008201E-7</v>
      </c>
      <c r="AJ346" s="169">
        <v>1.0693107309009901E-4</v>
      </c>
      <c r="AK346" s="169">
        <v>1.65703890264518E-6</v>
      </c>
      <c r="AL346" s="169">
        <v>0</v>
      </c>
      <c r="AM346" s="169">
        <v>1.08588111992744E-4</v>
      </c>
      <c r="AN346" s="169">
        <v>6.1909721363536704E-6</v>
      </c>
      <c r="AO346" s="169">
        <v>9.6536228952075692E-7</v>
      </c>
      <c r="AP346" s="169">
        <v>0</v>
      </c>
      <c r="AQ346" s="169">
        <v>7.1563344258744296E-6</v>
      </c>
      <c r="AR346" s="169">
        <v>0</v>
      </c>
      <c r="AS346" s="169">
        <v>0</v>
      </c>
      <c r="AT346" s="169">
        <v>0</v>
      </c>
      <c r="AU346" s="169">
        <v>0</v>
      </c>
      <c r="AV346" s="169">
        <v>7.1563344258744296E-6</v>
      </c>
      <c r="AW346" s="169">
        <v>7.0479505124613799E-6</v>
      </c>
      <c r="AX346" s="169">
        <v>1.0989914819978401E-6</v>
      </c>
      <c r="AY346" s="169">
        <v>0</v>
      </c>
      <c r="AZ346" s="169">
        <v>8.1469419944592303E-6</v>
      </c>
      <c r="BA346" s="169">
        <v>0</v>
      </c>
      <c r="BB346" s="169">
        <v>0</v>
      </c>
      <c r="BC346" s="169">
        <v>0</v>
      </c>
      <c r="BD346" s="169">
        <v>0</v>
      </c>
      <c r="BE346" s="169">
        <v>8.1469419944592303E-6</v>
      </c>
      <c r="BF346" s="169">
        <v>6.2123421098946797E-5</v>
      </c>
      <c r="BG346" s="169">
        <v>4.0878117972761602E-5</v>
      </c>
      <c r="BH346" s="169">
        <v>0</v>
      </c>
      <c r="BI346" s="169">
        <v>1.0300153907170801E-4</v>
      </c>
      <c r="BJ346" s="169">
        <v>6.4269800141279403E-6</v>
      </c>
      <c r="BK346" s="169">
        <v>9.95945855790648E-8</v>
      </c>
      <c r="BL346" s="169">
        <v>0</v>
      </c>
      <c r="BM346" s="169">
        <v>6.5265745997070101E-6</v>
      </c>
      <c r="BN346" s="169">
        <v>6.1568441486336001E-2</v>
      </c>
    </row>
    <row r="347" spans="1:66" x14ac:dyDescent="0.25">
      <c r="A347" s="169" t="s">
        <v>209</v>
      </c>
      <c r="B347" s="169">
        <v>2030</v>
      </c>
      <c r="C347" s="169" t="s">
        <v>61</v>
      </c>
      <c r="D347" s="169">
        <v>2023</v>
      </c>
      <c r="E347" s="169" t="s">
        <v>210</v>
      </c>
      <c r="F347" s="169" t="s">
        <v>211</v>
      </c>
      <c r="G347" s="169">
        <v>20.7965995656781</v>
      </c>
      <c r="H347" s="169">
        <v>940.73042282264203</v>
      </c>
      <c r="I347" s="169">
        <v>303.63035365889999</v>
      </c>
      <c r="J347" s="169">
        <v>1.17403439324054E-3</v>
      </c>
      <c r="K347" s="169">
        <v>6.5460333314636796E-5</v>
      </c>
      <c r="L347" s="169">
        <v>4.4029641279548498E-4</v>
      </c>
      <c r="M347" s="169">
        <v>1.6797911393506601E-3</v>
      </c>
      <c r="N347" s="169">
        <v>7.2959977810500499E-6</v>
      </c>
      <c r="O347" s="169">
        <v>1.56325432096894E-8</v>
      </c>
      <c r="P347" s="169">
        <v>0</v>
      </c>
      <c r="Q347" s="169">
        <v>7.31163032425974E-6</v>
      </c>
      <c r="R347" s="169">
        <v>3.1109333568242402E-6</v>
      </c>
      <c r="S347" s="169">
        <v>5.7925579104067297E-5</v>
      </c>
      <c r="T347" s="169">
        <v>6.83481427851513E-5</v>
      </c>
      <c r="U347" s="169">
        <v>7.6258904251984797E-6</v>
      </c>
      <c r="V347" s="169">
        <v>1.63393774452485E-8</v>
      </c>
      <c r="W347" s="169">
        <v>0</v>
      </c>
      <c r="X347" s="169">
        <v>7.6422298026437202E-6</v>
      </c>
      <c r="Y347" s="169">
        <v>1.24437334272969E-5</v>
      </c>
      <c r="Z347" s="169">
        <v>1.35159684576157E-4</v>
      </c>
      <c r="AA347" s="169">
        <v>1.55245647806097E-4</v>
      </c>
      <c r="AB347" s="169">
        <v>0.84723877624715105</v>
      </c>
      <c r="AC347" s="169">
        <v>1.2349606728236E-2</v>
      </c>
      <c r="AD347" s="169">
        <v>0</v>
      </c>
      <c r="AE347" s="169">
        <v>0.85958838297538798</v>
      </c>
      <c r="AF347" s="169">
        <v>3.4896828826892202E-7</v>
      </c>
      <c r="AG347" s="169">
        <v>5.2527450472490902E-8</v>
      </c>
      <c r="AH347" s="169">
        <v>0</v>
      </c>
      <c r="AI347" s="169">
        <v>4.0149573874141301E-7</v>
      </c>
      <c r="AJ347" s="169">
        <v>1.3317413713141599E-4</v>
      </c>
      <c r="AK347" s="169">
        <v>1.9411861992792102E-6</v>
      </c>
      <c r="AL347" s="169">
        <v>0</v>
      </c>
      <c r="AM347" s="169">
        <v>1.3511532333069501E-4</v>
      </c>
      <c r="AN347" s="169">
        <v>7.5131915517207004E-6</v>
      </c>
      <c r="AO347" s="169">
        <v>1.1309016045011499E-6</v>
      </c>
      <c r="AP347" s="169">
        <v>0</v>
      </c>
      <c r="AQ347" s="169">
        <v>8.6440931562218508E-6</v>
      </c>
      <c r="AR347" s="169">
        <v>0</v>
      </c>
      <c r="AS347" s="169">
        <v>0</v>
      </c>
      <c r="AT347" s="169">
        <v>0</v>
      </c>
      <c r="AU347" s="169">
        <v>0</v>
      </c>
      <c r="AV347" s="169">
        <v>8.6440931562218508E-6</v>
      </c>
      <c r="AW347" s="169">
        <v>8.5531966678109099E-6</v>
      </c>
      <c r="AX347" s="169">
        <v>1.2874453910370401E-6</v>
      </c>
      <c r="AY347" s="169">
        <v>0</v>
      </c>
      <c r="AZ347" s="169">
        <v>9.8406420588479496E-6</v>
      </c>
      <c r="BA347" s="169">
        <v>0</v>
      </c>
      <c r="BB347" s="169">
        <v>0</v>
      </c>
      <c r="BC347" s="169">
        <v>0</v>
      </c>
      <c r="BD347" s="169">
        <v>0</v>
      </c>
      <c r="BE347" s="169">
        <v>9.8406420588479496E-6</v>
      </c>
      <c r="BF347" s="169">
        <v>7.5391255037880704E-5</v>
      </c>
      <c r="BG347" s="169">
        <v>4.7887854856370598E-5</v>
      </c>
      <c r="BH347" s="169">
        <v>0</v>
      </c>
      <c r="BI347" s="169">
        <v>1.2327910989425099E-4</v>
      </c>
      <c r="BJ347" s="169">
        <v>8.0042918583746906E-6</v>
      </c>
      <c r="BK347" s="169">
        <v>1.16672960870376E-7</v>
      </c>
      <c r="BL347" s="169">
        <v>0</v>
      </c>
      <c r="BM347" s="169">
        <v>8.1209648192450596E-6</v>
      </c>
      <c r="BN347" s="169">
        <v>7.66091216223483E-2</v>
      </c>
    </row>
    <row r="348" spans="1:66" x14ac:dyDescent="0.25">
      <c r="A348" s="169" t="s">
        <v>209</v>
      </c>
      <c r="B348" s="169">
        <v>2030</v>
      </c>
      <c r="C348" s="169" t="s">
        <v>61</v>
      </c>
      <c r="D348" s="169">
        <v>2024</v>
      </c>
      <c r="E348" s="169" t="s">
        <v>210</v>
      </c>
      <c r="F348" s="169" t="s">
        <v>211</v>
      </c>
      <c r="G348" s="169">
        <v>24.3746671537493</v>
      </c>
      <c r="H348" s="169">
        <v>1169.9936842214099</v>
      </c>
      <c r="I348" s="169">
        <v>355.87014044474</v>
      </c>
      <c r="J348" s="169">
        <v>1.3872494261041E-3</v>
      </c>
      <c r="K348" s="169">
        <v>7.6722823424990805E-5</v>
      </c>
      <c r="L348" s="169">
        <v>5.1604967807292797E-4</v>
      </c>
      <c r="M348" s="169">
        <v>1.9800219276020201E-3</v>
      </c>
      <c r="N348" s="169">
        <v>8.4875657233272403E-6</v>
      </c>
      <c r="O348" s="169">
        <v>1.8322131764831099E-8</v>
      </c>
      <c r="P348" s="169">
        <v>0</v>
      </c>
      <c r="Q348" s="169">
        <v>8.5058878550920698E-6</v>
      </c>
      <c r="R348" s="169">
        <v>3.8690918154820901E-6</v>
      </c>
      <c r="S348" s="169">
        <v>7.2042489604276595E-5</v>
      </c>
      <c r="T348" s="169">
        <v>8.4417469274850805E-5</v>
      </c>
      <c r="U348" s="169">
        <v>8.8713357823210107E-6</v>
      </c>
      <c r="V348" s="169">
        <v>1.91505772599812E-8</v>
      </c>
      <c r="W348" s="169">
        <v>0</v>
      </c>
      <c r="X348" s="169">
        <v>8.8904863595809892E-6</v>
      </c>
      <c r="Y348" s="169">
        <v>1.5476367261928299E-5</v>
      </c>
      <c r="Z348" s="169">
        <v>1.6809914240997799E-4</v>
      </c>
      <c r="AA348" s="169">
        <v>1.9246599603148801E-4</v>
      </c>
      <c r="AB348" s="169">
        <v>0.9739758046682</v>
      </c>
      <c r="AC348" s="169">
        <v>1.33789955080095E-2</v>
      </c>
      <c r="AD348" s="169">
        <v>0</v>
      </c>
      <c r="AE348" s="169">
        <v>0.98735480017620902</v>
      </c>
      <c r="AF348" s="169">
        <v>4.2190608854882001E-7</v>
      </c>
      <c r="AG348" s="169">
        <v>6.1564830233834894E-8</v>
      </c>
      <c r="AH348" s="169">
        <v>0</v>
      </c>
      <c r="AI348" s="169">
        <v>4.8347091878265502E-7</v>
      </c>
      <c r="AJ348" s="169">
        <v>1.5309543308216899E-4</v>
      </c>
      <c r="AK348" s="169">
        <v>2.1029917803768101E-6</v>
      </c>
      <c r="AL348" s="169">
        <v>0</v>
      </c>
      <c r="AM348" s="169">
        <v>1.55198424862546E-4</v>
      </c>
      <c r="AN348" s="169">
        <v>9.0835223906126492E-6</v>
      </c>
      <c r="AO348" s="169">
        <v>1.32547391251642E-6</v>
      </c>
      <c r="AP348" s="169">
        <v>0</v>
      </c>
      <c r="AQ348" s="169">
        <v>1.0408996303128999E-5</v>
      </c>
      <c r="AR348" s="169">
        <v>0</v>
      </c>
      <c r="AS348" s="169">
        <v>0</v>
      </c>
      <c r="AT348" s="169">
        <v>0</v>
      </c>
      <c r="AU348" s="169">
        <v>0</v>
      </c>
      <c r="AV348" s="169">
        <v>1.0408996303128999E-5</v>
      </c>
      <c r="AW348" s="169">
        <v>1.03408987922822E-5</v>
      </c>
      <c r="AX348" s="169">
        <v>1.5089511526176E-6</v>
      </c>
      <c r="AY348" s="169">
        <v>0</v>
      </c>
      <c r="AZ348" s="169">
        <v>1.18498499448998E-5</v>
      </c>
      <c r="BA348" s="169">
        <v>0</v>
      </c>
      <c r="BB348" s="169">
        <v>0</v>
      </c>
      <c r="BC348" s="169">
        <v>0</v>
      </c>
      <c r="BD348" s="169">
        <v>0</v>
      </c>
      <c r="BE348" s="169">
        <v>1.18498499448998E-5</v>
      </c>
      <c r="BF348" s="169">
        <v>9.1148767210873E-5</v>
      </c>
      <c r="BG348" s="169">
        <v>5.61269893736607E-5</v>
      </c>
      <c r="BH348" s="169">
        <v>0</v>
      </c>
      <c r="BI348" s="169">
        <v>1.4727575658453299E-4</v>
      </c>
      <c r="BJ348" s="169">
        <v>9.2016404609004908E-6</v>
      </c>
      <c r="BK348" s="169">
        <v>1.2639811564379201E-7</v>
      </c>
      <c r="BL348" s="169">
        <v>0</v>
      </c>
      <c r="BM348" s="169">
        <v>9.3280385765442903E-6</v>
      </c>
      <c r="BN348" s="169">
        <v>8.7996051911830506E-2</v>
      </c>
    </row>
    <row r="349" spans="1:66" x14ac:dyDescent="0.25">
      <c r="A349" s="169" t="s">
        <v>209</v>
      </c>
      <c r="B349" s="169">
        <v>2030</v>
      </c>
      <c r="C349" s="169" t="s">
        <v>61</v>
      </c>
      <c r="D349" s="169">
        <v>2025</v>
      </c>
      <c r="E349" s="169" t="s">
        <v>210</v>
      </c>
      <c r="F349" s="169" t="s">
        <v>211</v>
      </c>
      <c r="G349" s="169">
        <v>26.9823152290205</v>
      </c>
      <c r="H349" s="169">
        <v>1368.15837754462</v>
      </c>
      <c r="I349" s="169">
        <v>393.94180234369998</v>
      </c>
      <c r="J349" s="169">
        <v>1.5317450663306E-3</v>
      </c>
      <c r="K349" s="169">
        <v>8.4930776443244702E-5</v>
      </c>
      <c r="L349" s="169">
        <v>5.71257650402684E-4</v>
      </c>
      <c r="M349" s="169">
        <v>2.18793349317653E-3</v>
      </c>
      <c r="N349" s="169">
        <v>9.1973342155423994E-6</v>
      </c>
      <c r="O349" s="169">
        <v>2.0282268136337601E-8</v>
      </c>
      <c r="P349" s="169">
        <v>0</v>
      </c>
      <c r="Q349" s="169">
        <v>9.2176164836787303E-6</v>
      </c>
      <c r="R349" s="169">
        <v>4.5244093641101803E-6</v>
      </c>
      <c r="S349" s="169">
        <v>8.4244502359731601E-5</v>
      </c>
      <c r="T349" s="169">
        <v>9.7986528207520495E-5</v>
      </c>
      <c r="U349" s="169">
        <v>9.6131968562030992E-6</v>
      </c>
      <c r="V349" s="169">
        <v>2.1199342300230901E-8</v>
      </c>
      <c r="W349" s="169">
        <v>0</v>
      </c>
      <c r="X349" s="169">
        <v>9.6343961985033294E-6</v>
      </c>
      <c r="Y349" s="169">
        <v>1.8097637456440701E-5</v>
      </c>
      <c r="Z349" s="169">
        <v>1.9657050550603999E-4</v>
      </c>
      <c r="AA349" s="169">
        <v>2.2430253916098399E-4</v>
      </c>
      <c r="AB349" s="169">
        <v>1.1389404700669901</v>
      </c>
      <c r="AC349" s="169">
        <v>1.48103057969033E-2</v>
      </c>
      <c r="AD349" s="169">
        <v>0</v>
      </c>
      <c r="AE349" s="169">
        <v>1.1537507758639001</v>
      </c>
      <c r="AF349" s="169">
        <v>4.7834048094463298E-7</v>
      </c>
      <c r="AG349" s="169">
        <v>6.8151152420349995E-8</v>
      </c>
      <c r="AH349" s="169">
        <v>0</v>
      </c>
      <c r="AI349" s="169">
        <v>5.4649163336498302E-7</v>
      </c>
      <c r="AJ349" s="169">
        <v>1.7902558121463499E-4</v>
      </c>
      <c r="AK349" s="169">
        <v>2.3279738256215699E-6</v>
      </c>
      <c r="AL349" s="169">
        <v>0</v>
      </c>
      <c r="AM349" s="169">
        <v>1.8135355504025601E-4</v>
      </c>
      <c r="AN349" s="169">
        <v>1.0298539383354299E-5</v>
      </c>
      <c r="AO349" s="169">
        <v>1.46727562307902E-6</v>
      </c>
      <c r="AP349" s="169">
        <v>0</v>
      </c>
      <c r="AQ349" s="169">
        <v>1.1765815006433299E-5</v>
      </c>
      <c r="AR349" s="169">
        <v>0</v>
      </c>
      <c r="AS349" s="169">
        <v>0</v>
      </c>
      <c r="AT349" s="169">
        <v>0</v>
      </c>
      <c r="AU349" s="169">
        <v>0</v>
      </c>
      <c r="AV349" s="169">
        <v>1.1765815006433299E-5</v>
      </c>
      <c r="AW349" s="169">
        <v>1.17241031498593E-5</v>
      </c>
      <c r="AX349" s="169">
        <v>1.67038160596417E-6</v>
      </c>
      <c r="AY349" s="169">
        <v>0</v>
      </c>
      <c r="AZ349" s="169">
        <v>1.3394484755823501E-5</v>
      </c>
      <c r="BA349" s="169">
        <v>0</v>
      </c>
      <c r="BB349" s="169">
        <v>0</v>
      </c>
      <c r="BC349" s="169">
        <v>0</v>
      </c>
      <c r="BD349" s="169">
        <v>0</v>
      </c>
      <c r="BE349" s="169">
        <v>1.3394484755823501E-5</v>
      </c>
      <c r="BF349" s="169">
        <v>1.0334087594132101E-4</v>
      </c>
      <c r="BG349" s="169">
        <v>6.2131561041769797E-5</v>
      </c>
      <c r="BH349" s="169">
        <v>0</v>
      </c>
      <c r="BI349" s="169">
        <v>1.6547243698309099E-4</v>
      </c>
      <c r="BJ349" s="169">
        <v>1.07601448225869E-5</v>
      </c>
      <c r="BK349" s="169">
        <v>1.3992042554437E-7</v>
      </c>
      <c r="BL349" s="169">
        <v>0</v>
      </c>
      <c r="BM349" s="169">
        <v>1.09000652481313E-5</v>
      </c>
      <c r="BN349" s="169">
        <v>0.102825765518247</v>
      </c>
    </row>
    <row r="350" spans="1:66" x14ac:dyDescent="0.25">
      <c r="A350" s="169" t="s">
        <v>209</v>
      </c>
      <c r="B350" s="169">
        <v>2030</v>
      </c>
      <c r="C350" s="169" t="s">
        <v>61</v>
      </c>
      <c r="D350" s="169">
        <v>2026</v>
      </c>
      <c r="E350" s="169" t="s">
        <v>210</v>
      </c>
      <c r="F350" s="169" t="s">
        <v>211</v>
      </c>
      <c r="G350" s="169">
        <v>28.1259188369627</v>
      </c>
      <c r="H350" s="169">
        <v>1494.7656295870199</v>
      </c>
      <c r="I350" s="169">
        <v>410.63841501965601</v>
      </c>
      <c r="J350" s="169">
        <v>1.5690818409081399E-3</v>
      </c>
      <c r="K350" s="169">
        <v>8.8530435758667696E-5</v>
      </c>
      <c r="L350" s="169">
        <v>5.9546952045608898E-4</v>
      </c>
      <c r="M350" s="169">
        <v>2.2530817971228999E-3</v>
      </c>
      <c r="N350" s="169">
        <v>9.2084852070351902E-6</v>
      </c>
      <c r="O350" s="169">
        <v>2.1141900633441499E-8</v>
      </c>
      <c r="P350" s="169">
        <v>0</v>
      </c>
      <c r="Q350" s="169">
        <v>9.2296271076686307E-6</v>
      </c>
      <c r="R350" s="169">
        <v>4.9430911820243799E-6</v>
      </c>
      <c r="S350" s="169">
        <v>9.2040357809293905E-5</v>
      </c>
      <c r="T350" s="169">
        <v>1.06213076098987E-4</v>
      </c>
      <c r="U350" s="169">
        <v>9.6248520460494005E-6</v>
      </c>
      <c r="V350" s="169">
        <v>2.20978435642911E-8</v>
      </c>
      <c r="W350" s="169">
        <v>0</v>
      </c>
      <c r="X350" s="169">
        <v>9.6469498896136897E-6</v>
      </c>
      <c r="Y350" s="169">
        <v>1.9772364728097499E-5</v>
      </c>
      <c r="Z350" s="169">
        <v>2.1476083488835201E-4</v>
      </c>
      <c r="AA350" s="169">
        <v>2.44180149506063E-4</v>
      </c>
      <c r="AB350" s="169">
        <v>1.2443362528373001</v>
      </c>
      <c r="AC350" s="169">
        <v>1.54380176518834E-2</v>
      </c>
      <c r="AD350" s="169">
        <v>0</v>
      </c>
      <c r="AE350" s="169">
        <v>1.2597742704891799</v>
      </c>
      <c r="AF350" s="169">
        <v>5.0526490887444095E-7</v>
      </c>
      <c r="AG350" s="169">
        <v>7.1039633380260498E-8</v>
      </c>
      <c r="AH350" s="169">
        <v>0</v>
      </c>
      <c r="AI350" s="169">
        <v>5.7630454225470202E-7</v>
      </c>
      <c r="AJ350" s="169">
        <v>1.9559233054343501E-4</v>
      </c>
      <c r="AK350" s="169">
        <v>2.4266413878221798E-6</v>
      </c>
      <c r="AL350" s="169">
        <v>0</v>
      </c>
      <c r="AM350" s="169">
        <v>1.9801897193125699E-4</v>
      </c>
      <c r="AN350" s="169">
        <v>1.0878214933418201E-5</v>
      </c>
      <c r="AO350" s="169">
        <v>1.52946382606147E-6</v>
      </c>
      <c r="AP350" s="169">
        <v>0</v>
      </c>
      <c r="AQ350" s="169">
        <v>1.24076787594796E-5</v>
      </c>
      <c r="AR350" s="169">
        <v>0</v>
      </c>
      <c r="AS350" s="169">
        <v>0</v>
      </c>
      <c r="AT350" s="169">
        <v>0</v>
      </c>
      <c r="AU350" s="169">
        <v>0</v>
      </c>
      <c r="AV350" s="169">
        <v>1.24076787594796E-5</v>
      </c>
      <c r="AW350" s="169">
        <v>1.23840196379572E-5</v>
      </c>
      <c r="AX350" s="169">
        <v>1.74117814121353E-6</v>
      </c>
      <c r="AY350" s="169">
        <v>0</v>
      </c>
      <c r="AZ350" s="169">
        <v>1.41251977791707E-5</v>
      </c>
      <c r="BA350" s="169">
        <v>0</v>
      </c>
      <c r="BB350" s="169">
        <v>0</v>
      </c>
      <c r="BC350" s="169">
        <v>0</v>
      </c>
      <c r="BD350" s="169">
        <v>0</v>
      </c>
      <c r="BE350" s="169">
        <v>1.41251977791707E-5</v>
      </c>
      <c r="BF350" s="169">
        <v>1.0915763942172E-4</v>
      </c>
      <c r="BG350" s="169">
        <v>6.4764910951566599E-5</v>
      </c>
      <c r="BH350" s="169">
        <v>0</v>
      </c>
      <c r="BI350" s="169">
        <v>1.73922550373286E-4</v>
      </c>
      <c r="BJ350" s="169">
        <v>1.1755871918167001E-5</v>
      </c>
      <c r="BK350" s="169">
        <v>1.45850735902068E-7</v>
      </c>
      <c r="BL350" s="169">
        <v>0</v>
      </c>
      <c r="BM350" s="169">
        <v>1.1901722654069099E-5</v>
      </c>
      <c r="BN350" s="169">
        <v>0.112274900657161</v>
      </c>
    </row>
    <row r="351" spans="1:66" x14ac:dyDescent="0.25">
      <c r="A351" s="169" t="s">
        <v>209</v>
      </c>
      <c r="B351" s="169">
        <v>2030</v>
      </c>
      <c r="C351" s="169" t="s">
        <v>61</v>
      </c>
      <c r="D351" s="169">
        <v>2027</v>
      </c>
      <c r="E351" s="169" t="s">
        <v>210</v>
      </c>
      <c r="F351" s="169" t="s">
        <v>211</v>
      </c>
      <c r="G351" s="169">
        <v>29.4177628521198</v>
      </c>
      <c r="H351" s="169">
        <v>1619.4199846930501</v>
      </c>
      <c r="I351" s="169">
        <v>429.49933764094902</v>
      </c>
      <c r="J351" s="169">
        <v>1.5813744358964101E-3</v>
      </c>
      <c r="K351" s="169">
        <v>9.2596703398030406E-5</v>
      </c>
      <c r="L351" s="169">
        <v>6.2281987088086302E-4</v>
      </c>
      <c r="M351" s="169">
        <v>2.2967910101753101E-3</v>
      </c>
      <c r="N351" s="169">
        <v>9.0226194902626505E-6</v>
      </c>
      <c r="O351" s="169">
        <v>2.2112963586466299E-8</v>
      </c>
      <c r="P351" s="169">
        <v>0</v>
      </c>
      <c r="Q351" s="169">
        <v>9.0447324538491106E-6</v>
      </c>
      <c r="R351" s="169">
        <v>5.3553148987924703E-6</v>
      </c>
      <c r="S351" s="169">
        <v>9.9715963415515798E-5</v>
      </c>
      <c r="T351" s="169">
        <v>1.14116010768157E-4</v>
      </c>
      <c r="U351" s="169">
        <v>9.4305823063313101E-6</v>
      </c>
      <c r="V351" s="169">
        <v>2.3112813675023601E-8</v>
      </c>
      <c r="W351" s="169">
        <v>0</v>
      </c>
      <c r="X351" s="169">
        <v>9.4536951200063306E-6</v>
      </c>
      <c r="Y351" s="169">
        <v>2.14212595951698E-5</v>
      </c>
      <c r="Z351" s="169">
        <v>2.3267058130287E-4</v>
      </c>
      <c r="AA351" s="169">
        <v>2.6354553601804599E-4</v>
      </c>
      <c r="AB351" s="169">
        <v>1.29955375456057</v>
      </c>
      <c r="AC351" s="169">
        <v>1.5565553177483E-2</v>
      </c>
      <c r="AD351" s="169">
        <v>0</v>
      </c>
      <c r="AE351" s="169">
        <v>1.3151193077380501</v>
      </c>
      <c r="AF351" s="169">
        <v>5.2771027470119901E-7</v>
      </c>
      <c r="AG351" s="169">
        <v>7.4302535678785107E-8</v>
      </c>
      <c r="AH351" s="169">
        <v>0</v>
      </c>
      <c r="AI351" s="169">
        <v>6.0201281037998396E-7</v>
      </c>
      <c r="AJ351" s="169">
        <v>2.0427175286534701E-4</v>
      </c>
      <c r="AK351" s="169">
        <v>2.4466881964096799E-6</v>
      </c>
      <c r="AL351" s="169">
        <v>0</v>
      </c>
      <c r="AM351" s="169">
        <v>2.0671844106175599E-4</v>
      </c>
      <c r="AN351" s="169">
        <v>1.1361457504659799E-5</v>
      </c>
      <c r="AO351" s="169">
        <v>1.5997132177897899E-6</v>
      </c>
      <c r="AP351" s="169">
        <v>0</v>
      </c>
      <c r="AQ351" s="169">
        <v>1.29611707224496E-5</v>
      </c>
      <c r="AR351" s="169">
        <v>0</v>
      </c>
      <c r="AS351" s="169">
        <v>0</v>
      </c>
      <c r="AT351" s="169">
        <v>0</v>
      </c>
      <c r="AU351" s="169">
        <v>0</v>
      </c>
      <c r="AV351" s="169">
        <v>1.29611707224496E-5</v>
      </c>
      <c r="AW351" s="169">
        <v>1.29341545202685E-5</v>
      </c>
      <c r="AX351" s="169">
        <v>1.821151726222E-6</v>
      </c>
      <c r="AY351" s="169">
        <v>0</v>
      </c>
      <c r="AZ351" s="169">
        <v>1.47553062464905E-5</v>
      </c>
      <c r="BA351" s="169">
        <v>0</v>
      </c>
      <c r="BB351" s="169">
        <v>0</v>
      </c>
      <c r="BC351" s="169">
        <v>0</v>
      </c>
      <c r="BD351" s="169">
        <v>0</v>
      </c>
      <c r="BE351" s="169">
        <v>1.47553062464905E-5</v>
      </c>
      <c r="BF351" s="169">
        <v>1.14006744226635E-4</v>
      </c>
      <c r="BG351" s="169">
        <v>6.7739610661465794E-5</v>
      </c>
      <c r="BH351" s="169">
        <v>0</v>
      </c>
      <c r="BI351" s="169">
        <v>1.8174635488810099E-4</v>
      </c>
      <c r="BJ351" s="169">
        <v>1.2277539495093901E-5</v>
      </c>
      <c r="BK351" s="169">
        <v>1.47055628310006E-7</v>
      </c>
      <c r="BL351" s="169">
        <v>0</v>
      </c>
      <c r="BM351" s="169">
        <v>1.2424595123403901E-5</v>
      </c>
      <c r="BN351" s="169">
        <v>0.117207418096631</v>
      </c>
    </row>
    <row r="352" spans="1:66" x14ac:dyDescent="0.25">
      <c r="A352" s="169" t="s">
        <v>209</v>
      </c>
      <c r="B352" s="169">
        <v>2030</v>
      </c>
      <c r="C352" s="169" t="s">
        <v>61</v>
      </c>
      <c r="D352" s="169">
        <v>2028</v>
      </c>
      <c r="E352" s="169" t="s">
        <v>210</v>
      </c>
      <c r="F352" s="169" t="s">
        <v>211</v>
      </c>
      <c r="G352" s="169">
        <v>29.357960972278399</v>
      </c>
      <c r="H352" s="169">
        <v>1646.4145390850499</v>
      </c>
      <c r="I352" s="169">
        <v>428.62623019526399</v>
      </c>
      <c r="J352" s="169">
        <v>1.48288225345658E-3</v>
      </c>
      <c r="K352" s="169">
        <v>9.2408468250505495E-5</v>
      </c>
      <c r="L352" s="169">
        <v>6.2155377191648804E-4</v>
      </c>
      <c r="M352" s="169">
        <v>2.1968444936235699E-3</v>
      </c>
      <c r="N352" s="169">
        <v>8.1685939892477708E-6</v>
      </c>
      <c r="O352" s="169">
        <v>2.2068011263001599E-8</v>
      </c>
      <c r="P352" s="169">
        <v>0</v>
      </c>
      <c r="Q352" s="169">
        <v>8.1906620005107698E-6</v>
      </c>
      <c r="R352" s="169">
        <v>5.44458410671144E-6</v>
      </c>
      <c r="S352" s="169">
        <v>1.01378156066967E-4</v>
      </c>
      <c r="T352" s="169">
        <v>1.15013402174189E-4</v>
      </c>
      <c r="U352" s="169">
        <v>8.5379415618425703E-6</v>
      </c>
      <c r="V352" s="169">
        <v>2.3065828806964898E-8</v>
      </c>
      <c r="W352" s="169">
        <v>0</v>
      </c>
      <c r="X352" s="169">
        <v>8.5610073906495394E-6</v>
      </c>
      <c r="Y352" s="169">
        <v>2.1778336426845699E-5</v>
      </c>
      <c r="Z352" s="169">
        <v>2.36549030822923E-4</v>
      </c>
      <c r="AA352" s="169">
        <v>2.6688837464041798E-4</v>
      </c>
      <c r="AB352" s="169">
        <v>1.32121637132731</v>
      </c>
      <c r="AC352" s="169">
        <v>1.55339107529566E-2</v>
      </c>
      <c r="AD352" s="169">
        <v>0</v>
      </c>
      <c r="AE352" s="169">
        <v>1.3367502820802599</v>
      </c>
      <c r="AF352" s="169">
        <v>5.1577096654454597E-7</v>
      </c>
      <c r="AG352" s="169">
        <v>7.4151489818061006E-8</v>
      </c>
      <c r="AH352" s="169">
        <v>0</v>
      </c>
      <c r="AI352" s="169">
        <v>5.8992245636260696E-7</v>
      </c>
      <c r="AJ352" s="169">
        <v>2.0767681455137799E-4</v>
      </c>
      <c r="AK352" s="169">
        <v>2.4417144479208301E-6</v>
      </c>
      <c r="AL352" s="169">
        <v>0</v>
      </c>
      <c r="AM352" s="169">
        <v>2.10118528999298E-4</v>
      </c>
      <c r="AN352" s="169">
        <v>1.11044074740656E-5</v>
      </c>
      <c r="AO352" s="169">
        <v>1.59646124182847E-6</v>
      </c>
      <c r="AP352" s="169">
        <v>0</v>
      </c>
      <c r="AQ352" s="169">
        <v>1.2700868715894E-5</v>
      </c>
      <c r="AR352" s="169">
        <v>0</v>
      </c>
      <c r="AS352" s="169">
        <v>0</v>
      </c>
      <c r="AT352" s="169">
        <v>0</v>
      </c>
      <c r="AU352" s="169">
        <v>0</v>
      </c>
      <c r="AV352" s="169">
        <v>1.2700868715894E-5</v>
      </c>
      <c r="AW352" s="169">
        <v>1.26415226274166E-5</v>
      </c>
      <c r="AX352" s="169">
        <v>1.8174495991346299E-6</v>
      </c>
      <c r="AY352" s="169">
        <v>0</v>
      </c>
      <c r="AZ352" s="169">
        <v>1.44589722265512E-5</v>
      </c>
      <c r="BA352" s="169">
        <v>0</v>
      </c>
      <c r="BB352" s="169">
        <v>0</v>
      </c>
      <c r="BC352" s="169">
        <v>0</v>
      </c>
      <c r="BD352" s="169">
        <v>0</v>
      </c>
      <c r="BE352" s="169">
        <v>1.44589722265512E-5</v>
      </c>
      <c r="BF352" s="169">
        <v>1.1142736978455699E-4</v>
      </c>
      <c r="BG352" s="169">
        <v>6.7601906238541206E-5</v>
      </c>
      <c r="BH352" s="169">
        <v>0</v>
      </c>
      <c r="BI352" s="169">
        <v>1.79029276023098E-4</v>
      </c>
      <c r="BJ352" s="169">
        <v>1.24821971569931E-5</v>
      </c>
      <c r="BK352" s="169">
        <v>1.46756686372837E-7</v>
      </c>
      <c r="BL352" s="169">
        <v>0</v>
      </c>
      <c r="BM352" s="169">
        <v>1.26289538433659E-5</v>
      </c>
      <c r="BN352" s="169">
        <v>0.119135236081393</v>
      </c>
    </row>
    <row r="353" spans="1:66" x14ac:dyDescent="0.25">
      <c r="A353" s="169" t="s">
        <v>209</v>
      </c>
      <c r="B353" s="169">
        <v>2030</v>
      </c>
      <c r="C353" s="169" t="s">
        <v>61</v>
      </c>
      <c r="D353" s="169">
        <v>2029</v>
      </c>
      <c r="E353" s="169" t="s">
        <v>210</v>
      </c>
      <c r="F353" s="169" t="s">
        <v>211</v>
      </c>
      <c r="G353" s="169">
        <v>28.284263667265101</v>
      </c>
      <c r="H353" s="169">
        <v>1579.37709841366</v>
      </c>
      <c r="I353" s="169">
        <v>412.95024954207003</v>
      </c>
      <c r="J353" s="169">
        <v>1.30048708763057E-3</v>
      </c>
      <c r="K353" s="169">
        <v>8.9028849229461698E-5</v>
      </c>
      <c r="L353" s="169">
        <v>5.9882192720636901E-4</v>
      </c>
      <c r="M353" s="169">
        <v>1.9883378640664102E-3</v>
      </c>
      <c r="N353" s="169">
        <v>6.8543826990309802E-6</v>
      </c>
      <c r="O353" s="169">
        <v>2.1260926457539101E-8</v>
      </c>
      <c r="P353" s="169">
        <v>0</v>
      </c>
      <c r="Q353" s="169">
        <v>6.8756436254885204E-6</v>
      </c>
      <c r="R353" s="169">
        <v>5.2228957193889599E-6</v>
      </c>
      <c r="S353" s="169">
        <v>9.7250318295022398E-5</v>
      </c>
      <c r="T353" s="169">
        <v>1.09348857639899E-4</v>
      </c>
      <c r="U353" s="169">
        <v>7.1643074688084004E-6</v>
      </c>
      <c r="V353" s="169">
        <v>2.2222251207985101E-8</v>
      </c>
      <c r="W353" s="169">
        <v>0</v>
      </c>
      <c r="X353" s="169">
        <v>7.18652972001639E-6</v>
      </c>
      <c r="Y353" s="169">
        <v>2.0891582877555799E-5</v>
      </c>
      <c r="Z353" s="169">
        <v>2.2691740935505201E-4</v>
      </c>
      <c r="AA353" s="169">
        <v>2.5499552195262402E-4</v>
      </c>
      <c r="AB353" s="169">
        <v>1.26742009948672</v>
      </c>
      <c r="AC353" s="169">
        <v>1.49657950678273E-2</v>
      </c>
      <c r="AD353" s="169">
        <v>0</v>
      </c>
      <c r="AE353" s="169">
        <v>1.2823858945545401</v>
      </c>
      <c r="AF353" s="169">
        <v>4.74505396383139E-7</v>
      </c>
      <c r="AG353" s="169">
        <v>7.1439576178842305E-8</v>
      </c>
      <c r="AH353" s="169">
        <v>0</v>
      </c>
      <c r="AI353" s="169">
        <v>5.4594497256198096E-7</v>
      </c>
      <c r="AJ353" s="169">
        <v>1.9922078977523101E-4</v>
      </c>
      <c r="AK353" s="169">
        <v>2.3524145736952302E-6</v>
      </c>
      <c r="AL353" s="169">
        <v>0</v>
      </c>
      <c r="AM353" s="169">
        <v>2.0157320434892599E-4</v>
      </c>
      <c r="AN353" s="169">
        <v>1.0215971064408999E-5</v>
      </c>
      <c r="AO353" s="169">
        <v>1.5380744848419001E-6</v>
      </c>
      <c r="AP353" s="169">
        <v>0</v>
      </c>
      <c r="AQ353" s="169">
        <v>1.1754045549250899E-5</v>
      </c>
      <c r="AR353" s="169">
        <v>0</v>
      </c>
      <c r="AS353" s="169">
        <v>0</v>
      </c>
      <c r="AT353" s="169">
        <v>0</v>
      </c>
      <c r="AU353" s="169">
        <v>0</v>
      </c>
      <c r="AV353" s="169">
        <v>1.1754045549250899E-5</v>
      </c>
      <c r="AW353" s="169">
        <v>1.1630105403947E-5</v>
      </c>
      <c r="AX353" s="169">
        <v>1.75098072078062E-6</v>
      </c>
      <c r="AY353" s="169">
        <v>0</v>
      </c>
      <c r="AZ353" s="169">
        <v>1.33810861247277E-5</v>
      </c>
      <c r="BA353" s="169">
        <v>0</v>
      </c>
      <c r="BB353" s="169">
        <v>0</v>
      </c>
      <c r="BC353" s="169">
        <v>0</v>
      </c>
      <c r="BD353" s="169">
        <v>0</v>
      </c>
      <c r="BE353" s="169">
        <v>1.33810861247277E-5</v>
      </c>
      <c r="BF353" s="169">
        <v>1.02512337758041E-4</v>
      </c>
      <c r="BG353" s="169">
        <v>6.5129527975942499E-5</v>
      </c>
      <c r="BH353" s="169">
        <v>0</v>
      </c>
      <c r="BI353" s="169">
        <v>1.6764186573398399E-4</v>
      </c>
      <c r="BJ353" s="169">
        <v>1.1973956655287199E-5</v>
      </c>
      <c r="BK353" s="169">
        <v>1.4138941107738999E-7</v>
      </c>
      <c r="BL353" s="169">
        <v>0</v>
      </c>
      <c r="BM353" s="169">
        <v>1.2115346066364599E-5</v>
      </c>
      <c r="BN353" s="169">
        <v>0.11429011711705001</v>
      </c>
    </row>
    <row r="354" spans="1:66" x14ac:dyDescent="0.25">
      <c r="A354" s="169" t="s">
        <v>209</v>
      </c>
      <c r="B354" s="169">
        <v>2030</v>
      </c>
      <c r="C354" s="169" t="s">
        <v>61</v>
      </c>
      <c r="D354" s="169">
        <v>2030</v>
      </c>
      <c r="E354" s="169" t="s">
        <v>210</v>
      </c>
      <c r="F354" s="169" t="s">
        <v>211</v>
      </c>
      <c r="G354" s="169">
        <v>17.081160350723</v>
      </c>
      <c r="H354" s="169">
        <v>953.80221983597505</v>
      </c>
      <c r="I354" s="169">
        <v>249.38494112055599</v>
      </c>
      <c r="J354" s="169">
        <v>7.1200820913866795E-4</v>
      </c>
      <c r="K354" s="169">
        <v>5.3765445953213401E-5</v>
      </c>
      <c r="L354" s="169">
        <v>3.61634776159263E-4</v>
      </c>
      <c r="M354" s="169">
        <v>1.1274084312511399E-3</v>
      </c>
      <c r="N354" s="169">
        <v>3.5491831787594599E-6</v>
      </c>
      <c r="O354" s="169">
        <v>1.2839694124562301E-8</v>
      </c>
      <c r="P354" s="169">
        <v>0</v>
      </c>
      <c r="Q354" s="169">
        <v>3.56202287288403E-6</v>
      </c>
      <c r="R354" s="169">
        <v>3.1541609259299501E-6</v>
      </c>
      <c r="S354" s="169">
        <v>5.8730476440815703E-5</v>
      </c>
      <c r="T354" s="169">
        <v>6.5446660239629702E-5</v>
      </c>
      <c r="U354" s="169">
        <v>3.7096614928358698E-6</v>
      </c>
      <c r="V354" s="169">
        <v>1.3420248117576101E-8</v>
      </c>
      <c r="W354" s="169">
        <v>0</v>
      </c>
      <c r="X354" s="169">
        <v>3.72308174095344E-6</v>
      </c>
      <c r="Y354" s="169">
        <v>1.26166437037198E-5</v>
      </c>
      <c r="Z354" s="169">
        <v>1.3703777836190299E-4</v>
      </c>
      <c r="AA354" s="169">
        <v>1.53377503806576E-4</v>
      </c>
      <c r="AB354" s="169">
        <v>0.76540815082690605</v>
      </c>
      <c r="AC354" s="169">
        <v>9.0379989501185396E-3</v>
      </c>
      <c r="AD354" s="169">
        <v>0</v>
      </c>
      <c r="AE354" s="169">
        <v>0.77444614977702397</v>
      </c>
      <c r="AF354" s="169">
        <v>2.74373334353961E-7</v>
      </c>
      <c r="AG354" s="169">
        <v>4.3143101423947799E-8</v>
      </c>
      <c r="AH354" s="169">
        <v>0</v>
      </c>
      <c r="AI354" s="169">
        <v>3.1751643577790901E-7</v>
      </c>
      <c r="AJ354" s="169">
        <v>1.20311502373908E-4</v>
      </c>
      <c r="AK354" s="169">
        <v>1.42064757341273E-6</v>
      </c>
      <c r="AL354" s="169">
        <v>0</v>
      </c>
      <c r="AM354" s="169">
        <v>1.21732149947321E-4</v>
      </c>
      <c r="AN354" s="169">
        <v>5.9071826494934899E-6</v>
      </c>
      <c r="AO354" s="169">
        <v>9.2885914287903102E-7</v>
      </c>
      <c r="AP354" s="169">
        <v>0</v>
      </c>
      <c r="AQ354" s="169">
        <v>6.8360417923725203E-6</v>
      </c>
      <c r="AR354" s="169">
        <v>0</v>
      </c>
      <c r="AS354" s="169">
        <v>0</v>
      </c>
      <c r="AT354" s="169">
        <v>0</v>
      </c>
      <c r="AU354" s="169">
        <v>0</v>
      </c>
      <c r="AV354" s="169">
        <v>6.8360417923725203E-6</v>
      </c>
      <c r="AW354" s="169">
        <v>6.7248777840925202E-6</v>
      </c>
      <c r="AX354" s="169">
        <v>1.0574354282128001E-6</v>
      </c>
      <c r="AY354" s="169">
        <v>0</v>
      </c>
      <c r="AZ354" s="169">
        <v>7.7823132123053292E-6</v>
      </c>
      <c r="BA354" s="169">
        <v>0</v>
      </c>
      <c r="BB354" s="169">
        <v>0</v>
      </c>
      <c r="BC354" s="169">
        <v>0</v>
      </c>
      <c r="BD354" s="169">
        <v>0</v>
      </c>
      <c r="BE354" s="169">
        <v>7.7823132123053292E-6</v>
      </c>
      <c r="BF354" s="169">
        <v>5.9275725230971601E-5</v>
      </c>
      <c r="BG354" s="169">
        <v>3.9332397831219399E-5</v>
      </c>
      <c r="BH354" s="169">
        <v>0</v>
      </c>
      <c r="BI354" s="169">
        <v>9.8608123062191095E-5</v>
      </c>
      <c r="BJ354" s="169">
        <v>7.23119668475871E-6</v>
      </c>
      <c r="BK354" s="169">
        <v>8.5386532628824599E-8</v>
      </c>
      <c r="BL354" s="169">
        <v>0</v>
      </c>
      <c r="BM354" s="169">
        <v>7.3165832173875302E-6</v>
      </c>
      <c r="BN354" s="169">
        <v>6.9020987781225299E-2</v>
      </c>
    </row>
    <row r="355" spans="1:66" x14ac:dyDescent="0.25">
      <c r="A355" s="169" t="s">
        <v>209</v>
      </c>
      <c r="B355" s="169">
        <v>2030</v>
      </c>
      <c r="C355" s="169" t="s">
        <v>61</v>
      </c>
      <c r="D355" s="169">
        <v>2031</v>
      </c>
      <c r="E355" s="169" t="s">
        <v>210</v>
      </c>
      <c r="F355" s="169" t="s">
        <v>211</v>
      </c>
      <c r="G355" s="169">
        <v>6.2278571482031397</v>
      </c>
      <c r="H355" s="169">
        <v>144.89999144305901</v>
      </c>
      <c r="I355" s="169">
        <v>90.926714363765896</v>
      </c>
      <c r="J355" s="169">
        <v>9.7020911201088205E-5</v>
      </c>
      <c r="K355" s="169">
        <v>1.9603089604616701E-5</v>
      </c>
      <c r="L355" s="169">
        <v>1.3185343849587901E-4</v>
      </c>
      <c r="M355" s="169">
        <v>2.4847743930158397E-4</v>
      </c>
      <c r="N355" s="169">
        <v>4.4951615483038101E-7</v>
      </c>
      <c r="O355" s="169">
        <v>4.68140215257756E-9</v>
      </c>
      <c r="P355" s="169">
        <v>0</v>
      </c>
      <c r="Q355" s="169">
        <v>4.5419755698295802E-7</v>
      </c>
      <c r="R355" s="169">
        <v>4.7917469856159303E-7</v>
      </c>
      <c r="S355" s="169">
        <v>8.9222328872168695E-6</v>
      </c>
      <c r="T355" s="169">
        <v>9.8556051427614296E-6</v>
      </c>
      <c r="U355" s="169">
        <v>4.69841280653416E-7</v>
      </c>
      <c r="V355" s="169">
        <v>4.89307438450273E-9</v>
      </c>
      <c r="W355" s="169">
        <v>0</v>
      </c>
      <c r="X355" s="169">
        <v>4.74734355037919E-7</v>
      </c>
      <c r="Y355" s="169">
        <v>1.91669879424637E-6</v>
      </c>
      <c r="Z355" s="169">
        <v>2.0818543403506E-5</v>
      </c>
      <c r="AA355" s="169">
        <v>2.3209976552790301E-5</v>
      </c>
      <c r="AB355" s="169">
        <v>0.116279488764808</v>
      </c>
      <c r="AC355" s="169">
        <v>3.2952893838131799E-3</v>
      </c>
      <c r="AD355" s="169">
        <v>0</v>
      </c>
      <c r="AE355" s="169">
        <v>0.119574778148621</v>
      </c>
      <c r="AF355" s="169">
        <v>3.9831141288784498E-8</v>
      </c>
      <c r="AG355" s="169">
        <v>1.5730141693061999E-8</v>
      </c>
      <c r="AH355" s="169">
        <v>0</v>
      </c>
      <c r="AI355" s="169">
        <v>5.55612829818465E-8</v>
      </c>
      <c r="AJ355" s="169">
        <v>1.82775163466058E-5</v>
      </c>
      <c r="AK355" s="169">
        <v>5.1797360152885604E-7</v>
      </c>
      <c r="AL355" s="169">
        <v>0</v>
      </c>
      <c r="AM355" s="169">
        <v>1.87954899481346E-5</v>
      </c>
      <c r="AN355" s="169">
        <v>8.5755354938060696E-7</v>
      </c>
      <c r="AO355" s="169">
        <v>3.3866563710398902E-7</v>
      </c>
      <c r="AP355" s="169">
        <v>0</v>
      </c>
      <c r="AQ355" s="169">
        <v>1.1962191864845901E-6</v>
      </c>
      <c r="AR355" s="169">
        <v>0</v>
      </c>
      <c r="AS355" s="169">
        <v>0</v>
      </c>
      <c r="AT355" s="169">
        <v>0</v>
      </c>
      <c r="AU355" s="169">
        <v>0</v>
      </c>
      <c r="AV355" s="169">
        <v>1.1962191864845901E-6</v>
      </c>
      <c r="AW355" s="169">
        <v>9.7625943788851999E-7</v>
      </c>
      <c r="AX355" s="169">
        <v>3.8554504817815903E-7</v>
      </c>
      <c r="AY355" s="169">
        <v>0</v>
      </c>
      <c r="AZ355" s="169">
        <v>1.3618044860666799E-6</v>
      </c>
      <c r="BA355" s="169">
        <v>0</v>
      </c>
      <c r="BB355" s="169">
        <v>0</v>
      </c>
      <c r="BC355" s="169">
        <v>0</v>
      </c>
      <c r="BD355" s="169">
        <v>0</v>
      </c>
      <c r="BE355" s="169">
        <v>1.3618044860666799E-6</v>
      </c>
      <c r="BF355" s="169">
        <v>8.6051356014697906E-6</v>
      </c>
      <c r="BG355" s="169">
        <v>1.4340744420138899E-5</v>
      </c>
      <c r="BH355" s="169">
        <v>0</v>
      </c>
      <c r="BI355" s="169">
        <v>2.29458800216087E-5</v>
      </c>
      <c r="BJ355" s="169">
        <v>1.09855095317853E-6</v>
      </c>
      <c r="BK355" s="169">
        <v>3.1132260143567797E-8</v>
      </c>
      <c r="BL355" s="169">
        <v>0</v>
      </c>
      <c r="BM355" s="169">
        <v>1.1296832133221001E-6</v>
      </c>
      <c r="BN355" s="169">
        <v>1.0656866592874001E-2</v>
      </c>
    </row>
    <row r="356" spans="1:66" x14ac:dyDescent="0.25">
      <c r="A356" s="169" t="s">
        <v>209</v>
      </c>
      <c r="B356" s="169">
        <v>2030</v>
      </c>
      <c r="C356" s="169" t="s">
        <v>62</v>
      </c>
      <c r="D356" s="169">
        <v>2021</v>
      </c>
      <c r="E356" s="169" t="s">
        <v>210</v>
      </c>
      <c r="F356" s="169" t="s">
        <v>211</v>
      </c>
      <c r="G356" s="169">
        <v>914.15047918077903</v>
      </c>
      <c r="H356" s="169">
        <v>101745.79295040399</v>
      </c>
      <c r="I356" s="169">
        <v>10549.169787605601</v>
      </c>
      <c r="J356" s="169">
        <v>0.13837223304568499</v>
      </c>
      <c r="K356" s="169">
        <v>2.8774220938343801E-3</v>
      </c>
      <c r="L356" s="169">
        <v>2.49155616893444E-2</v>
      </c>
      <c r="M356" s="169">
        <v>0.16616521682886401</v>
      </c>
      <c r="N356" s="169">
        <v>8.7743630885550497E-4</v>
      </c>
      <c r="O356" s="169">
        <v>6.8715545639183898E-7</v>
      </c>
      <c r="P356" s="169">
        <v>0</v>
      </c>
      <c r="Q356" s="169">
        <v>8.7812346431189695E-4</v>
      </c>
      <c r="R356" s="169">
        <v>3.3646661522460401E-4</v>
      </c>
      <c r="S356" s="169">
        <v>6.2650083754821296E-3</v>
      </c>
      <c r="T356" s="169">
        <v>7.47959845501863E-3</v>
      </c>
      <c r="U356" s="169">
        <v>9.1711008517599598E-4</v>
      </c>
      <c r="V356" s="169">
        <v>7.1822557692269997E-7</v>
      </c>
      <c r="W356" s="169">
        <v>0</v>
      </c>
      <c r="X356" s="169">
        <v>9.1782831075291904E-4</v>
      </c>
      <c r="Y356" s="169">
        <v>1.34586646089841E-3</v>
      </c>
      <c r="Z356" s="169">
        <v>1.4618352876124899E-2</v>
      </c>
      <c r="AA356" s="169">
        <v>1.6882047647776299E-2</v>
      </c>
      <c r="AB356" s="169">
        <v>84.752969492486898</v>
      </c>
      <c r="AC356" s="169">
        <v>0.54284830905446402</v>
      </c>
      <c r="AD356" s="169">
        <v>0</v>
      </c>
      <c r="AE356" s="169">
        <v>85.295817801541304</v>
      </c>
      <c r="AF356" s="169">
        <v>3.9584305776021303E-5</v>
      </c>
      <c r="AG356" s="169">
        <v>2.30893487504655E-6</v>
      </c>
      <c r="AH356" s="169">
        <v>0</v>
      </c>
      <c r="AI356" s="169">
        <v>4.1893240651067799E-5</v>
      </c>
      <c r="AJ356" s="169">
        <v>1.3321986549627201E-2</v>
      </c>
      <c r="AK356" s="169">
        <v>8.5328194575560694E-5</v>
      </c>
      <c r="AL356" s="169">
        <v>0</v>
      </c>
      <c r="AM356" s="169">
        <v>1.34073147442028E-2</v>
      </c>
      <c r="AN356" s="169">
        <v>8.5223924847849198E-4</v>
      </c>
      <c r="AO356" s="169">
        <v>4.9710734699494199E-5</v>
      </c>
      <c r="AP356" s="169">
        <v>0</v>
      </c>
      <c r="AQ356" s="169">
        <v>9.0194998317798605E-4</v>
      </c>
      <c r="AR356" s="169">
        <v>0</v>
      </c>
      <c r="AS356" s="169">
        <v>0</v>
      </c>
      <c r="AT356" s="169">
        <v>0</v>
      </c>
      <c r="AU356" s="169">
        <v>0</v>
      </c>
      <c r="AV356" s="169">
        <v>9.0194998317798605E-4</v>
      </c>
      <c r="AW356" s="169">
        <v>9.7020951084289498E-4</v>
      </c>
      <c r="AX356" s="169">
        <v>5.6591887410187001E-5</v>
      </c>
      <c r="AY356" s="169">
        <v>0</v>
      </c>
      <c r="AZ356" s="169">
        <v>1.02680139825308E-3</v>
      </c>
      <c r="BA356" s="169">
        <v>0</v>
      </c>
      <c r="BB356" s="169">
        <v>0</v>
      </c>
      <c r="BC356" s="169">
        <v>0</v>
      </c>
      <c r="BD356" s="169">
        <v>0</v>
      </c>
      <c r="BE356" s="169">
        <v>1.02680139825308E-3</v>
      </c>
      <c r="BF356" s="169">
        <v>8.5640476895281394E-3</v>
      </c>
      <c r="BG356" s="169">
        <v>2.1049934305672701E-3</v>
      </c>
      <c r="BH356" s="169">
        <v>0</v>
      </c>
      <c r="BI356" s="169">
        <v>1.06690411200954E-2</v>
      </c>
      <c r="BJ356" s="169">
        <v>8.0070403137910196E-4</v>
      </c>
      <c r="BK356" s="169">
        <v>5.1285616550080797E-6</v>
      </c>
      <c r="BL356" s="169">
        <v>0</v>
      </c>
      <c r="BM356" s="169">
        <v>8.0583259303411002E-4</v>
      </c>
      <c r="BN356" s="169">
        <v>7.60182176638728</v>
      </c>
    </row>
    <row r="357" spans="1:66" x14ac:dyDescent="0.25">
      <c r="A357" s="169" t="s">
        <v>209</v>
      </c>
      <c r="B357" s="169">
        <v>2030</v>
      </c>
      <c r="C357" s="169" t="s">
        <v>62</v>
      </c>
      <c r="D357" s="169">
        <v>2022</v>
      </c>
      <c r="E357" s="169" t="s">
        <v>210</v>
      </c>
      <c r="F357" s="169" t="s">
        <v>211</v>
      </c>
      <c r="G357" s="169">
        <v>983.22101114523105</v>
      </c>
      <c r="H357" s="169">
        <v>117914.60689327</v>
      </c>
      <c r="I357" s="169">
        <v>11346.234150210599</v>
      </c>
      <c r="J357" s="169">
        <v>0.153869567348317</v>
      </c>
      <c r="K357" s="169">
        <v>3.0948316770854E-3</v>
      </c>
      <c r="L357" s="169">
        <v>2.6798108533949601E-2</v>
      </c>
      <c r="M357" s="169">
        <v>0.183762507559352</v>
      </c>
      <c r="N357" s="169">
        <v>9.6486131418702895E-4</v>
      </c>
      <c r="O357" s="169">
        <v>7.3907490947552999E-7</v>
      </c>
      <c r="P357" s="169">
        <v>0</v>
      </c>
      <c r="Q357" s="169">
        <v>9.6560038909650496E-4</v>
      </c>
      <c r="R357" s="169">
        <v>3.89935814704963E-4</v>
      </c>
      <c r="S357" s="169">
        <v>7.2606048698064104E-3</v>
      </c>
      <c r="T357" s="169">
        <v>8.6161410736078792E-3</v>
      </c>
      <c r="U357" s="169">
        <v>1.0084880613058899E-3</v>
      </c>
      <c r="V357" s="169">
        <v>7.72492597285676E-7</v>
      </c>
      <c r="W357" s="169">
        <v>0</v>
      </c>
      <c r="X357" s="169">
        <v>1.0092605539031799E-3</v>
      </c>
      <c r="Y357" s="169">
        <v>1.55974325881985E-3</v>
      </c>
      <c r="Z357" s="169">
        <v>1.69414113628816E-2</v>
      </c>
      <c r="AA357" s="169">
        <v>1.95104151756046E-2</v>
      </c>
      <c r="AB357" s="169">
        <v>98.221388727249504</v>
      </c>
      <c r="AC357" s="169">
        <v>0.58386433687079997</v>
      </c>
      <c r="AD357" s="169">
        <v>0</v>
      </c>
      <c r="AE357" s="169">
        <v>98.805253064120294</v>
      </c>
      <c r="AF357" s="169">
        <v>4.4797401650782998E-5</v>
      </c>
      <c r="AG357" s="169">
        <v>2.4833912295776499E-6</v>
      </c>
      <c r="AH357" s="169">
        <v>0</v>
      </c>
      <c r="AI357" s="169">
        <v>4.7280792880360598E-5</v>
      </c>
      <c r="AJ357" s="169">
        <v>1.5439034494550899E-2</v>
      </c>
      <c r="AK357" s="169">
        <v>9.1775342966471E-5</v>
      </c>
      <c r="AL357" s="169">
        <v>0</v>
      </c>
      <c r="AM357" s="169">
        <v>1.5530809837517401E-2</v>
      </c>
      <c r="AN357" s="169">
        <v>9.6447577311762104E-4</v>
      </c>
      <c r="AO357" s="169">
        <v>5.3466732172814801E-5</v>
      </c>
      <c r="AP357" s="169">
        <v>0</v>
      </c>
      <c r="AQ357" s="169">
        <v>1.0179425052904299E-3</v>
      </c>
      <c r="AR357" s="169">
        <v>0</v>
      </c>
      <c r="AS357" s="169">
        <v>0</v>
      </c>
      <c r="AT357" s="169">
        <v>0</v>
      </c>
      <c r="AU357" s="169">
        <v>0</v>
      </c>
      <c r="AV357" s="169">
        <v>1.0179425052904299E-3</v>
      </c>
      <c r="AW357" s="169">
        <v>1.09798225055564E-3</v>
      </c>
      <c r="AX357" s="169">
        <v>6.08678046221945E-5</v>
      </c>
      <c r="AY357" s="169">
        <v>0</v>
      </c>
      <c r="AZ357" s="169">
        <v>1.1588500551778401E-3</v>
      </c>
      <c r="BA357" s="169">
        <v>0</v>
      </c>
      <c r="BB357" s="169">
        <v>0</v>
      </c>
      <c r="BC357" s="169">
        <v>0</v>
      </c>
      <c r="BD357" s="169">
        <v>0</v>
      </c>
      <c r="BE357" s="169">
        <v>1.1588500551778401E-3</v>
      </c>
      <c r="BF357" s="169">
        <v>9.6918986996345994E-3</v>
      </c>
      <c r="BG357" s="169">
        <v>2.2640405670532201E-3</v>
      </c>
      <c r="BH357" s="169">
        <v>0</v>
      </c>
      <c r="BI357" s="169">
        <v>1.1955939266687801E-2</v>
      </c>
      <c r="BJ357" s="169">
        <v>9.2794697805289705E-4</v>
      </c>
      <c r="BK357" s="169">
        <v>5.5160607482004299E-6</v>
      </c>
      <c r="BL357" s="169">
        <v>0</v>
      </c>
      <c r="BM357" s="169">
        <v>9.3346303880109704E-4</v>
      </c>
      <c r="BN357" s="169">
        <v>8.80582357653015</v>
      </c>
    </row>
    <row r="358" spans="1:66" x14ac:dyDescent="0.25">
      <c r="A358" s="169" t="s">
        <v>209</v>
      </c>
      <c r="B358" s="169">
        <v>2030</v>
      </c>
      <c r="C358" s="169" t="s">
        <v>62</v>
      </c>
      <c r="D358" s="169">
        <v>2023</v>
      </c>
      <c r="E358" s="169" t="s">
        <v>210</v>
      </c>
      <c r="F358" s="169" t="s">
        <v>211</v>
      </c>
      <c r="G358" s="169">
        <v>1061.4028481411799</v>
      </c>
      <c r="H358" s="169">
        <v>137139.55755014601</v>
      </c>
      <c r="I358" s="169">
        <v>12248.4417096447</v>
      </c>
      <c r="J358" s="169">
        <v>0.17092853195857199</v>
      </c>
      <c r="K358" s="169">
        <v>3.3409204231201902E-3</v>
      </c>
      <c r="L358" s="169">
        <v>2.8928987888084599E-2</v>
      </c>
      <c r="M358" s="169">
        <v>0.20319844026977599</v>
      </c>
      <c r="N358" s="169">
        <v>1.05785411466037E-3</v>
      </c>
      <c r="O358" s="169">
        <v>7.9784321634186797E-7</v>
      </c>
      <c r="P358" s="169">
        <v>0</v>
      </c>
      <c r="Q358" s="169">
        <v>1.0586519578767201E-3</v>
      </c>
      <c r="R358" s="169">
        <v>4.5351145638807699E-4</v>
      </c>
      <c r="S358" s="169">
        <v>8.4443833179460095E-3</v>
      </c>
      <c r="T358" s="169">
        <v>9.9565467322108008E-3</v>
      </c>
      <c r="U358" s="169">
        <v>1.1056855835671999E-3</v>
      </c>
      <c r="V358" s="169">
        <v>8.3391814620800899E-7</v>
      </c>
      <c r="W358" s="169">
        <v>0</v>
      </c>
      <c r="X358" s="169">
        <v>1.10651950171341E-3</v>
      </c>
      <c r="Y358" s="169">
        <v>1.8140458255523099E-3</v>
      </c>
      <c r="Z358" s="169">
        <v>1.97035610752073E-2</v>
      </c>
      <c r="AA358" s="169">
        <v>2.2624126402473001E-2</v>
      </c>
      <c r="AB358" s="169">
        <v>114.235531516534</v>
      </c>
      <c r="AC358" s="169">
        <v>0.63029091430918605</v>
      </c>
      <c r="AD358" s="169">
        <v>0</v>
      </c>
      <c r="AE358" s="169">
        <v>114.865822430843</v>
      </c>
      <c r="AF358" s="169">
        <v>5.0768882830455E-5</v>
      </c>
      <c r="AG358" s="169">
        <v>2.6808606551769601E-6</v>
      </c>
      <c r="AH358" s="169">
        <v>0</v>
      </c>
      <c r="AI358" s="169">
        <v>5.3449743485631997E-5</v>
      </c>
      <c r="AJ358" s="169">
        <v>1.7956234730957699E-2</v>
      </c>
      <c r="AK358" s="169">
        <v>9.9072954411627898E-5</v>
      </c>
      <c r="AL358" s="169">
        <v>0</v>
      </c>
      <c r="AM358" s="169">
        <v>1.80553076853694E-2</v>
      </c>
      <c r="AN358" s="169">
        <v>1.0930401254056899E-3</v>
      </c>
      <c r="AO358" s="169">
        <v>5.7718194755548201E-5</v>
      </c>
      <c r="AP358" s="169">
        <v>0</v>
      </c>
      <c r="AQ358" s="169">
        <v>1.15075832016124E-3</v>
      </c>
      <c r="AR358" s="169">
        <v>0</v>
      </c>
      <c r="AS358" s="169">
        <v>0</v>
      </c>
      <c r="AT358" s="169">
        <v>0</v>
      </c>
      <c r="AU358" s="169">
        <v>0</v>
      </c>
      <c r="AV358" s="169">
        <v>1.15075832016124E-3</v>
      </c>
      <c r="AW358" s="169">
        <v>1.2443429791514399E-3</v>
      </c>
      <c r="AX358" s="169">
        <v>6.5707771145825906E-5</v>
      </c>
      <c r="AY358" s="169">
        <v>0</v>
      </c>
      <c r="AZ358" s="169">
        <v>1.3100507502972699E-3</v>
      </c>
      <c r="BA358" s="169">
        <v>0</v>
      </c>
      <c r="BB358" s="169">
        <v>0</v>
      </c>
      <c r="BC358" s="169">
        <v>0</v>
      </c>
      <c r="BD358" s="169">
        <v>0</v>
      </c>
      <c r="BE358" s="169">
        <v>1.3100507502972699E-3</v>
      </c>
      <c r="BF358" s="169">
        <v>1.09838260228322E-2</v>
      </c>
      <c r="BG358" s="169">
        <v>2.4440680975465002E-3</v>
      </c>
      <c r="BH358" s="169">
        <v>0</v>
      </c>
      <c r="BI358" s="169">
        <v>1.3427894120378699E-2</v>
      </c>
      <c r="BJ358" s="169">
        <v>1.0792406585840299E-3</v>
      </c>
      <c r="BK358" s="169">
        <v>5.9546760314247497E-6</v>
      </c>
      <c r="BL358" s="169">
        <v>0</v>
      </c>
      <c r="BM358" s="169">
        <v>1.0851953346154501E-3</v>
      </c>
      <c r="BN358" s="169">
        <v>10.2371901890949</v>
      </c>
    </row>
    <row r="359" spans="1:66" x14ac:dyDescent="0.25">
      <c r="A359" s="169" t="s">
        <v>209</v>
      </c>
      <c r="B359" s="169">
        <v>2030</v>
      </c>
      <c r="C359" s="169" t="s">
        <v>62</v>
      </c>
      <c r="D359" s="169">
        <v>2024</v>
      </c>
      <c r="E359" s="169" t="s">
        <v>210</v>
      </c>
      <c r="F359" s="169" t="s">
        <v>211</v>
      </c>
      <c r="G359" s="169">
        <v>1140.16582035899</v>
      </c>
      <c r="H359" s="169">
        <v>158287.49912455701</v>
      </c>
      <c r="I359" s="169">
        <v>13157.3554889677</v>
      </c>
      <c r="J359" s="169">
        <v>0.187436360141022</v>
      </c>
      <c r="K359" s="169">
        <v>3.5888383771081299E-3</v>
      </c>
      <c r="L359" s="169">
        <v>3.1075706330859602E-2</v>
      </c>
      <c r="M359" s="169">
        <v>0.22210090484899001</v>
      </c>
      <c r="N359" s="169">
        <v>1.1420622643011501E-3</v>
      </c>
      <c r="O359" s="169">
        <v>8.5704835526998802E-7</v>
      </c>
      <c r="P359" s="169">
        <v>0</v>
      </c>
      <c r="Q359" s="169">
        <v>1.1429193126564199E-3</v>
      </c>
      <c r="R359" s="169">
        <v>5.2344630198880202E-4</v>
      </c>
      <c r="S359" s="169">
        <v>9.7465701430314907E-3</v>
      </c>
      <c r="T359" s="169">
        <v>1.14129357576767E-2</v>
      </c>
      <c r="U359" s="169">
        <v>1.1937012520666099E-3</v>
      </c>
      <c r="V359" s="169">
        <v>8.9580027879954597E-7</v>
      </c>
      <c r="W359" s="169">
        <v>0</v>
      </c>
      <c r="X359" s="169">
        <v>1.1945970523454101E-3</v>
      </c>
      <c r="Y359" s="169">
        <v>2.0937852079551999E-3</v>
      </c>
      <c r="Z359" s="169">
        <v>2.27419970004068E-2</v>
      </c>
      <c r="AA359" s="169">
        <v>2.6030379260707399E-2</v>
      </c>
      <c r="AB359" s="169">
        <v>120.112026291817</v>
      </c>
      <c r="AC359" s="169">
        <v>0.62582488994613905</v>
      </c>
      <c r="AD359" s="169">
        <v>0</v>
      </c>
      <c r="AE359" s="169">
        <v>120.73785118176301</v>
      </c>
      <c r="AF359" s="169">
        <v>5.6963016791050399E-5</v>
      </c>
      <c r="AG359" s="169">
        <v>2.8797978953335201E-6</v>
      </c>
      <c r="AH359" s="169">
        <v>0</v>
      </c>
      <c r="AI359" s="169">
        <v>5.98428146863839E-5</v>
      </c>
      <c r="AJ359" s="169">
        <v>1.8879937874624102E-2</v>
      </c>
      <c r="AK359" s="169">
        <v>9.8370957574808206E-5</v>
      </c>
      <c r="AL359" s="169">
        <v>0</v>
      </c>
      <c r="AM359" s="169">
        <v>1.8978308832198899E-2</v>
      </c>
      <c r="AN359" s="169">
        <v>1.2263981310107999E-3</v>
      </c>
      <c r="AO359" s="169">
        <v>6.2001258983192495E-5</v>
      </c>
      <c r="AP359" s="169">
        <v>0</v>
      </c>
      <c r="AQ359" s="169">
        <v>1.28839938999399E-3</v>
      </c>
      <c r="AR359" s="169">
        <v>0</v>
      </c>
      <c r="AS359" s="169">
        <v>0</v>
      </c>
      <c r="AT359" s="169">
        <v>0</v>
      </c>
      <c r="AU359" s="169">
        <v>0</v>
      </c>
      <c r="AV359" s="169">
        <v>1.28839938999399E-3</v>
      </c>
      <c r="AW359" s="169">
        <v>1.39616091714961E-3</v>
      </c>
      <c r="AX359" s="169">
        <v>7.0583713736630397E-5</v>
      </c>
      <c r="AY359" s="169">
        <v>0</v>
      </c>
      <c r="AZ359" s="169">
        <v>1.46674463088624E-3</v>
      </c>
      <c r="BA359" s="169">
        <v>0</v>
      </c>
      <c r="BB359" s="169">
        <v>0</v>
      </c>
      <c r="BC359" s="169">
        <v>0</v>
      </c>
      <c r="BD359" s="169">
        <v>0</v>
      </c>
      <c r="BE359" s="169">
        <v>1.46674463088624E-3</v>
      </c>
      <c r="BF359" s="169">
        <v>1.2323924150407299E-2</v>
      </c>
      <c r="BG359" s="169">
        <v>2.6254337948428798E-3</v>
      </c>
      <c r="BH359" s="169">
        <v>0</v>
      </c>
      <c r="BI359" s="169">
        <v>1.4949357945250199E-2</v>
      </c>
      <c r="BJ359" s="169">
        <v>1.13475886738689E-3</v>
      </c>
      <c r="BK359" s="169">
        <v>5.9124832477011701E-6</v>
      </c>
      <c r="BL359" s="169">
        <v>0</v>
      </c>
      <c r="BM359" s="169">
        <v>1.1406713506345899E-3</v>
      </c>
      <c r="BN359" s="169">
        <v>10.760523186211399</v>
      </c>
    </row>
    <row r="360" spans="1:66" x14ac:dyDescent="0.25">
      <c r="A360" s="169" t="s">
        <v>209</v>
      </c>
      <c r="B360" s="169">
        <v>2030</v>
      </c>
      <c r="C360" s="169" t="s">
        <v>62</v>
      </c>
      <c r="D360" s="169">
        <v>2025</v>
      </c>
      <c r="E360" s="169" t="s">
        <v>210</v>
      </c>
      <c r="F360" s="169" t="s">
        <v>211</v>
      </c>
      <c r="G360" s="169">
        <v>1208.5172539069699</v>
      </c>
      <c r="H360" s="169">
        <v>179285.21530165899</v>
      </c>
      <c r="I360" s="169">
        <v>13946.1215555458</v>
      </c>
      <c r="J360" s="169">
        <v>0.20046141023881101</v>
      </c>
      <c r="K360" s="169">
        <v>3.8039844931091402E-3</v>
      </c>
      <c r="L360" s="169">
        <v>3.2938653841039701E-2</v>
      </c>
      <c r="M360" s="169">
        <v>0.23720404857296001</v>
      </c>
      <c r="N360" s="169">
        <v>1.19870854961205E-3</v>
      </c>
      <c r="O360" s="169">
        <v>9.0842727108786102E-7</v>
      </c>
      <c r="P360" s="169">
        <v>0</v>
      </c>
      <c r="Q360" s="169">
        <v>1.1996169768831301E-3</v>
      </c>
      <c r="R360" s="169">
        <v>5.9288436212560003E-4</v>
      </c>
      <c r="S360" s="169">
        <v>1.10395068227786E-2</v>
      </c>
      <c r="T360" s="169">
        <v>1.28320081617874E-2</v>
      </c>
      <c r="U360" s="169">
        <v>1.25290883103509E-3</v>
      </c>
      <c r="V360" s="169">
        <v>9.49502321200141E-7</v>
      </c>
      <c r="W360" s="169">
        <v>0</v>
      </c>
      <c r="X360" s="169">
        <v>1.2538583333562899E-3</v>
      </c>
      <c r="Y360" s="169">
        <v>2.3715374485024001E-3</v>
      </c>
      <c r="Z360" s="169">
        <v>2.5758849253150199E-2</v>
      </c>
      <c r="AA360" s="169">
        <v>2.9384245035008898E-2</v>
      </c>
      <c r="AB360" s="169">
        <v>136.04555390126799</v>
      </c>
      <c r="AC360" s="169">
        <v>0.66334226471216795</v>
      </c>
      <c r="AD360" s="169">
        <v>0</v>
      </c>
      <c r="AE360" s="169">
        <v>136.708896165981</v>
      </c>
      <c r="AF360" s="169">
        <v>6.2554610993237203E-5</v>
      </c>
      <c r="AG360" s="169">
        <v>3.0524379718554698E-6</v>
      </c>
      <c r="AH360" s="169">
        <v>0</v>
      </c>
      <c r="AI360" s="169">
        <v>6.5607048965092706E-5</v>
      </c>
      <c r="AJ360" s="169">
        <v>2.1384466527393502E-2</v>
      </c>
      <c r="AK360" s="169">
        <v>1.04268166427822E-4</v>
      </c>
      <c r="AL360" s="169">
        <v>0</v>
      </c>
      <c r="AM360" s="169">
        <v>2.1488734693821399E-2</v>
      </c>
      <c r="AN360" s="169">
        <v>1.3467836208469E-3</v>
      </c>
      <c r="AO360" s="169">
        <v>6.5718152489039201E-5</v>
      </c>
      <c r="AP360" s="169">
        <v>0</v>
      </c>
      <c r="AQ360" s="169">
        <v>1.41250177333594E-3</v>
      </c>
      <c r="AR360" s="169">
        <v>0</v>
      </c>
      <c r="AS360" s="169">
        <v>0</v>
      </c>
      <c r="AT360" s="169">
        <v>0</v>
      </c>
      <c r="AU360" s="169">
        <v>0</v>
      </c>
      <c r="AV360" s="169">
        <v>1.41250177333594E-3</v>
      </c>
      <c r="AW360" s="169">
        <v>1.53321063342938E-3</v>
      </c>
      <c r="AX360" s="169">
        <v>7.4815114058313204E-5</v>
      </c>
      <c r="AY360" s="169">
        <v>0</v>
      </c>
      <c r="AZ360" s="169">
        <v>1.6080257474876999E-3</v>
      </c>
      <c r="BA360" s="169">
        <v>0</v>
      </c>
      <c r="BB360" s="169">
        <v>0</v>
      </c>
      <c r="BC360" s="169">
        <v>0</v>
      </c>
      <c r="BD360" s="169">
        <v>0</v>
      </c>
      <c r="BE360" s="169">
        <v>1.6080257474876999E-3</v>
      </c>
      <c r="BF360" s="169">
        <v>1.3533663026994099E-2</v>
      </c>
      <c r="BG360" s="169">
        <v>2.7828250798283501E-3</v>
      </c>
      <c r="BH360" s="169">
        <v>0</v>
      </c>
      <c r="BI360" s="169">
        <v>1.6316488106822499E-2</v>
      </c>
      <c r="BJ360" s="169">
        <v>1.2852909356716399E-3</v>
      </c>
      <c r="BK360" s="169">
        <v>6.2669288016658804E-6</v>
      </c>
      <c r="BL360" s="169">
        <v>0</v>
      </c>
      <c r="BM360" s="169">
        <v>1.29155786447331E-3</v>
      </c>
      <c r="BN360" s="169">
        <v>12.1839111145089</v>
      </c>
    </row>
    <row r="361" spans="1:66" x14ac:dyDescent="0.25">
      <c r="A361" s="169" t="s">
        <v>209</v>
      </c>
      <c r="B361" s="169">
        <v>2030</v>
      </c>
      <c r="C361" s="169" t="s">
        <v>62</v>
      </c>
      <c r="D361" s="169">
        <v>2026</v>
      </c>
      <c r="E361" s="169" t="s">
        <v>210</v>
      </c>
      <c r="F361" s="169" t="s">
        <v>211</v>
      </c>
      <c r="G361" s="169">
        <v>1340.97179904161</v>
      </c>
      <c r="H361" s="169">
        <v>210798.26190618501</v>
      </c>
      <c r="I361" s="169">
        <v>15474.6286422757</v>
      </c>
      <c r="J361" s="169">
        <v>0.22099156979682999</v>
      </c>
      <c r="K361" s="169">
        <v>4.2209045115078102E-3</v>
      </c>
      <c r="L361" s="169">
        <v>3.6548759032138799E-2</v>
      </c>
      <c r="M361" s="169">
        <v>0.26176123334047602</v>
      </c>
      <c r="N361" s="169">
        <v>1.29159289946883E-3</v>
      </c>
      <c r="O361" s="169">
        <v>1.0079916923576801E-6</v>
      </c>
      <c r="P361" s="169">
        <v>0</v>
      </c>
      <c r="Q361" s="169">
        <v>1.2926008911611901E-3</v>
      </c>
      <c r="R361" s="169">
        <v>6.9709592526716899E-4</v>
      </c>
      <c r="S361" s="169">
        <v>1.29799261284746E-2</v>
      </c>
      <c r="T361" s="169">
        <v>1.4969622944903E-2</v>
      </c>
      <c r="U361" s="169">
        <v>1.3499929990241999E-3</v>
      </c>
      <c r="V361" s="169">
        <v>1.0535686037892099E-6</v>
      </c>
      <c r="W361" s="169">
        <v>0</v>
      </c>
      <c r="X361" s="169">
        <v>1.35104656762799E-3</v>
      </c>
      <c r="Y361" s="169">
        <v>2.7883837010686699E-3</v>
      </c>
      <c r="Z361" s="169">
        <v>3.0286494299774199E-2</v>
      </c>
      <c r="AA361" s="169">
        <v>3.4425924568470899E-2</v>
      </c>
      <c r="AB361" s="169">
        <v>159.958344887495</v>
      </c>
      <c r="AC361" s="169">
        <v>0.73604515551243299</v>
      </c>
      <c r="AD361" s="169">
        <v>0</v>
      </c>
      <c r="AE361" s="169">
        <v>160.69439004300699</v>
      </c>
      <c r="AF361" s="169">
        <v>7.1109421978837398E-5</v>
      </c>
      <c r="AG361" s="169">
        <v>3.38698783600243E-6</v>
      </c>
      <c r="AH361" s="169">
        <v>0</v>
      </c>
      <c r="AI361" s="169">
        <v>7.4496409814839805E-5</v>
      </c>
      <c r="AJ361" s="169">
        <v>2.5143224265207102E-2</v>
      </c>
      <c r="AK361" s="169">
        <v>1.1569604841425801E-4</v>
      </c>
      <c r="AL361" s="169">
        <v>0</v>
      </c>
      <c r="AM361" s="169">
        <v>2.52589203136213E-2</v>
      </c>
      <c r="AN361" s="169">
        <v>1.5309663554512699E-3</v>
      </c>
      <c r="AO361" s="169">
        <v>7.2920919323260096E-5</v>
      </c>
      <c r="AP361" s="169">
        <v>0</v>
      </c>
      <c r="AQ361" s="169">
        <v>1.60388727477453E-3</v>
      </c>
      <c r="AR361" s="169">
        <v>0</v>
      </c>
      <c r="AS361" s="169">
        <v>0</v>
      </c>
      <c r="AT361" s="169">
        <v>0</v>
      </c>
      <c r="AU361" s="169">
        <v>0</v>
      </c>
      <c r="AV361" s="169">
        <v>1.60388727477453E-3</v>
      </c>
      <c r="AW361" s="169">
        <v>1.74288865654935E-3</v>
      </c>
      <c r="AX361" s="169">
        <v>8.3014915815180095E-5</v>
      </c>
      <c r="AY361" s="169">
        <v>0</v>
      </c>
      <c r="AZ361" s="169">
        <v>1.8259035723645399E-3</v>
      </c>
      <c r="BA361" s="169">
        <v>0</v>
      </c>
      <c r="BB361" s="169">
        <v>0</v>
      </c>
      <c r="BC361" s="169">
        <v>0</v>
      </c>
      <c r="BD361" s="169">
        <v>0</v>
      </c>
      <c r="BE361" s="169">
        <v>1.8259035723645399E-3</v>
      </c>
      <c r="BF361" s="169">
        <v>1.5384492527979601E-2</v>
      </c>
      <c r="BG361" s="169">
        <v>3.0878251358443598E-3</v>
      </c>
      <c r="BH361" s="169">
        <v>0</v>
      </c>
      <c r="BI361" s="169">
        <v>1.8472317663824001E-2</v>
      </c>
      <c r="BJ361" s="169">
        <v>1.51120712785762E-3</v>
      </c>
      <c r="BK361" s="169">
        <v>6.9537896645392203E-6</v>
      </c>
      <c r="BL361" s="169">
        <v>0</v>
      </c>
      <c r="BM361" s="169">
        <v>1.51816091752216E-3</v>
      </c>
      <c r="BN361" s="169">
        <v>14.321571015445301</v>
      </c>
    </row>
    <row r="362" spans="1:66" x14ac:dyDescent="0.25">
      <c r="A362" s="169" t="s">
        <v>209</v>
      </c>
      <c r="B362" s="169">
        <v>2030</v>
      </c>
      <c r="C362" s="169" t="s">
        <v>62</v>
      </c>
      <c r="D362" s="169">
        <v>2027</v>
      </c>
      <c r="E362" s="169" t="s">
        <v>210</v>
      </c>
      <c r="F362" s="169" t="s">
        <v>211</v>
      </c>
      <c r="G362" s="169">
        <v>1409.5623321483099</v>
      </c>
      <c r="H362" s="169">
        <v>232096.82532527301</v>
      </c>
      <c r="I362" s="169">
        <v>16266.1538846116</v>
      </c>
      <c r="J362" s="169">
        <v>0.22635005668517899</v>
      </c>
      <c r="K362" s="169">
        <v>4.4368032282770401E-3</v>
      </c>
      <c r="L362" s="169">
        <v>3.8418223302897098E-2</v>
      </c>
      <c r="M362" s="169">
        <v>0.269205083216353</v>
      </c>
      <c r="N362" s="169">
        <v>1.2861329938281499E-3</v>
      </c>
      <c r="O362" s="169">
        <v>1.0595503363167499E-6</v>
      </c>
      <c r="P362" s="169">
        <v>0</v>
      </c>
      <c r="Q362" s="169">
        <v>1.28719254416446E-3</v>
      </c>
      <c r="R362" s="169">
        <v>7.6752886735707198E-4</v>
      </c>
      <c r="S362" s="169">
        <v>1.4291387510188601E-2</v>
      </c>
      <c r="T362" s="169">
        <v>1.6346108921710199E-2</v>
      </c>
      <c r="U362" s="169">
        <v>1.3442862206784201E-3</v>
      </c>
      <c r="V362" s="169">
        <v>1.1074585008400199E-6</v>
      </c>
      <c r="W362" s="169">
        <v>0</v>
      </c>
      <c r="X362" s="169">
        <v>1.34539367917926E-3</v>
      </c>
      <c r="Y362" s="169">
        <v>3.0701154694282801E-3</v>
      </c>
      <c r="Z362" s="169">
        <v>3.3346570857106898E-2</v>
      </c>
      <c r="AA362" s="169">
        <v>3.7762080005714398E-2</v>
      </c>
      <c r="AB362" s="169">
        <v>167.70573915804599</v>
      </c>
      <c r="AC362" s="169">
        <v>0.7458288908074</v>
      </c>
      <c r="AD362" s="169">
        <v>0</v>
      </c>
      <c r="AE362" s="169">
        <v>168.45156804885301</v>
      </c>
      <c r="AF362" s="169">
        <v>7.5477819397644201E-5</v>
      </c>
      <c r="AG362" s="169">
        <v>3.5602318232834102E-6</v>
      </c>
      <c r="AH362" s="169">
        <v>0</v>
      </c>
      <c r="AI362" s="169">
        <v>7.9038051220927603E-5</v>
      </c>
      <c r="AJ362" s="169">
        <v>2.63610067557201E-2</v>
      </c>
      <c r="AK362" s="169">
        <v>1.1723391535609099E-4</v>
      </c>
      <c r="AL362" s="169">
        <v>0</v>
      </c>
      <c r="AM362" s="169">
        <v>2.6478240671076202E-2</v>
      </c>
      <c r="AN362" s="169">
        <v>1.62501675396842E-3</v>
      </c>
      <c r="AO362" s="169">
        <v>7.66508148621431E-5</v>
      </c>
      <c r="AP362" s="169">
        <v>0</v>
      </c>
      <c r="AQ362" s="169">
        <v>1.7016675688305599E-3</v>
      </c>
      <c r="AR362" s="169">
        <v>0</v>
      </c>
      <c r="AS362" s="169">
        <v>0</v>
      </c>
      <c r="AT362" s="169">
        <v>0</v>
      </c>
      <c r="AU362" s="169">
        <v>0</v>
      </c>
      <c r="AV362" s="169">
        <v>1.7016675688305599E-3</v>
      </c>
      <c r="AW362" s="169">
        <v>1.84995787602359E-3</v>
      </c>
      <c r="AX362" s="169">
        <v>8.7261117961743296E-5</v>
      </c>
      <c r="AY362" s="169">
        <v>0</v>
      </c>
      <c r="AZ362" s="169">
        <v>1.9372189939853299E-3</v>
      </c>
      <c r="BA362" s="169">
        <v>0</v>
      </c>
      <c r="BB362" s="169">
        <v>0</v>
      </c>
      <c r="BC362" s="169">
        <v>0</v>
      </c>
      <c r="BD362" s="169">
        <v>0</v>
      </c>
      <c r="BE362" s="169">
        <v>1.9372189939853299E-3</v>
      </c>
      <c r="BF362" s="169">
        <v>1.6329593225340201E-2</v>
      </c>
      <c r="BG362" s="169">
        <v>3.24576698992303E-3</v>
      </c>
      <c r="BH362" s="169">
        <v>0</v>
      </c>
      <c r="BI362" s="169">
        <v>1.95753602152633E-2</v>
      </c>
      <c r="BJ362" s="169">
        <v>1.58440066741453E-3</v>
      </c>
      <c r="BK362" s="169">
        <v>7.0462215443841004E-6</v>
      </c>
      <c r="BL362" s="169">
        <v>0</v>
      </c>
      <c r="BM362" s="169">
        <v>1.59144688895891E-3</v>
      </c>
      <c r="BN362" s="169">
        <v>15.0129142269939</v>
      </c>
    </row>
    <row r="363" spans="1:66" x14ac:dyDescent="0.25">
      <c r="A363" s="169" t="s">
        <v>209</v>
      </c>
      <c r="B363" s="169">
        <v>2030</v>
      </c>
      <c r="C363" s="169" t="s">
        <v>62</v>
      </c>
      <c r="D363" s="169">
        <v>2028</v>
      </c>
      <c r="E363" s="169" t="s">
        <v>210</v>
      </c>
      <c r="F363" s="169" t="s">
        <v>211</v>
      </c>
      <c r="G363" s="169">
        <v>1474.6224146786101</v>
      </c>
      <c r="H363" s="169">
        <v>250523.63442433701</v>
      </c>
      <c r="I363" s="169">
        <v>17016.938216774099</v>
      </c>
      <c r="J363" s="169">
        <v>0.22534730407444001</v>
      </c>
      <c r="K363" s="169">
        <v>4.6415893364319498E-3</v>
      </c>
      <c r="L363" s="169">
        <v>4.0191463635550297E-2</v>
      </c>
      <c r="M363" s="169">
        <v>0.27018035704642201</v>
      </c>
      <c r="N363" s="169">
        <v>1.23623305842342E-3</v>
      </c>
      <c r="O363" s="169">
        <v>1.1084551848314801E-6</v>
      </c>
      <c r="P363" s="169">
        <v>0</v>
      </c>
      <c r="Q363" s="169">
        <v>1.23734151360825E-3</v>
      </c>
      <c r="R363" s="169">
        <v>8.2846510763949998E-4</v>
      </c>
      <c r="S363" s="169">
        <v>1.5426020304247501E-2</v>
      </c>
      <c r="T363" s="169">
        <v>1.74918269254952E-2</v>
      </c>
      <c r="U363" s="169">
        <v>1.2921300316223799E-3</v>
      </c>
      <c r="V363" s="169">
        <v>1.15857460959253E-6</v>
      </c>
      <c r="W363" s="169">
        <v>0</v>
      </c>
      <c r="X363" s="169">
        <v>1.2932886062319701E-3</v>
      </c>
      <c r="Y363" s="169">
        <v>3.3138604305579999E-3</v>
      </c>
      <c r="Z363" s="169">
        <v>3.59940473765775E-2</v>
      </c>
      <c r="AA363" s="169">
        <v>4.0601196413367499E-2</v>
      </c>
      <c r="AB363" s="169">
        <v>181.02036177708399</v>
      </c>
      <c r="AC363" s="169">
        <v>0.78025354027675597</v>
      </c>
      <c r="AD363" s="169">
        <v>0</v>
      </c>
      <c r="AE363" s="169">
        <v>181.80061531736001</v>
      </c>
      <c r="AF363" s="169">
        <v>7.8321408895989196E-5</v>
      </c>
      <c r="AG363" s="169">
        <v>3.72455870047572E-6</v>
      </c>
      <c r="AH363" s="169">
        <v>0</v>
      </c>
      <c r="AI363" s="169">
        <v>8.2045967596464897E-5</v>
      </c>
      <c r="AJ363" s="169">
        <v>2.8453880014395801E-2</v>
      </c>
      <c r="AK363" s="169">
        <v>1.22644990861204E-4</v>
      </c>
      <c r="AL363" s="169">
        <v>0</v>
      </c>
      <c r="AM363" s="169">
        <v>2.8576525005257002E-2</v>
      </c>
      <c r="AN363" s="169">
        <v>1.6862384560935801E-3</v>
      </c>
      <c r="AO363" s="169">
        <v>8.0188727466082706E-5</v>
      </c>
      <c r="AP363" s="169">
        <v>0</v>
      </c>
      <c r="AQ363" s="169">
        <v>1.76642718355966E-3</v>
      </c>
      <c r="AR363" s="169">
        <v>0</v>
      </c>
      <c r="AS363" s="169">
        <v>0</v>
      </c>
      <c r="AT363" s="169">
        <v>0</v>
      </c>
      <c r="AU363" s="169">
        <v>0</v>
      </c>
      <c r="AV363" s="169">
        <v>1.76642718355966E-3</v>
      </c>
      <c r="AW363" s="169">
        <v>1.9196541236182201E-3</v>
      </c>
      <c r="AX363" s="169">
        <v>9.1288762150861801E-5</v>
      </c>
      <c r="AY363" s="169">
        <v>0</v>
      </c>
      <c r="AZ363" s="169">
        <v>2.01094288576908E-3</v>
      </c>
      <c r="BA363" s="169">
        <v>0</v>
      </c>
      <c r="BB363" s="169">
        <v>0</v>
      </c>
      <c r="BC363" s="169">
        <v>0</v>
      </c>
      <c r="BD363" s="169">
        <v>0</v>
      </c>
      <c r="BE363" s="169">
        <v>2.01094288576908E-3</v>
      </c>
      <c r="BF363" s="169">
        <v>1.6944802355562599E-2</v>
      </c>
      <c r="BG363" s="169">
        <v>3.39557935608969E-3</v>
      </c>
      <c r="BH363" s="169">
        <v>0</v>
      </c>
      <c r="BI363" s="169">
        <v>2.0340381711652301E-2</v>
      </c>
      <c r="BJ363" s="169">
        <v>1.7101906199223299E-3</v>
      </c>
      <c r="BK363" s="169">
        <v>7.3714485632600496E-6</v>
      </c>
      <c r="BL363" s="169">
        <v>0</v>
      </c>
      <c r="BM363" s="169">
        <v>1.71756206848559E-3</v>
      </c>
      <c r="BN363" s="169">
        <v>16.202621773058802</v>
      </c>
    </row>
    <row r="364" spans="1:66" x14ac:dyDescent="0.25">
      <c r="A364" s="169" t="s">
        <v>209</v>
      </c>
      <c r="B364" s="169">
        <v>2030</v>
      </c>
      <c r="C364" s="169" t="s">
        <v>62</v>
      </c>
      <c r="D364" s="169">
        <v>2029</v>
      </c>
      <c r="E364" s="169" t="s">
        <v>210</v>
      </c>
      <c r="F364" s="169" t="s">
        <v>211</v>
      </c>
      <c r="G364" s="169">
        <v>1557.29211507317</v>
      </c>
      <c r="H364" s="169">
        <v>267722.00756537198</v>
      </c>
      <c r="I364" s="169">
        <v>17970.935097609501</v>
      </c>
      <c r="J364" s="169">
        <v>0.22016104061767</v>
      </c>
      <c r="K364" s="169">
        <v>4.9018042877156101E-3</v>
      </c>
      <c r="L364" s="169">
        <v>4.2444661623113597E-2</v>
      </c>
      <c r="M364" s="169">
        <v>0.26750750652849897</v>
      </c>
      <c r="N364" s="169">
        <v>1.1556068749874299E-3</v>
      </c>
      <c r="O364" s="169">
        <v>1.17059696235952E-6</v>
      </c>
      <c r="P364" s="169">
        <v>0</v>
      </c>
      <c r="Q364" s="169">
        <v>1.1567774719497899E-3</v>
      </c>
      <c r="R364" s="169">
        <v>8.8533899136808403E-4</v>
      </c>
      <c r="S364" s="169">
        <v>1.6485012019273701E-2</v>
      </c>
      <c r="T364" s="169">
        <v>1.8527128482591599E-2</v>
      </c>
      <c r="U364" s="169">
        <v>1.2078582899448E-3</v>
      </c>
      <c r="V364" s="169">
        <v>1.2235261625503199E-6</v>
      </c>
      <c r="W364" s="169">
        <v>0</v>
      </c>
      <c r="X364" s="169">
        <v>1.20908181610735E-3</v>
      </c>
      <c r="Y364" s="169">
        <v>3.5413559654723301E-3</v>
      </c>
      <c r="Z364" s="169">
        <v>3.8465028044971997E-2</v>
      </c>
      <c r="AA364" s="169">
        <v>4.3215465826551697E-2</v>
      </c>
      <c r="AB364" s="169">
        <v>193.44735588133699</v>
      </c>
      <c r="AC364" s="169">
        <v>0.82399580661178196</v>
      </c>
      <c r="AD364" s="169">
        <v>0</v>
      </c>
      <c r="AE364" s="169">
        <v>194.27135168794899</v>
      </c>
      <c r="AF364" s="169">
        <v>8.0270040373214201E-5</v>
      </c>
      <c r="AG364" s="169">
        <v>3.9333634418151203E-6</v>
      </c>
      <c r="AH364" s="169">
        <v>0</v>
      </c>
      <c r="AI364" s="169">
        <v>8.4203403815029301E-5</v>
      </c>
      <c r="AJ364" s="169">
        <v>3.04072304315023E-2</v>
      </c>
      <c r="AK364" s="169">
        <v>1.29520665982146E-4</v>
      </c>
      <c r="AL364" s="169">
        <v>0</v>
      </c>
      <c r="AM364" s="169">
        <v>3.0536751097484501E-2</v>
      </c>
      <c r="AN364" s="169">
        <v>1.7281919574410199E-3</v>
      </c>
      <c r="AO364" s="169">
        <v>8.46842362883099E-5</v>
      </c>
      <c r="AP364" s="169">
        <v>0</v>
      </c>
      <c r="AQ364" s="169">
        <v>1.81287619372933E-3</v>
      </c>
      <c r="AR364" s="169">
        <v>0</v>
      </c>
      <c r="AS364" s="169">
        <v>0</v>
      </c>
      <c r="AT364" s="169">
        <v>0</v>
      </c>
      <c r="AU364" s="169">
        <v>0</v>
      </c>
      <c r="AV364" s="169">
        <v>1.81287619372933E-3</v>
      </c>
      <c r="AW364" s="169">
        <v>1.9674149913476899E-3</v>
      </c>
      <c r="AX364" s="169">
        <v>9.6406556741042602E-5</v>
      </c>
      <c r="AY364" s="169">
        <v>0</v>
      </c>
      <c r="AZ364" s="169">
        <v>2.0638215480887402E-3</v>
      </c>
      <c r="BA364" s="169">
        <v>0</v>
      </c>
      <c r="BB364" s="169">
        <v>0</v>
      </c>
      <c r="BC364" s="169">
        <v>0</v>
      </c>
      <c r="BD364" s="169">
        <v>0</v>
      </c>
      <c r="BE364" s="169">
        <v>2.0638215480887402E-3</v>
      </c>
      <c r="BF364" s="169">
        <v>1.7366387675478202E-2</v>
      </c>
      <c r="BG364" s="169">
        <v>3.5859409871347799E-3</v>
      </c>
      <c r="BH364" s="169">
        <v>0</v>
      </c>
      <c r="BI364" s="169">
        <v>2.0952328662612998E-2</v>
      </c>
      <c r="BJ364" s="169">
        <v>1.8275946983491299E-3</v>
      </c>
      <c r="BK364" s="169">
        <v>7.7847038061836399E-6</v>
      </c>
      <c r="BL364" s="169">
        <v>0</v>
      </c>
      <c r="BM364" s="169">
        <v>1.83537940215531E-3</v>
      </c>
      <c r="BN364" s="169">
        <v>17.314051590232101</v>
      </c>
    </row>
    <row r="365" spans="1:66" x14ac:dyDescent="0.25">
      <c r="A365" s="169" t="s">
        <v>209</v>
      </c>
      <c r="B365" s="169">
        <v>2030</v>
      </c>
      <c r="C365" s="169" t="s">
        <v>62</v>
      </c>
      <c r="D365" s="169">
        <v>2030</v>
      </c>
      <c r="E365" s="169" t="s">
        <v>210</v>
      </c>
      <c r="F365" s="169" t="s">
        <v>211</v>
      </c>
      <c r="G365" s="169">
        <v>1216.62640092776</v>
      </c>
      <c r="H365" s="169">
        <v>209156.43209181001</v>
      </c>
      <c r="I365" s="169">
        <v>14039.699987875199</v>
      </c>
      <c r="J365" s="169">
        <v>0.15593158195712001</v>
      </c>
      <c r="K365" s="169">
        <v>3.8295092172450202E-3</v>
      </c>
      <c r="L365" s="169">
        <v>3.3159672106025502E-2</v>
      </c>
      <c r="M365" s="169">
        <v>0.19292076328039001</v>
      </c>
      <c r="N365" s="169">
        <v>7.7407820932090402E-4</v>
      </c>
      <c r="O365" s="169">
        <v>9.1452281525583397E-7</v>
      </c>
      <c r="P365" s="169">
        <v>0</v>
      </c>
      <c r="Q365" s="169">
        <v>7.7499273213616003E-4</v>
      </c>
      <c r="R365" s="169">
        <v>6.9166650254217298E-4</v>
      </c>
      <c r="S365" s="169">
        <v>1.2878830277335201E-2</v>
      </c>
      <c r="T365" s="169">
        <v>1.4345489512013599E-2</v>
      </c>
      <c r="U365" s="169">
        <v>8.0907859102521398E-4</v>
      </c>
      <c r="V365" s="169">
        <v>9.5587347882681296E-7</v>
      </c>
      <c r="W365" s="169">
        <v>0</v>
      </c>
      <c r="X365" s="169">
        <v>8.1003446450404097E-4</v>
      </c>
      <c r="Y365" s="169">
        <v>2.7666660101686902E-3</v>
      </c>
      <c r="Z365" s="169">
        <v>3.0050603980448901E-2</v>
      </c>
      <c r="AA365" s="169">
        <v>3.3627304455121701E-2</v>
      </c>
      <c r="AB365" s="169">
        <v>151.12974507280799</v>
      </c>
      <c r="AC365" s="169">
        <v>0.64374245709871503</v>
      </c>
      <c r="AD365" s="169">
        <v>0</v>
      </c>
      <c r="AE365" s="169">
        <v>151.77348752990699</v>
      </c>
      <c r="AF365" s="169">
        <v>6.00438990164461E-5</v>
      </c>
      <c r="AG365" s="169">
        <v>3.0729198211675902E-6</v>
      </c>
      <c r="AH365" s="169">
        <v>0</v>
      </c>
      <c r="AI365" s="169">
        <v>6.3116818837613705E-5</v>
      </c>
      <c r="AJ365" s="169">
        <v>2.37554913198295E-2</v>
      </c>
      <c r="AK365" s="169">
        <v>1.01187349614379E-4</v>
      </c>
      <c r="AL365" s="169">
        <v>0</v>
      </c>
      <c r="AM365" s="169">
        <v>2.3856678669443899E-2</v>
      </c>
      <c r="AN365" s="169">
        <v>1.29272868047852E-3</v>
      </c>
      <c r="AO365" s="169">
        <v>6.6159121088159805E-5</v>
      </c>
      <c r="AP365" s="169">
        <v>0</v>
      </c>
      <c r="AQ365" s="169">
        <v>1.35888780156668E-3</v>
      </c>
      <c r="AR365" s="169">
        <v>0</v>
      </c>
      <c r="AS365" s="169">
        <v>0</v>
      </c>
      <c r="AT365" s="169">
        <v>0</v>
      </c>
      <c r="AU365" s="169">
        <v>0</v>
      </c>
      <c r="AV365" s="169">
        <v>1.35888780156668E-3</v>
      </c>
      <c r="AW365" s="169">
        <v>1.47167319855171E-3</v>
      </c>
      <c r="AX365" s="169">
        <v>7.5317123241313893E-5</v>
      </c>
      <c r="AY365" s="169">
        <v>0</v>
      </c>
      <c r="AZ365" s="169">
        <v>1.54699032179302E-3</v>
      </c>
      <c r="BA365" s="169">
        <v>0</v>
      </c>
      <c r="BB365" s="169">
        <v>0</v>
      </c>
      <c r="BC365" s="169">
        <v>0</v>
      </c>
      <c r="BD365" s="169">
        <v>0</v>
      </c>
      <c r="BE365" s="169">
        <v>1.54699032179302E-3</v>
      </c>
      <c r="BF365" s="169">
        <v>1.29904707560618E-2</v>
      </c>
      <c r="BG365" s="169">
        <v>2.8014978274722201E-3</v>
      </c>
      <c r="BH365" s="169">
        <v>0</v>
      </c>
      <c r="BI365" s="169">
        <v>1.5791968583533999E-2</v>
      </c>
      <c r="BJ365" s="169">
        <v>1.4277988944307199E-3</v>
      </c>
      <c r="BK365" s="169">
        <v>6.0817595378120903E-6</v>
      </c>
      <c r="BL365" s="169">
        <v>0</v>
      </c>
      <c r="BM365" s="169">
        <v>1.4338806539685299E-3</v>
      </c>
      <c r="BN365" s="169">
        <v>13.5265131492121</v>
      </c>
    </row>
    <row r="366" spans="1:66" x14ac:dyDescent="0.25">
      <c r="A366" s="169" t="s">
        <v>209</v>
      </c>
      <c r="B366" s="169">
        <v>2030</v>
      </c>
      <c r="C366" s="169" t="s">
        <v>62</v>
      </c>
      <c r="D366" s="169">
        <v>2031</v>
      </c>
      <c r="E366" s="169" t="s">
        <v>210</v>
      </c>
      <c r="F366" s="169" t="s">
        <v>211</v>
      </c>
      <c r="G366" s="169">
        <v>268.85950725224899</v>
      </c>
      <c r="H366" s="169">
        <v>19258.752189647999</v>
      </c>
      <c r="I366" s="169">
        <v>3102.6014377388901</v>
      </c>
      <c r="J366" s="169">
        <v>1.2878382572642901E-2</v>
      </c>
      <c r="K366" s="169">
        <v>8.4627455098895102E-4</v>
      </c>
      <c r="L366" s="169">
        <v>7.3278806840568799E-3</v>
      </c>
      <c r="M366" s="169">
        <v>2.10525378076887E-2</v>
      </c>
      <c r="N366" s="169">
        <v>5.9422185511290297E-5</v>
      </c>
      <c r="O366" s="169">
        <v>2.0209832146756299E-7</v>
      </c>
      <c r="P366" s="169">
        <v>0</v>
      </c>
      <c r="Q366" s="169">
        <v>5.9624283832757797E-5</v>
      </c>
      <c r="R366" s="169">
        <v>6.3687421118816497E-5</v>
      </c>
      <c r="S366" s="169">
        <v>1.1858597812323601E-3</v>
      </c>
      <c r="T366" s="169">
        <v>1.30917148618393E-3</v>
      </c>
      <c r="U366" s="169">
        <v>6.2108993058067902E-5</v>
      </c>
      <c r="V366" s="169">
        <v>2.1123631076630699E-7</v>
      </c>
      <c r="W366" s="169">
        <v>0</v>
      </c>
      <c r="X366" s="169">
        <v>6.2320229368834201E-5</v>
      </c>
      <c r="Y366" s="169">
        <v>2.5474968447526599E-4</v>
      </c>
      <c r="Z366" s="169">
        <v>2.7670061562088499E-3</v>
      </c>
      <c r="AA366" s="169">
        <v>3.0840760700529498E-3</v>
      </c>
      <c r="AB366" s="169">
        <v>13.9157580751056</v>
      </c>
      <c r="AC366" s="169">
        <v>0.14225918464446399</v>
      </c>
      <c r="AD366" s="169">
        <v>0</v>
      </c>
      <c r="AE366" s="169">
        <v>14.0580172597501</v>
      </c>
      <c r="AF366" s="169">
        <v>5.2831948042208104E-6</v>
      </c>
      <c r="AG366" s="169">
        <v>6.7907757740155001E-7</v>
      </c>
      <c r="AH366" s="169">
        <v>0</v>
      </c>
      <c r="AI366" s="169">
        <v>5.9622723816223602E-6</v>
      </c>
      <c r="AJ366" s="169">
        <v>2.1873633810654699E-3</v>
      </c>
      <c r="AK366" s="169">
        <v>2.2361162750321098E-5</v>
      </c>
      <c r="AL366" s="169">
        <v>0</v>
      </c>
      <c r="AM366" s="169">
        <v>2.2097245438157899E-3</v>
      </c>
      <c r="AN366" s="169">
        <v>1.1374573536772901E-4</v>
      </c>
      <c r="AO366" s="169">
        <v>1.4620354023585499E-5</v>
      </c>
      <c r="AP366" s="169">
        <v>0</v>
      </c>
      <c r="AQ366" s="169">
        <v>1.28366089391315E-4</v>
      </c>
      <c r="AR366" s="169">
        <v>0</v>
      </c>
      <c r="AS366" s="169">
        <v>0</v>
      </c>
      <c r="AT366" s="169">
        <v>0</v>
      </c>
      <c r="AU366" s="169">
        <v>0</v>
      </c>
      <c r="AV366" s="169">
        <v>1.28366089391315E-4</v>
      </c>
      <c r="AW366" s="169">
        <v>1.2949086124420099E-4</v>
      </c>
      <c r="AX366" s="169">
        <v>1.6644160135662701E-5</v>
      </c>
      <c r="AY366" s="169">
        <v>0</v>
      </c>
      <c r="AZ366" s="169">
        <v>1.46135021379863E-4</v>
      </c>
      <c r="BA366" s="169">
        <v>0</v>
      </c>
      <c r="BB366" s="169">
        <v>0</v>
      </c>
      <c r="BC366" s="169">
        <v>0</v>
      </c>
      <c r="BD366" s="169">
        <v>0</v>
      </c>
      <c r="BE366" s="169">
        <v>1.46135021379863E-4</v>
      </c>
      <c r="BF366" s="169">
        <v>1.1430168191885E-3</v>
      </c>
      <c r="BG366" s="169">
        <v>6.1909664699702103E-4</v>
      </c>
      <c r="BH366" s="169">
        <v>0</v>
      </c>
      <c r="BI366" s="169">
        <v>1.7621134661855199E-3</v>
      </c>
      <c r="BJ366" s="169">
        <v>1.3146918222636599E-4</v>
      </c>
      <c r="BK366" s="169">
        <v>1.3439942379319699E-6</v>
      </c>
      <c r="BL366" s="169">
        <v>0</v>
      </c>
      <c r="BM366" s="169">
        <v>1.32813176464298E-4</v>
      </c>
      <c r="BN366" s="169">
        <v>1.25289310017595</v>
      </c>
    </row>
    <row r="367" spans="1:66" x14ac:dyDescent="0.25">
      <c r="A367" s="169" t="s">
        <v>209</v>
      </c>
      <c r="B367" s="169">
        <v>2030</v>
      </c>
      <c r="C367" s="169" t="s">
        <v>63</v>
      </c>
      <c r="D367" s="169">
        <v>2021</v>
      </c>
      <c r="E367" s="169" t="s">
        <v>210</v>
      </c>
      <c r="F367" s="169" t="s">
        <v>211</v>
      </c>
      <c r="G367" s="169">
        <v>4164.5951968953595</v>
      </c>
      <c r="H367" s="169">
        <v>192796.40015355899</v>
      </c>
      <c r="I367" s="169">
        <v>48058.851173022398</v>
      </c>
      <c r="J367" s="169">
        <v>0.261977049070032</v>
      </c>
      <c r="K367" s="169">
        <v>1.3108671388721601E-2</v>
      </c>
      <c r="L367" s="169">
        <v>0.113507820542173</v>
      </c>
      <c r="M367" s="169">
        <v>0.38859354100092702</v>
      </c>
      <c r="N367" s="169">
        <v>1.6647765244952901E-3</v>
      </c>
      <c r="O367" s="169">
        <v>3.1304740066148001E-6</v>
      </c>
      <c r="P367" s="169">
        <v>0</v>
      </c>
      <c r="Q367" s="169">
        <v>1.6679069985018999E-3</v>
      </c>
      <c r="R367" s="169">
        <v>6.3756495778431895E-4</v>
      </c>
      <c r="S367" s="169">
        <v>1.1871459513943999E-2</v>
      </c>
      <c r="T367" s="169">
        <v>1.4176931470230201E-2</v>
      </c>
      <c r="U367" s="169">
        <v>1.7400503315965501E-3</v>
      </c>
      <c r="V367" s="169">
        <v>3.2720201499212499E-6</v>
      </c>
      <c r="W367" s="169">
        <v>0</v>
      </c>
      <c r="X367" s="169">
        <v>1.7433223517464699E-3</v>
      </c>
      <c r="Y367" s="169">
        <v>2.5502598311372702E-3</v>
      </c>
      <c r="Z367" s="169">
        <v>2.7700072199202699E-2</v>
      </c>
      <c r="AA367" s="169">
        <v>3.1993654382086498E-2</v>
      </c>
      <c r="AB367" s="169">
        <v>173.46415440835801</v>
      </c>
      <c r="AC367" s="169">
        <v>2.47305395776521</v>
      </c>
      <c r="AD367" s="169">
        <v>0</v>
      </c>
      <c r="AE367" s="169">
        <v>175.937208366123</v>
      </c>
      <c r="AF367" s="169">
        <v>7.4997109397788206E-5</v>
      </c>
      <c r="AG367" s="169">
        <v>1.05188142538417E-5</v>
      </c>
      <c r="AH367" s="169">
        <v>0</v>
      </c>
      <c r="AI367" s="169">
        <v>8.5515923651629895E-5</v>
      </c>
      <c r="AJ367" s="169">
        <v>2.7266149442415299E-2</v>
      </c>
      <c r="AK367" s="169">
        <v>3.8872964285659802E-4</v>
      </c>
      <c r="AL367" s="169">
        <v>0</v>
      </c>
      <c r="AM367" s="169">
        <v>2.7654879085271901E-2</v>
      </c>
      <c r="AN367" s="169">
        <v>1.6146671994926799E-3</v>
      </c>
      <c r="AO367" s="169">
        <v>2.26467186397123E-4</v>
      </c>
      <c r="AP367" s="169">
        <v>0</v>
      </c>
      <c r="AQ367" s="169">
        <v>1.8411343858898001E-3</v>
      </c>
      <c r="AR367" s="169">
        <v>0</v>
      </c>
      <c r="AS367" s="169">
        <v>0</v>
      </c>
      <c r="AT367" s="169">
        <v>0</v>
      </c>
      <c r="AU367" s="169">
        <v>0</v>
      </c>
      <c r="AV367" s="169">
        <v>1.8411343858898001E-3</v>
      </c>
      <c r="AW367" s="169">
        <v>1.83817569607438E-3</v>
      </c>
      <c r="AX367" s="169">
        <v>2.5781565273904998E-4</v>
      </c>
      <c r="AY367" s="169">
        <v>0</v>
      </c>
      <c r="AZ367" s="169">
        <v>2.0959913488134301E-3</v>
      </c>
      <c r="BA367" s="169">
        <v>0</v>
      </c>
      <c r="BB367" s="169">
        <v>0</v>
      </c>
      <c r="BC367" s="169">
        <v>0</v>
      </c>
      <c r="BD367" s="169">
        <v>0</v>
      </c>
      <c r="BE367" s="169">
        <v>2.0959913488134301E-3</v>
      </c>
      <c r="BF367" s="169">
        <v>1.62139840205867E-2</v>
      </c>
      <c r="BG367" s="169">
        <v>9.5897182467080001E-3</v>
      </c>
      <c r="BH367" s="169">
        <v>0</v>
      </c>
      <c r="BI367" s="169">
        <v>2.5803702267294702E-2</v>
      </c>
      <c r="BJ367" s="169">
        <v>1.6388033194146901E-3</v>
      </c>
      <c r="BK367" s="169">
        <v>2.3364187540074099E-5</v>
      </c>
      <c r="BL367" s="169">
        <v>0</v>
      </c>
      <c r="BM367" s="169">
        <v>1.6621675069547601E-3</v>
      </c>
      <c r="BN367" s="169">
        <v>15.6800571768577</v>
      </c>
    </row>
    <row r="368" spans="1:66" x14ac:dyDescent="0.25">
      <c r="A368" s="169" t="s">
        <v>209</v>
      </c>
      <c r="B368" s="169">
        <v>2030</v>
      </c>
      <c r="C368" s="169" t="s">
        <v>63</v>
      </c>
      <c r="D368" s="169">
        <v>2022</v>
      </c>
      <c r="E368" s="169" t="s">
        <v>210</v>
      </c>
      <c r="F368" s="169" t="s">
        <v>211</v>
      </c>
      <c r="G368" s="169">
        <v>4500.4189285593002</v>
      </c>
      <c r="H368" s="169">
        <v>221518.16567188001</v>
      </c>
      <c r="I368" s="169">
        <v>51934.210476235901</v>
      </c>
      <c r="J368" s="169">
        <v>0.28881936453432699</v>
      </c>
      <c r="K368" s="169">
        <v>1.41657256124307E-2</v>
      </c>
      <c r="L368" s="169">
        <v>0.122660839759006</v>
      </c>
      <c r="M368" s="169">
        <v>0.425645929905765</v>
      </c>
      <c r="N368" s="169">
        <v>1.81494936975201E-3</v>
      </c>
      <c r="O368" s="169">
        <v>3.3829084961810501E-6</v>
      </c>
      <c r="P368" s="169">
        <v>0</v>
      </c>
      <c r="Q368" s="169">
        <v>1.8183322782481901E-3</v>
      </c>
      <c r="R368" s="169">
        <v>7.3254593878600697E-4</v>
      </c>
      <c r="S368" s="169">
        <v>1.36400053801954E-2</v>
      </c>
      <c r="T368" s="169">
        <v>1.6190883597229599E-2</v>
      </c>
      <c r="U368" s="169">
        <v>1.8970133265336501E-3</v>
      </c>
      <c r="V368" s="169">
        <v>3.5358686069442301E-6</v>
      </c>
      <c r="W368" s="169">
        <v>0</v>
      </c>
      <c r="X368" s="169">
        <v>1.90054919514059E-3</v>
      </c>
      <c r="Y368" s="169">
        <v>2.93018375514403E-3</v>
      </c>
      <c r="Z368" s="169">
        <v>3.1826679220455997E-2</v>
      </c>
      <c r="AA368" s="169">
        <v>3.66574121707407E-2</v>
      </c>
      <c r="AB368" s="169">
        <v>199.305906457578</v>
      </c>
      <c r="AC368" s="169">
        <v>2.67247555084636</v>
      </c>
      <c r="AD368" s="169">
        <v>0</v>
      </c>
      <c r="AE368" s="169">
        <v>201.978382008425</v>
      </c>
      <c r="AF368" s="169">
        <v>8.4146023230883502E-5</v>
      </c>
      <c r="AG368" s="169">
        <v>1.13670281349984E-5</v>
      </c>
      <c r="AH368" s="169">
        <v>0</v>
      </c>
      <c r="AI368" s="169">
        <v>9.5513051365881904E-5</v>
      </c>
      <c r="AJ368" s="169">
        <v>3.1328112996967097E-2</v>
      </c>
      <c r="AK368" s="169">
        <v>4.2007594017976001E-4</v>
      </c>
      <c r="AL368" s="169">
        <v>0</v>
      </c>
      <c r="AM368" s="169">
        <v>3.1748188937146801E-2</v>
      </c>
      <c r="AN368" s="169">
        <v>1.81164080548768E-3</v>
      </c>
      <c r="AO368" s="169">
        <v>2.44728998659696E-4</v>
      </c>
      <c r="AP368" s="169">
        <v>0</v>
      </c>
      <c r="AQ368" s="169">
        <v>2.05636980414737E-3</v>
      </c>
      <c r="AR368" s="169">
        <v>0</v>
      </c>
      <c r="AS368" s="169">
        <v>0</v>
      </c>
      <c r="AT368" s="169">
        <v>0</v>
      </c>
      <c r="AU368" s="169">
        <v>0</v>
      </c>
      <c r="AV368" s="169">
        <v>2.05636980414737E-3</v>
      </c>
      <c r="AW368" s="169">
        <v>2.0624151526149599E-3</v>
      </c>
      <c r="AX368" s="169">
        <v>2.78605335887306E-4</v>
      </c>
      <c r="AY368" s="169">
        <v>0</v>
      </c>
      <c r="AZ368" s="169">
        <v>2.34102048850227E-3</v>
      </c>
      <c r="BA368" s="169">
        <v>0</v>
      </c>
      <c r="BB368" s="169">
        <v>0</v>
      </c>
      <c r="BC368" s="169">
        <v>0</v>
      </c>
      <c r="BD368" s="169">
        <v>0</v>
      </c>
      <c r="BE368" s="169">
        <v>2.34102048850227E-3</v>
      </c>
      <c r="BF368" s="169">
        <v>1.81919313742008E-2</v>
      </c>
      <c r="BG368" s="169">
        <v>1.03630118838941E-2</v>
      </c>
      <c r="BH368" s="169">
        <v>0</v>
      </c>
      <c r="BI368" s="169">
        <v>2.8554943258095E-2</v>
      </c>
      <c r="BJ368" s="169">
        <v>1.8829433792570099E-3</v>
      </c>
      <c r="BK368" s="169">
        <v>2.5248223869188002E-5</v>
      </c>
      <c r="BL368" s="169">
        <v>0</v>
      </c>
      <c r="BM368" s="169">
        <v>1.9081916031261901E-3</v>
      </c>
      <c r="BN368" s="169">
        <v>18.0009254880909</v>
      </c>
    </row>
    <row r="369" spans="1:66" x14ac:dyDescent="0.25">
      <c r="A369" s="169" t="s">
        <v>209</v>
      </c>
      <c r="B369" s="169">
        <v>2030</v>
      </c>
      <c r="C369" s="169" t="s">
        <v>63</v>
      </c>
      <c r="D369" s="169">
        <v>2023</v>
      </c>
      <c r="E369" s="169" t="s">
        <v>210</v>
      </c>
      <c r="F369" s="169" t="s">
        <v>211</v>
      </c>
      <c r="G369" s="169">
        <v>4904.7220319731596</v>
      </c>
      <c r="H369" s="169">
        <v>256656.50686830599</v>
      </c>
      <c r="I369" s="169">
        <v>56599.8122351399</v>
      </c>
      <c r="J369" s="169">
        <v>0.31962146243303702</v>
      </c>
      <c r="K369" s="169">
        <v>1.54383286563097E-2</v>
      </c>
      <c r="L369" s="169">
        <v>0.133680293496348</v>
      </c>
      <c r="M369" s="169">
        <v>0.46874008458569599</v>
      </c>
      <c r="N369" s="169">
        <v>1.9823174149229202E-3</v>
      </c>
      <c r="O369" s="169">
        <v>3.6868180711078798E-6</v>
      </c>
      <c r="P369" s="169">
        <v>0</v>
      </c>
      <c r="Q369" s="169">
        <v>1.9860042329940299E-3</v>
      </c>
      <c r="R369" s="169">
        <v>8.4874611162983195E-4</v>
      </c>
      <c r="S369" s="169">
        <v>1.5803652598547401E-2</v>
      </c>
      <c r="T369" s="169">
        <v>1.86384029431713E-2</v>
      </c>
      <c r="U369" s="169">
        <v>2.0719490120224898E-3</v>
      </c>
      <c r="V369" s="169">
        <v>3.8535196242704903E-6</v>
      </c>
      <c r="W369" s="169">
        <v>0</v>
      </c>
      <c r="X369" s="169">
        <v>2.0758025316467599E-3</v>
      </c>
      <c r="Y369" s="169">
        <v>3.39498444651932E-3</v>
      </c>
      <c r="Z369" s="169">
        <v>3.6875189396610698E-2</v>
      </c>
      <c r="AA369" s="169">
        <v>4.23459763747768E-2</v>
      </c>
      <c r="AB369" s="169">
        <v>230.920825813416</v>
      </c>
      <c r="AC369" s="169">
        <v>2.9125621241536099</v>
      </c>
      <c r="AD369" s="169">
        <v>0</v>
      </c>
      <c r="AE369" s="169">
        <v>233.833387937569</v>
      </c>
      <c r="AF369" s="169">
        <v>9.5000561948608894E-5</v>
      </c>
      <c r="AG369" s="169">
        <v>1.2388205235292E-5</v>
      </c>
      <c r="AH369" s="169">
        <v>0</v>
      </c>
      <c r="AI369" s="169">
        <v>1.0738876718389999E-4</v>
      </c>
      <c r="AJ369" s="169">
        <v>3.6297538056030698E-2</v>
      </c>
      <c r="AK369" s="169">
        <v>4.5781420610127203E-4</v>
      </c>
      <c r="AL369" s="169">
        <v>0</v>
      </c>
      <c r="AM369" s="169">
        <v>3.6755352262131898E-2</v>
      </c>
      <c r="AN369" s="169">
        <v>2.0453360475292501E-3</v>
      </c>
      <c r="AO369" s="169">
        <v>2.6671466160000301E-4</v>
      </c>
      <c r="AP369" s="169">
        <v>0</v>
      </c>
      <c r="AQ369" s="169">
        <v>2.3120507091292501E-3</v>
      </c>
      <c r="AR369" s="169">
        <v>0</v>
      </c>
      <c r="AS369" s="169">
        <v>0</v>
      </c>
      <c r="AT369" s="169">
        <v>0</v>
      </c>
      <c r="AU369" s="169">
        <v>0</v>
      </c>
      <c r="AV369" s="169">
        <v>2.3120507091292501E-3</v>
      </c>
      <c r="AW369" s="169">
        <v>2.3284593964963099E-3</v>
      </c>
      <c r="AX369" s="169">
        <v>3.0363433956784899E-4</v>
      </c>
      <c r="AY369" s="169">
        <v>0</v>
      </c>
      <c r="AZ369" s="169">
        <v>2.63209373606416E-3</v>
      </c>
      <c r="BA369" s="169">
        <v>0</v>
      </c>
      <c r="BB369" s="169">
        <v>0</v>
      </c>
      <c r="BC369" s="169">
        <v>0</v>
      </c>
      <c r="BD369" s="169">
        <v>0</v>
      </c>
      <c r="BE369" s="169">
        <v>2.63209373606416E-3</v>
      </c>
      <c r="BF369" s="169">
        <v>2.0538625889867899E-2</v>
      </c>
      <c r="BG369" s="169">
        <v>1.12939914064415E-2</v>
      </c>
      <c r="BH369" s="169">
        <v>0</v>
      </c>
      <c r="BI369" s="169">
        <v>3.1832617296309401E-2</v>
      </c>
      <c r="BJ369" s="169">
        <v>2.1816254612127099E-3</v>
      </c>
      <c r="BK369" s="169">
        <v>2.7516442767926898E-5</v>
      </c>
      <c r="BL369" s="169">
        <v>0</v>
      </c>
      <c r="BM369" s="169">
        <v>2.2091419039806399E-3</v>
      </c>
      <c r="BN369" s="169">
        <v>20.839940151201301</v>
      </c>
    </row>
    <row r="370" spans="1:66" x14ac:dyDescent="0.25">
      <c r="A370" s="169" t="s">
        <v>209</v>
      </c>
      <c r="B370" s="169">
        <v>2030</v>
      </c>
      <c r="C370" s="169" t="s">
        <v>63</v>
      </c>
      <c r="D370" s="169">
        <v>2024</v>
      </c>
      <c r="E370" s="169" t="s">
        <v>210</v>
      </c>
      <c r="F370" s="169" t="s">
        <v>211</v>
      </c>
      <c r="G370" s="169">
        <v>5056.5845133274097</v>
      </c>
      <c r="H370" s="169">
        <v>280780.61045442801</v>
      </c>
      <c r="I370" s="169">
        <v>58352.284215036103</v>
      </c>
      <c r="J370" s="169">
        <v>0.33220500781849599</v>
      </c>
      <c r="K370" s="169">
        <v>1.5916337987404501E-2</v>
      </c>
      <c r="L370" s="169">
        <v>0.13781937027708699</v>
      </c>
      <c r="M370" s="169">
        <v>0.485940716082988</v>
      </c>
      <c r="N370" s="169">
        <v>2.0284679951764399E-3</v>
      </c>
      <c r="O370" s="169">
        <v>3.80097119475694E-6</v>
      </c>
      <c r="P370" s="169">
        <v>0</v>
      </c>
      <c r="Q370" s="169">
        <v>2.0322689663711999E-3</v>
      </c>
      <c r="R370" s="169">
        <v>9.2852292837651204E-4</v>
      </c>
      <c r="S370" s="169">
        <v>1.7289096926370599E-2</v>
      </c>
      <c r="T370" s="169">
        <v>2.0249888821118299E-2</v>
      </c>
      <c r="U370" s="169">
        <v>2.1201863167249098E-3</v>
      </c>
      <c r="V370" s="169">
        <v>3.9728342456239803E-6</v>
      </c>
      <c r="W370" s="169">
        <v>0</v>
      </c>
      <c r="X370" s="169">
        <v>2.1241591509705299E-3</v>
      </c>
      <c r="Y370" s="169">
        <v>3.7140917135060399E-3</v>
      </c>
      <c r="Z370" s="169">
        <v>4.0341226161531497E-2</v>
      </c>
      <c r="AA370" s="169">
        <v>4.6179477026008102E-2</v>
      </c>
      <c r="AB370" s="169">
        <v>233.50810132610101</v>
      </c>
      <c r="AC370" s="169">
        <v>2.7755054484619501</v>
      </c>
      <c r="AD370" s="169">
        <v>0</v>
      </c>
      <c r="AE370" s="169">
        <v>236.283606774563</v>
      </c>
      <c r="AF370" s="169">
        <v>1.01030501865475E-4</v>
      </c>
      <c r="AG370" s="169">
        <v>1.2771775104143501E-5</v>
      </c>
      <c r="AH370" s="169">
        <v>0</v>
      </c>
      <c r="AI370" s="169">
        <v>1.13802276969618E-4</v>
      </c>
      <c r="AJ370" s="169">
        <v>3.6704221736691897E-2</v>
      </c>
      <c r="AK370" s="169">
        <v>4.3627080530912998E-4</v>
      </c>
      <c r="AL370" s="169">
        <v>0</v>
      </c>
      <c r="AM370" s="169">
        <v>3.7140492542000997E-2</v>
      </c>
      <c r="AN370" s="169">
        <v>2.1751590003984602E-3</v>
      </c>
      <c r="AO370" s="169">
        <v>2.7497281569315902E-4</v>
      </c>
      <c r="AP370" s="169">
        <v>0</v>
      </c>
      <c r="AQ370" s="169">
        <v>2.45013181609162E-3</v>
      </c>
      <c r="AR370" s="169">
        <v>0</v>
      </c>
      <c r="AS370" s="169">
        <v>0</v>
      </c>
      <c r="AT370" s="169">
        <v>0</v>
      </c>
      <c r="AU370" s="169">
        <v>0</v>
      </c>
      <c r="AV370" s="169">
        <v>2.45013181609162E-3</v>
      </c>
      <c r="AW370" s="169">
        <v>2.47625294604743E-3</v>
      </c>
      <c r="AX370" s="169">
        <v>3.13035619381576E-4</v>
      </c>
      <c r="AY370" s="169">
        <v>0</v>
      </c>
      <c r="AZ370" s="169">
        <v>2.7892885654290001E-3</v>
      </c>
      <c r="BA370" s="169">
        <v>0</v>
      </c>
      <c r="BB370" s="169">
        <v>0</v>
      </c>
      <c r="BC370" s="169">
        <v>0</v>
      </c>
      <c r="BD370" s="169">
        <v>0</v>
      </c>
      <c r="BE370" s="169">
        <v>2.7892885654290001E-3</v>
      </c>
      <c r="BF370" s="169">
        <v>2.1842267269285901E-2</v>
      </c>
      <c r="BG370" s="169">
        <v>1.1643681673941799E-2</v>
      </c>
      <c r="BH370" s="169">
        <v>0</v>
      </c>
      <c r="BI370" s="169">
        <v>3.3485948943227803E-2</v>
      </c>
      <c r="BJ370" s="169">
        <v>2.2060687573674199E-3</v>
      </c>
      <c r="BK370" s="169">
        <v>2.6221599254940001E-5</v>
      </c>
      <c r="BL370" s="169">
        <v>0</v>
      </c>
      <c r="BM370" s="169">
        <v>2.2322903566223602E-3</v>
      </c>
      <c r="BN370" s="169">
        <v>21.058311079197001</v>
      </c>
    </row>
    <row r="371" spans="1:66" x14ac:dyDescent="0.25">
      <c r="A371" s="169" t="s">
        <v>209</v>
      </c>
      <c r="B371" s="169">
        <v>2030</v>
      </c>
      <c r="C371" s="169" t="s">
        <v>63</v>
      </c>
      <c r="D371" s="169">
        <v>2025</v>
      </c>
      <c r="E371" s="169" t="s">
        <v>210</v>
      </c>
      <c r="F371" s="169" t="s">
        <v>211</v>
      </c>
      <c r="G371" s="169">
        <v>5152.9664350781204</v>
      </c>
      <c r="H371" s="169">
        <v>302259.17746532802</v>
      </c>
      <c r="I371" s="169">
        <v>59464.5182291944</v>
      </c>
      <c r="J371" s="169">
        <v>0.33767401121892898</v>
      </c>
      <c r="K371" s="169">
        <v>1.6219714157310602E-2</v>
      </c>
      <c r="L371" s="169">
        <v>0.14044630071338601</v>
      </c>
      <c r="M371" s="169">
        <v>0.49434002608962602</v>
      </c>
      <c r="N371" s="169">
        <v>2.02351535119029E-3</v>
      </c>
      <c r="O371" s="169">
        <v>3.87342027719673E-6</v>
      </c>
      <c r="P371" s="169">
        <v>0</v>
      </c>
      <c r="Q371" s="169">
        <v>2.0273887714674899E-3</v>
      </c>
      <c r="R371" s="169">
        <v>9.9955113045219895E-4</v>
      </c>
      <c r="S371" s="169">
        <v>1.86116420490199E-2</v>
      </c>
      <c r="T371" s="169">
        <v>2.1638581950939598E-2</v>
      </c>
      <c r="U371" s="169">
        <v>2.1150097361547402E-3</v>
      </c>
      <c r="V371" s="169">
        <v>4.0485591540836499E-6</v>
      </c>
      <c r="W371" s="169">
        <v>0</v>
      </c>
      <c r="X371" s="169">
        <v>2.11905829530882E-3</v>
      </c>
      <c r="Y371" s="169">
        <v>3.9982045218087897E-3</v>
      </c>
      <c r="Z371" s="169">
        <v>4.3427164781046503E-2</v>
      </c>
      <c r="AA371" s="169">
        <v>4.9544427598164097E-2</v>
      </c>
      <c r="AB371" s="169">
        <v>251.37051495147</v>
      </c>
      <c r="AC371" s="169">
        <v>2.8284084600199102</v>
      </c>
      <c r="AD371" s="169">
        <v>0</v>
      </c>
      <c r="AE371" s="169">
        <v>254.19892341149</v>
      </c>
      <c r="AF371" s="169">
        <v>1.0544679375433799E-4</v>
      </c>
      <c r="AG371" s="169">
        <v>1.3015213778106299E-5</v>
      </c>
      <c r="AH371" s="169">
        <v>0</v>
      </c>
      <c r="AI371" s="169">
        <v>1.1846200753244399E-4</v>
      </c>
      <c r="AJ371" s="169">
        <v>3.9511944409844298E-2</v>
      </c>
      <c r="AK371" s="169">
        <v>4.4458642200822802E-4</v>
      </c>
      <c r="AL371" s="169">
        <v>0</v>
      </c>
      <c r="AM371" s="169">
        <v>3.9956530831852501E-2</v>
      </c>
      <c r="AN371" s="169">
        <v>2.2702405537221998E-3</v>
      </c>
      <c r="AO371" s="169">
        <v>2.8021398358738902E-4</v>
      </c>
      <c r="AP371" s="169">
        <v>0</v>
      </c>
      <c r="AQ371" s="169">
        <v>2.5504545373095898E-3</v>
      </c>
      <c r="AR371" s="169">
        <v>0</v>
      </c>
      <c r="AS371" s="169">
        <v>0</v>
      </c>
      <c r="AT371" s="169">
        <v>0</v>
      </c>
      <c r="AU371" s="169">
        <v>0</v>
      </c>
      <c r="AV371" s="169">
        <v>2.5504545373095898E-3</v>
      </c>
      <c r="AW371" s="169">
        <v>2.5844960567761401E-3</v>
      </c>
      <c r="AX371" s="169">
        <v>3.1900229006470298E-4</v>
      </c>
      <c r="AY371" s="169">
        <v>0</v>
      </c>
      <c r="AZ371" s="169">
        <v>2.9034983468408399E-3</v>
      </c>
      <c r="BA371" s="169">
        <v>0</v>
      </c>
      <c r="BB371" s="169">
        <v>0</v>
      </c>
      <c r="BC371" s="169">
        <v>0</v>
      </c>
      <c r="BD371" s="169">
        <v>0</v>
      </c>
      <c r="BE371" s="169">
        <v>2.9034983468408399E-3</v>
      </c>
      <c r="BF371" s="169">
        <v>2.27970463252797E-2</v>
      </c>
      <c r="BG371" s="169">
        <v>1.1865618123936999E-2</v>
      </c>
      <c r="BH371" s="169">
        <v>0</v>
      </c>
      <c r="BI371" s="169">
        <v>3.4662664449216701E-2</v>
      </c>
      <c r="BJ371" s="169">
        <v>2.3748239843009301E-3</v>
      </c>
      <c r="BK371" s="169">
        <v>2.67214006764148E-5</v>
      </c>
      <c r="BL371" s="169">
        <v>0</v>
      </c>
      <c r="BM371" s="169">
        <v>2.4015453849773501E-3</v>
      </c>
      <c r="BN371" s="169">
        <v>22.6549783891838</v>
      </c>
    </row>
    <row r="372" spans="1:66" x14ac:dyDescent="0.25">
      <c r="A372" s="169" t="s">
        <v>209</v>
      </c>
      <c r="B372" s="169">
        <v>2030</v>
      </c>
      <c r="C372" s="169" t="s">
        <v>63</v>
      </c>
      <c r="D372" s="169">
        <v>2026</v>
      </c>
      <c r="E372" s="169" t="s">
        <v>210</v>
      </c>
      <c r="F372" s="169" t="s">
        <v>211</v>
      </c>
      <c r="G372" s="169">
        <v>5223.7452767212399</v>
      </c>
      <c r="H372" s="169">
        <v>321154.04449368402</v>
      </c>
      <c r="I372" s="169">
        <v>60281.296248642997</v>
      </c>
      <c r="J372" s="169">
        <v>0.336398393728713</v>
      </c>
      <c r="K372" s="169">
        <v>1.64425008946784E-2</v>
      </c>
      <c r="L372" s="169">
        <v>0.14237540826780101</v>
      </c>
      <c r="M372" s="169">
        <v>0.49521630289119201</v>
      </c>
      <c r="N372" s="169">
        <v>1.9702888533008199E-3</v>
      </c>
      <c r="O372" s="169">
        <v>3.9266238452523301E-6</v>
      </c>
      <c r="P372" s="169">
        <v>0</v>
      </c>
      <c r="Q372" s="169">
        <v>1.9742154771460701E-3</v>
      </c>
      <c r="R372" s="169">
        <v>1.0620352073834999E-3</v>
      </c>
      <c r="S372" s="169">
        <v>1.9775095561480899E-2</v>
      </c>
      <c r="T372" s="169">
        <v>2.28113462460105E-2</v>
      </c>
      <c r="U372" s="169">
        <v>2.0593765722197901E-3</v>
      </c>
      <c r="V372" s="169">
        <v>4.1041683513993901E-6</v>
      </c>
      <c r="W372" s="169">
        <v>0</v>
      </c>
      <c r="X372" s="169">
        <v>2.0634807405711898E-3</v>
      </c>
      <c r="Y372" s="169">
        <v>4.2481408295340301E-3</v>
      </c>
      <c r="Z372" s="169">
        <v>4.6141889643455399E-2</v>
      </c>
      <c r="AA372" s="169">
        <v>5.2453511213560698E-2</v>
      </c>
      <c r="AB372" s="169">
        <v>267.084222950965</v>
      </c>
      <c r="AC372" s="169">
        <v>2.8672582132671001</v>
      </c>
      <c r="AD372" s="169">
        <v>0</v>
      </c>
      <c r="AE372" s="169">
        <v>269.95148116423201</v>
      </c>
      <c r="AF372" s="169">
        <v>1.08320972567094E-4</v>
      </c>
      <c r="AG372" s="169">
        <v>1.31939849318792E-5</v>
      </c>
      <c r="AH372" s="169">
        <v>0</v>
      </c>
      <c r="AI372" s="169">
        <v>1.21514957498974E-4</v>
      </c>
      <c r="AJ372" s="169">
        <v>4.19819204810968E-2</v>
      </c>
      <c r="AK372" s="169">
        <v>4.5069306220401701E-4</v>
      </c>
      <c r="AL372" s="169">
        <v>0</v>
      </c>
      <c r="AM372" s="169">
        <v>4.2432613543300801E-2</v>
      </c>
      <c r="AN372" s="169">
        <v>2.3321208353983898E-3</v>
      </c>
      <c r="AO372" s="169">
        <v>2.8406287750517401E-4</v>
      </c>
      <c r="AP372" s="169">
        <v>0</v>
      </c>
      <c r="AQ372" s="169">
        <v>2.6161837129035602E-3</v>
      </c>
      <c r="AR372" s="169">
        <v>0</v>
      </c>
      <c r="AS372" s="169">
        <v>0</v>
      </c>
      <c r="AT372" s="169">
        <v>0</v>
      </c>
      <c r="AU372" s="169">
        <v>0</v>
      </c>
      <c r="AV372" s="169">
        <v>2.6161837129035602E-3</v>
      </c>
      <c r="AW372" s="169">
        <v>2.6549420470576902E-3</v>
      </c>
      <c r="AX372" s="169">
        <v>3.23383962807335E-4</v>
      </c>
      <c r="AY372" s="169">
        <v>0</v>
      </c>
      <c r="AZ372" s="169">
        <v>2.9783260098650301E-3</v>
      </c>
      <c r="BA372" s="169">
        <v>0</v>
      </c>
      <c r="BB372" s="169">
        <v>0</v>
      </c>
      <c r="BC372" s="169">
        <v>0</v>
      </c>
      <c r="BD372" s="169">
        <v>0</v>
      </c>
      <c r="BE372" s="169">
        <v>2.9783260098650301E-3</v>
      </c>
      <c r="BF372" s="169">
        <v>2.34184285441707E-2</v>
      </c>
      <c r="BG372" s="169">
        <v>1.20285989461047E-2</v>
      </c>
      <c r="BH372" s="169">
        <v>0</v>
      </c>
      <c r="BI372" s="169">
        <v>3.54470274902755E-2</v>
      </c>
      <c r="BJ372" s="169">
        <v>2.5232793059073899E-3</v>
      </c>
      <c r="BK372" s="169">
        <v>2.70884338816155E-5</v>
      </c>
      <c r="BL372" s="169">
        <v>0</v>
      </c>
      <c r="BM372" s="169">
        <v>2.550367739789E-3</v>
      </c>
      <c r="BN372" s="169">
        <v>24.058894073299602</v>
      </c>
    </row>
    <row r="373" spans="1:66" x14ac:dyDescent="0.25">
      <c r="A373" s="169" t="s">
        <v>209</v>
      </c>
      <c r="B373" s="169">
        <v>2030</v>
      </c>
      <c r="C373" s="169" t="s">
        <v>63</v>
      </c>
      <c r="D373" s="169">
        <v>2027</v>
      </c>
      <c r="E373" s="169" t="s">
        <v>210</v>
      </c>
      <c r="F373" s="169" t="s">
        <v>211</v>
      </c>
      <c r="G373" s="169">
        <v>5291.23063134317</v>
      </c>
      <c r="H373" s="169">
        <v>336954.73516522301</v>
      </c>
      <c r="I373" s="169">
        <v>61060.0678844918</v>
      </c>
      <c r="J373" s="169">
        <v>0.32833320630435497</v>
      </c>
      <c r="K373" s="169">
        <v>1.6654920900817299E-2</v>
      </c>
      <c r="L373" s="169">
        <v>0.14421475042700099</v>
      </c>
      <c r="M373" s="169">
        <v>0.48920287763217302</v>
      </c>
      <c r="N373" s="169">
        <v>1.86958891645557E-3</v>
      </c>
      <c r="O373" s="169">
        <v>3.9773517403977397E-6</v>
      </c>
      <c r="P373" s="169">
        <v>0</v>
      </c>
      <c r="Q373" s="169">
        <v>1.8735662681959699E-3</v>
      </c>
      <c r="R373" s="169">
        <v>1.11428704752647E-3</v>
      </c>
      <c r="S373" s="169">
        <v>2.0748024824942899E-2</v>
      </c>
      <c r="T373" s="169">
        <v>2.3735878140665301E-2</v>
      </c>
      <c r="U373" s="169">
        <v>1.9541234310797399E-3</v>
      </c>
      <c r="V373" s="169">
        <v>4.1571899368615703E-6</v>
      </c>
      <c r="W373" s="169">
        <v>0</v>
      </c>
      <c r="X373" s="169">
        <v>1.9582806210165999E-3</v>
      </c>
      <c r="Y373" s="169">
        <v>4.4571481901058904E-3</v>
      </c>
      <c r="Z373" s="169">
        <v>4.8412057924866803E-2</v>
      </c>
      <c r="AA373" s="169">
        <v>5.4827486735989299E-2</v>
      </c>
      <c r="AB373" s="169">
        <v>270.13229316749101</v>
      </c>
      <c r="AC373" s="169">
        <v>2.7997007175739301</v>
      </c>
      <c r="AD373" s="169">
        <v>0</v>
      </c>
      <c r="AE373" s="169">
        <v>272.93199388506503</v>
      </c>
      <c r="AF373" s="169">
        <v>1.09562199057287E-4</v>
      </c>
      <c r="AG373" s="169">
        <v>1.33644374912664E-5</v>
      </c>
      <c r="AH373" s="169">
        <v>0</v>
      </c>
      <c r="AI373" s="169">
        <v>1.22926636548554E-4</v>
      </c>
      <c r="AJ373" s="169">
        <v>4.2461034672257703E-2</v>
      </c>
      <c r="AK373" s="169">
        <v>4.4007396467457099E-4</v>
      </c>
      <c r="AL373" s="169">
        <v>0</v>
      </c>
      <c r="AM373" s="169">
        <v>4.2901108636932299E-2</v>
      </c>
      <c r="AN373" s="169">
        <v>2.3588441013608899E-3</v>
      </c>
      <c r="AO373" s="169">
        <v>2.8773267436697498E-4</v>
      </c>
      <c r="AP373" s="169">
        <v>0</v>
      </c>
      <c r="AQ373" s="169">
        <v>2.6465767757278698E-3</v>
      </c>
      <c r="AR373" s="169">
        <v>0</v>
      </c>
      <c r="AS373" s="169">
        <v>0</v>
      </c>
      <c r="AT373" s="169">
        <v>0</v>
      </c>
      <c r="AU373" s="169">
        <v>0</v>
      </c>
      <c r="AV373" s="169">
        <v>2.6465767757278698E-3</v>
      </c>
      <c r="AW373" s="169">
        <v>2.6853644511465602E-3</v>
      </c>
      <c r="AX373" s="169">
        <v>3.2756174718482999E-4</v>
      </c>
      <c r="AY373" s="169">
        <v>0</v>
      </c>
      <c r="AZ373" s="169">
        <v>3.0129261983313899E-3</v>
      </c>
      <c r="BA373" s="169">
        <v>0</v>
      </c>
      <c r="BB373" s="169">
        <v>0</v>
      </c>
      <c r="BC373" s="169">
        <v>0</v>
      </c>
      <c r="BD373" s="169">
        <v>0</v>
      </c>
      <c r="BE373" s="169">
        <v>3.0129261983313899E-3</v>
      </c>
      <c r="BF373" s="169">
        <v>2.36867749606345E-2</v>
      </c>
      <c r="BG373" s="169">
        <v>1.2183995930927101E-2</v>
      </c>
      <c r="BH373" s="169">
        <v>0</v>
      </c>
      <c r="BI373" s="169">
        <v>3.5870770891561703E-2</v>
      </c>
      <c r="BJ373" s="169">
        <v>2.55207596194096E-3</v>
      </c>
      <c r="BK373" s="169">
        <v>2.6450184160392501E-5</v>
      </c>
      <c r="BL373" s="169">
        <v>0</v>
      </c>
      <c r="BM373" s="169">
        <v>2.57852614610135E-3</v>
      </c>
      <c r="BN373" s="169">
        <v>24.324526399247102</v>
      </c>
    </row>
    <row r="374" spans="1:66" x14ac:dyDescent="0.25">
      <c r="A374" s="169" t="s">
        <v>209</v>
      </c>
      <c r="B374" s="169">
        <v>2030</v>
      </c>
      <c r="C374" s="169" t="s">
        <v>63</v>
      </c>
      <c r="D374" s="169">
        <v>2028</v>
      </c>
      <c r="E374" s="169" t="s">
        <v>210</v>
      </c>
      <c r="F374" s="169" t="s">
        <v>211</v>
      </c>
      <c r="G374" s="169">
        <v>5360.7402820834504</v>
      </c>
      <c r="H374" s="169">
        <v>347778.78909396101</v>
      </c>
      <c r="I374" s="169">
        <v>61862.199616888298</v>
      </c>
      <c r="J374" s="169">
        <v>0.31256373705860602</v>
      </c>
      <c r="K374" s="169">
        <v>1.6873712674523901E-2</v>
      </c>
      <c r="L374" s="169">
        <v>0.14610926564136301</v>
      </c>
      <c r="M374" s="169">
        <v>0.475546715374493</v>
      </c>
      <c r="N374" s="169">
        <v>1.71835393581889E-3</v>
      </c>
      <c r="O374" s="169">
        <v>4.0296012735608902E-6</v>
      </c>
      <c r="P374" s="169">
        <v>0</v>
      </c>
      <c r="Q374" s="169">
        <v>1.72238353709245E-3</v>
      </c>
      <c r="R374" s="169">
        <v>1.15008147875358E-3</v>
      </c>
      <c r="S374" s="169">
        <v>2.14145171343917E-2</v>
      </c>
      <c r="T374" s="169">
        <v>2.4286982150237699E-2</v>
      </c>
      <c r="U374" s="169">
        <v>1.7960502757139599E-3</v>
      </c>
      <c r="V374" s="169">
        <v>4.2118019620604902E-6</v>
      </c>
      <c r="W374" s="169">
        <v>0</v>
      </c>
      <c r="X374" s="169">
        <v>1.8002620776760201E-3</v>
      </c>
      <c r="Y374" s="169">
        <v>4.6003259150143297E-3</v>
      </c>
      <c r="Z374" s="169">
        <v>4.9967206646914002E-2</v>
      </c>
      <c r="AA374" s="169">
        <v>5.6367794639604299E-2</v>
      </c>
      <c r="AB374" s="169">
        <v>278.80979849385199</v>
      </c>
      <c r="AC374" s="169">
        <v>2.8364797265823598</v>
      </c>
      <c r="AD374" s="169">
        <v>0</v>
      </c>
      <c r="AE374" s="169">
        <v>281.646278220434</v>
      </c>
      <c r="AF374" s="169">
        <v>1.08711105187038E-4</v>
      </c>
      <c r="AG374" s="169">
        <v>1.3540002959317599E-5</v>
      </c>
      <c r="AH374" s="169">
        <v>0</v>
      </c>
      <c r="AI374" s="169">
        <v>1.22251108146355E-4</v>
      </c>
      <c r="AJ374" s="169">
        <v>4.3825017668185001E-2</v>
      </c>
      <c r="AK374" s="169">
        <v>4.4585511271283998E-4</v>
      </c>
      <c r="AL374" s="169">
        <v>0</v>
      </c>
      <c r="AM374" s="169">
        <v>4.4270872780897898E-2</v>
      </c>
      <c r="AN374" s="169">
        <v>2.3405202837228998E-3</v>
      </c>
      <c r="AO374" s="169">
        <v>2.9151255075023899E-4</v>
      </c>
      <c r="AP374" s="169">
        <v>0</v>
      </c>
      <c r="AQ374" s="169">
        <v>2.6320328344731402E-3</v>
      </c>
      <c r="AR374" s="169">
        <v>0</v>
      </c>
      <c r="AS374" s="169">
        <v>0</v>
      </c>
      <c r="AT374" s="169">
        <v>0</v>
      </c>
      <c r="AU374" s="169">
        <v>0</v>
      </c>
      <c r="AV374" s="169">
        <v>2.6320328344731402E-3</v>
      </c>
      <c r="AW374" s="169">
        <v>2.66450417959831E-3</v>
      </c>
      <c r="AX374" s="169">
        <v>3.3186484871811398E-4</v>
      </c>
      <c r="AY374" s="169">
        <v>0</v>
      </c>
      <c r="AZ374" s="169">
        <v>2.99636902831643E-3</v>
      </c>
      <c r="BA374" s="169">
        <v>0</v>
      </c>
      <c r="BB374" s="169">
        <v>0</v>
      </c>
      <c r="BC374" s="169">
        <v>0</v>
      </c>
      <c r="BD374" s="169">
        <v>0</v>
      </c>
      <c r="BE374" s="169">
        <v>2.99636902831643E-3</v>
      </c>
      <c r="BF374" s="169">
        <v>2.35027726155272E-2</v>
      </c>
      <c r="BG374" s="169">
        <v>1.2344054216189299E-2</v>
      </c>
      <c r="BH374" s="169">
        <v>0</v>
      </c>
      <c r="BI374" s="169">
        <v>3.5846826831716597E-2</v>
      </c>
      <c r="BJ374" s="169">
        <v>2.6340567295616902E-3</v>
      </c>
      <c r="BK374" s="169">
        <v>2.67976540007949E-5</v>
      </c>
      <c r="BL374" s="169">
        <v>0</v>
      </c>
      <c r="BM374" s="169">
        <v>2.6608543835624902E-3</v>
      </c>
      <c r="BN374" s="169">
        <v>25.101169827336701</v>
      </c>
    </row>
    <row r="375" spans="1:66" x14ac:dyDescent="0.25">
      <c r="A375" s="169" t="s">
        <v>209</v>
      </c>
      <c r="B375" s="169">
        <v>2030</v>
      </c>
      <c r="C375" s="169" t="s">
        <v>63</v>
      </c>
      <c r="D375" s="169">
        <v>2029</v>
      </c>
      <c r="E375" s="169" t="s">
        <v>210</v>
      </c>
      <c r="F375" s="169" t="s">
        <v>211</v>
      </c>
      <c r="G375" s="169">
        <v>5175.3836012203101</v>
      </c>
      <c r="H375" s="169">
        <v>334309.351272272</v>
      </c>
      <c r="I375" s="169">
        <v>59723.209218453499</v>
      </c>
      <c r="J375" s="169">
        <v>0.27468614700244698</v>
      </c>
      <c r="K375" s="169">
        <v>1.6290275460517999E-2</v>
      </c>
      <c r="L375" s="169">
        <v>0.14105729014962901</v>
      </c>
      <c r="M375" s="169">
        <v>0.43203371261259499</v>
      </c>
      <c r="N375" s="169">
        <v>1.44488223109529E-3</v>
      </c>
      <c r="O375" s="169">
        <v>3.8902709799883E-6</v>
      </c>
      <c r="P375" s="169">
        <v>0</v>
      </c>
      <c r="Q375" s="169">
        <v>1.4487725020752801E-3</v>
      </c>
      <c r="R375" s="169">
        <v>1.1055389377656499E-3</v>
      </c>
      <c r="S375" s="169">
        <v>2.05851350211965E-2</v>
      </c>
      <c r="T375" s="169">
        <v>2.3139446461037501E-2</v>
      </c>
      <c r="U375" s="169">
        <v>1.51021339401548E-3</v>
      </c>
      <c r="V375" s="169">
        <v>4.0661717708815699E-6</v>
      </c>
      <c r="W375" s="169">
        <v>0</v>
      </c>
      <c r="X375" s="169">
        <v>1.5142795657863599E-3</v>
      </c>
      <c r="Y375" s="169">
        <v>4.4221557510626302E-3</v>
      </c>
      <c r="Z375" s="169">
        <v>4.8031981716125299E-2</v>
      </c>
      <c r="AA375" s="169">
        <v>5.3968417032974302E-2</v>
      </c>
      <c r="AB375" s="169">
        <v>268.01152280063201</v>
      </c>
      <c r="AC375" s="169">
        <v>2.73840363264957</v>
      </c>
      <c r="AD375" s="169">
        <v>0</v>
      </c>
      <c r="AE375" s="169">
        <v>270.74992643328102</v>
      </c>
      <c r="AF375" s="169">
        <v>1.00220592383353E-4</v>
      </c>
      <c r="AG375" s="169">
        <v>1.30718344088276E-5</v>
      </c>
      <c r="AH375" s="169">
        <v>0</v>
      </c>
      <c r="AI375" s="169">
        <v>1.13292426792181E-4</v>
      </c>
      <c r="AJ375" s="169">
        <v>4.2127679104053697E-2</v>
      </c>
      <c r="AK375" s="169">
        <v>4.3043891653663001E-4</v>
      </c>
      <c r="AL375" s="169">
        <v>0</v>
      </c>
      <c r="AM375" s="169">
        <v>4.2558118020590299E-2</v>
      </c>
      <c r="AN375" s="169">
        <v>2.1577218713432099E-3</v>
      </c>
      <c r="AO375" s="169">
        <v>2.81433010240209E-4</v>
      </c>
      <c r="AP375" s="169">
        <v>0</v>
      </c>
      <c r="AQ375" s="169">
        <v>2.4391548815834202E-3</v>
      </c>
      <c r="AR375" s="169">
        <v>0</v>
      </c>
      <c r="AS375" s="169">
        <v>0</v>
      </c>
      <c r="AT375" s="169">
        <v>0</v>
      </c>
      <c r="AU375" s="169">
        <v>0</v>
      </c>
      <c r="AV375" s="169">
        <v>2.4391548815834202E-3</v>
      </c>
      <c r="AW375" s="169">
        <v>2.4564021019547601E-3</v>
      </c>
      <c r="AX375" s="169">
        <v>3.20390059115058E-4</v>
      </c>
      <c r="AY375" s="169">
        <v>0</v>
      </c>
      <c r="AZ375" s="169">
        <v>2.77679216106982E-3</v>
      </c>
      <c r="BA375" s="169">
        <v>0</v>
      </c>
      <c r="BB375" s="169">
        <v>0</v>
      </c>
      <c r="BC375" s="169">
        <v>0</v>
      </c>
      <c r="BD375" s="169">
        <v>0</v>
      </c>
      <c r="BE375" s="169">
        <v>2.77679216106982E-3</v>
      </c>
      <c r="BF375" s="169">
        <v>2.1667167831559801E-2</v>
      </c>
      <c r="BG375" s="169">
        <v>1.19172376204377E-2</v>
      </c>
      <c r="BH375" s="169">
        <v>0</v>
      </c>
      <c r="BI375" s="169">
        <v>3.35844054519975E-2</v>
      </c>
      <c r="BJ375" s="169">
        <v>2.5320399750894998E-3</v>
      </c>
      <c r="BK375" s="169">
        <v>2.5871079695916299E-5</v>
      </c>
      <c r="BL375" s="169">
        <v>0</v>
      </c>
      <c r="BM375" s="169">
        <v>2.5579110547854201E-3</v>
      </c>
      <c r="BN375" s="169">
        <v>24.130053935318202</v>
      </c>
    </row>
    <row r="376" spans="1:66" x14ac:dyDescent="0.25">
      <c r="A376" s="169" t="s">
        <v>209</v>
      </c>
      <c r="B376" s="169">
        <v>2030</v>
      </c>
      <c r="C376" s="169" t="s">
        <v>63</v>
      </c>
      <c r="D376" s="169">
        <v>2030</v>
      </c>
      <c r="E376" s="169" t="s">
        <v>210</v>
      </c>
      <c r="F376" s="169" t="s">
        <v>211</v>
      </c>
      <c r="G376" s="169">
        <v>3604.8586199203401</v>
      </c>
      <c r="H376" s="169">
        <v>232859.63698800301</v>
      </c>
      <c r="I376" s="169">
        <v>41599.568679253702</v>
      </c>
      <c r="J376" s="169">
        <v>0.173455834494049</v>
      </c>
      <c r="K376" s="169">
        <v>1.13468187944327E-2</v>
      </c>
      <c r="L376" s="169">
        <v>9.8251961106535196E-2</v>
      </c>
      <c r="M376" s="169">
        <v>0.283054614395017</v>
      </c>
      <c r="N376" s="169">
        <v>8.62910423036239E-4</v>
      </c>
      <c r="O376" s="169">
        <v>2.7097270379590901E-6</v>
      </c>
      <c r="P376" s="169">
        <v>0</v>
      </c>
      <c r="Q376" s="169">
        <v>8.6562015007419797E-4</v>
      </c>
      <c r="R376" s="169">
        <v>7.7005143512886903E-4</v>
      </c>
      <c r="S376" s="169">
        <v>1.4338357722099499E-2</v>
      </c>
      <c r="T376" s="169">
        <v>1.5974029307302601E-2</v>
      </c>
      <c r="U376" s="169">
        <v>9.0192740325764598E-4</v>
      </c>
      <c r="V376" s="169">
        <v>2.83224887037995E-6</v>
      </c>
      <c r="W376" s="169">
        <v>0</v>
      </c>
      <c r="X376" s="169">
        <v>9.0475965212802605E-4</v>
      </c>
      <c r="Y376" s="169">
        <v>3.08020574051547E-3</v>
      </c>
      <c r="Z376" s="169">
        <v>3.3456168018232202E-2</v>
      </c>
      <c r="AA376" s="169">
        <v>3.7441133410875703E-2</v>
      </c>
      <c r="AB376" s="169">
        <v>186.68058691881799</v>
      </c>
      <c r="AC376" s="169">
        <v>1.90740603994076</v>
      </c>
      <c r="AD376" s="169">
        <v>0</v>
      </c>
      <c r="AE376" s="169">
        <v>188.587992958759</v>
      </c>
      <c r="AF376" s="169">
        <v>6.6839148629386794E-5</v>
      </c>
      <c r="AG376" s="169">
        <v>9.1050477757286807E-6</v>
      </c>
      <c r="AH376" s="169">
        <v>0</v>
      </c>
      <c r="AI376" s="169">
        <v>7.5944196405115495E-5</v>
      </c>
      <c r="AJ376" s="169">
        <v>2.9343588583400401E-2</v>
      </c>
      <c r="AK376" s="169">
        <v>2.9981766728564202E-4</v>
      </c>
      <c r="AL376" s="169">
        <v>0</v>
      </c>
      <c r="AM376" s="169">
        <v>2.9643406250686E-2</v>
      </c>
      <c r="AN376" s="169">
        <v>1.43902854123961E-3</v>
      </c>
      <c r="AO376" s="169">
        <v>1.96029181808925E-4</v>
      </c>
      <c r="AP376" s="169">
        <v>0</v>
      </c>
      <c r="AQ376" s="169">
        <v>1.63505772304854E-3</v>
      </c>
      <c r="AR376" s="169">
        <v>0</v>
      </c>
      <c r="AS376" s="169">
        <v>0</v>
      </c>
      <c r="AT376" s="169">
        <v>0</v>
      </c>
      <c r="AU376" s="169">
        <v>0</v>
      </c>
      <c r="AV376" s="169">
        <v>1.63505772304854E-3</v>
      </c>
      <c r="AW376" s="169">
        <v>1.6382244534942801E-3</v>
      </c>
      <c r="AX376" s="169">
        <v>2.2316430149552099E-4</v>
      </c>
      <c r="AY376" s="169">
        <v>0</v>
      </c>
      <c r="AZ376" s="169">
        <v>1.8613887549897999E-3</v>
      </c>
      <c r="BA376" s="169">
        <v>0</v>
      </c>
      <c r="BB376" s="169">
        <v>0</v>
      </c>
      <c r="BC376" s="169">
        <v>0</v>
      </c>
      <c r="BD376" s="169">
        <v>0</v>
      </c>
      <c r="BE376" s="169">
        <v>1.8613887549897999E-3</v>
      </c>
      <c r="BF376" s="169">
        <v>1.4450274087117999E-2</v>
      </c>
      <c r="BG376" s="169">
        <v>8.3008256144615905E-3</v>
      </c>
      <c r="BH376" s="169">
        <v>0</v>
      </c>
      <c r="BI376" s="169">
        <v>2.27510997015796E-2</v>
      </c>
      <c r="BJ376" s="169">
        <v>1.7636656204637799E-3</v>
      </c>
      <c r="BK376" s="169">
        <v>1.8020226486492599E-5</v>
      </c>
      <c r="BL376" s="169">
        <v>0</v>
      </c>
      <c r="BM376" s="169">
        <v>1.78168584695027E-3</v>
      </c>
      <c r="BN376" s="169">
        <v>16.8075334372054</v>
      </c>
    </row>
    <row r="377" spans="1:66" x14ac:dyDescent="0.25">
      <c r="A377" s="169" t="s">
        <v>209</v>
      </c>
      <c r="B377" s="169">
        <v>2030</v>
      </c>
      <c r="C377" s="169" t="s">
        <v>63</v>
      </c>
      <c r="D377" s="169">
        <v>2031</v>
      </c>
      <c r="E377" s="169" t="s">
        <v>210</v>
      </c>
      <c r="F377" s="169" t="s">
        <v>211</v>
      </c>
      <c r="G377" s="169">
        <v>645.00721973632096</v>
      </c>
      <c r="H377" s="169">
        <v>17360.383452634</v>
      </c>
      <c r="I377" s="169">
        <v>7443.2938889094503</v>
      </c>
      <c r="J377" s="169">
        <v>1.1599100928238E-2</v>
      </c>
      <c r="K377" s="169">
        <v>2.0302543913943002E-3</v>
      </c>
      <c r="L377" s="169">
        <v>1.7579947218115202E-2</v>
      </c>
      <c r="M377" s="169">
        <v>3.1209302537747601E-2</v>
      </c>
      <c r="N377" s="169">
        <v>5.3633689194327198E-5</v>
      </c>
      <c r="O377" s="169">
        <v>4.8484384195820497E-7</v>
      </c>
      <c r="P377" s="169">
        <v>0</v>
      </c>
      <c r="Q377" s="169">
        <v>5.4118533036285398E-5</v>
      </c>
      <c r="R377" s="169">
        <v>5.7409641125469397E-5</v>
      </c>
      <c r="S377" s="169">
        <v>1.0689675177562401E-3</v>
      </c>
      <c r="T377" s="169">
        <v>1.1804956919179901E-3</v>
      </c>
      <c r="U377" s="169">
        <v>5.6058766623723701E-5</v>
      </c>
      <c r="V377" s="169">
        <v>5.0676632902886996E-7</v>
      </c>
      <c r="W377" s="169">
        <v>0</v>
      </c>
      <c r="X377" s="169">
        <v>5.6565532952752498E-5</v>
      </c>
      <c r="Y377" s="169">
        <v>2.2963856450187699E-4</v>
      </c>
      <c r="Z377" s="169">
        <v>2.4942575414312199E-3</v>
      </c>
      <c r="AA377" s="169">
        <v>2.7804616388858502E-3</v>
      </c>
      <c r="AB377" s="169">
        <v>13.9175969437779</v>
      </c>
      <c r="AC377" s="169">
        <v>0.34128680107783099</v>
      </c>
      <c r="AD377" s="169">
        <v>0</v>
      </c>
      <c r="AE377" s="169">
        <v>14.2588837448557</v>
      </c>
      <c r="AF377" s="169">
        <v>4.7617525745528E-6</v>
      </c>
      <c r="AG377" s="169">
        <v>1.62914060455411E-6</v>
      </c>
      <c r="AH377" s="169">
        <v>0</v>
      </c>
      <c r="AI377" s="169">
        <v>6.3908931791069201E-6</v>
      </c>
      <c r="AJ377" s="169">
        <v>2.1876524256129902E-3</v>
      </c>
      <c r="AK377" s="169">
        <v>5.36455324308988E-5</v>
      </c>
      <c r="AL377" s="169">
        <v>0</v>
      </c>
      <c r="AM377" s="169">
        <v>2.24129795804389E-3</v>
      </c>
      <c r="AN377" s="169">
        <v>1.025192271538E-4</v>
      </c>
      <c r="AO377" s="169">
        <v>3.5074950470194801E-5</v>
      </c>
      <c r="AP377" s="169">
        <v>0</v>
      </c>
      <c r="AQ377" s="169">
        <v>1.3759417762399399E-4</v>
      </c>
      <c r="AR377" s="169">
        <v>0</v>
      </c>
      <c r="AS377" s="169">
        <v>0</v>
      </c>
      <c r="AT377" s="169">
        <v>0</v>
      </c>
      <c r="AU377" s="169">
        <v>0</v>
      </c>
      <c r="AV377" s="169">
        <v>1.3759417762399399E-4</v>
      </c>
      <c r="AW377" s="169">
        <v>1.16710336218914E-4</v>
      </c>
      <c r="AX377" s="169">
        <v>3.9930161159886101E-5</v>
      </c>
      <c r="AY377" s="169">
        <v>0</v>
      </c>
      <c r="AZ377" s="169">
        <v>1.566404973788E-4</v>
      </c>
      <c r="BA377" s="169">
        <v>0</v>
      </c>
      <c r="BB377" s="169">
        <v>0</v>
      </c>
      <c r="BC377" s="169">
        <v>0</v>
      </c>
      <c r="BD377" s="169">
        <v>0</v>
      </c>
      <c r="BE377" s="169">
        <v>1.566404973788E-4</v>
      </c>
      <c r="BF377" s="169">
        <v>1.02946596580047E-3</v>
      </c>
      <c r="BG377" s="169">
        <v>1.4852433938777299E-3</v>
      </c>
      <c r="BH377" s="169">
        <v>0</v>
      </c>
      <c r="BI377" s="169">
        <v>2.5147093596782099E-3</v>
      </c>
      <c r="BJ377" s="169">
        <v>1.3148655494578599E-4</v>
      </c>
      <c r="BK377" s="169">
        <v>3.2243084710290999E-6</v>
      </c>
      <c r="BL377" s="169">
        <v>0</v>
      </c>
      <c r="BM377" s="169">
        <v>1.34710863416815E-4</v>
      </c>
      <c r="BN377" s="169">
        <v>1.2707949300425301</v>
      </c>
    </row>
    <row r="378" spans="1:66" x14ac:dyDescent="0.25">
      <c r="A378" s="169" t="s">
        <v>209</v>
      </c>
      <c r="B378" s="169">
        <v>2030</v>
      </c>
      <c r="C378" s="169" t="s">
        <v>64</v>
      </c>
      <c r="D378" s="169">
        <v>2021</v>
      </c>
      <c r="E378" s="169" t="s">
        <v>210</v>
      </c>
      <c r="F378" s="169" t="s">
        <v>211</v>
      </c>
      <c r="G378" s="169">
        <v>16.283785441174299</v>
      </c>
      <c r="H378" s="169">
        <v>2169.53667551748</v>
      </c>
      <c r="I378" s="169">
        <v>237.74326744114501</v>
      </c>
      <c r="J378" s="169">
        <v>2.9524262269124898E-3</v>
      </c>
      <c r="K378" s="169">
        <v>5.1255592013344803E-5</v>
      </c>
      <c r="L378" s="169">
        <v>3.4475310705664501E-4</v>
      </c>
      <c r="M378" s="169">
        <v>3.3484349259824799E-3</v>
      </c>
      <c r="N378" s="169">
        <v>1.8820741216757201E-5</v>
      </c>
      <c r="O378" s="169">
        <v>1.22403174000898E-8</v>
      </c>
      <c r="P378" s="169">
        <v>0</v>
      </c>
      <c r="Q378" s="169">
        <v>1.8832981534157298E-5</v>
      </c>
      <c r="R378" s="169">
        <v>7.1745144506646297E-6</v>
      </c>
      <c r="S378" s="169">
        <v>1.33589459071375E-4</v>
      </c>
      <c r="T378" s="169">
        <v>1.5959695505619699E-4</v>
      </c>
      <c r="U378" s="169">
        <v>1.9671731618776699E-5</v>
      </c>
      <c r="V378" s="169">
        <v>1.27937702373178E-8</v>
      </c>
      <c r="W378" s="169">
        <v>0</v>
      </c>
      <c r="X378" s="169">
        <v>1.9684525389013999E-5</v>
      </c>
      <c r="Y378" s="169">
        <v>2.8698057802658498E-5</v>
      </c>
      <c r="Z378" s="169">
        <v>3.1170873783320898E-4</v>
      </c>
      <c r="AA378" s="169">
        <v>3.6009132102488202E-4</v>
      </c>
      <c r="AB378" s="169">
        <v>1.80844130219815</v>
      </c>
      <c r="AC378" s="169">
        <v>9.6697705608259008E-3</v>
      </c>
      <c r="AD378" s="169">
        <v>0</v>
      </c>
      <c r="AE378" s="169">
        <v>1.81811107275898</v>
      </c>
      <c r="AF378" s="169">
        <v>8.4555279979115396E-7</v>
      </c>
      <c r="AG378" s="169">
        <v>4.1129114909611497E-8</v>
      </c>
      <c r="AH378" s="169">
        <v>0</v>
      </c>
      <c r="AI378" s="169">
        <v>8.8668191470076503E-7</v>
      </c>
      <c r="AJ378" s="169">
        <v>2.8426178867762099E-4</v>
      </c>
      <c r="AK378" s="169">
        <v>1.51995327267823E-6</v>
      </c>
      <c r="AL378" s="169">
        <v>0</v>
      </c>
      <c r="AM378" s="169">
        <v>2.8578174195030001E-4</v>
      </c>
      <c r="AN378" s="169">
        <v>1.82045199104999E-5</v>
      </c>
      <c r="AO378" s="169">
        <v>8.8549856550436102E-7</v>
      </c>
      <c r="AP378" s="169">
        <v>0</v>
      </c>
      <c r="AQ378" s="169">
        <v>1.9090018476004301E-5</v>
      </c>
      <c r="AR378" s="169">
        <v>0</v>
      </c>
      <c r="AS378" s="169">
        <v>0</v>
      </c>
      <c r="AT378" s="169">
        <v>0</v>
      </c>
      <c r="AU378" s="169">
        <v>0</v>
      </c>
      <c r="AV378" s="169">
        <v>1.9090018476004301E-5</v>
      </c>
      <c r="AW378" s="169">
        <v>2.0724460166588499E-5</v>
      </c>
      <c r="AX378" s="169">
        <v>1.00807271153477E-6</v>
      </c>
      <c r="AY378" s="169">
        <v>0</v>
      </c>
      <c r="AZ378" s="169">
        <v>2.1732532878123302E-5</v>
      </c>
      <c r="BA378" s="169">
        <v>0</v>
      </c>
      <c r="BB378" s="169">
        <v>0</v>
      </c>
      <c r="BC378" s="169">
        <v>0</v>
      </c>
      <c r="BD378" s="169">
        <v>0</v>
      </c>
      <c r="BE378" s="169">
        <v>2.1732532878123302E-5</v>
      </c>
      <c r="BF378" s="169">
        <v>1.8259945928977999E-4</v>
      </c>
      <c r="BG378" s="169">
        <v>3.7496300837862903E-5</v>
      </c>
      <c r="BH378" s="169">
        <v>0</v>
      </c>
      <c r="BI378" s="169">
        <v>2.20095760127643E-4</v>
      </c>
      <c r="BJ378" s="169">
        <v>1.70852567155289E-5</v>
      </c>
      <c r="BK378" s="169">
        <v>9.1355197545622506E-8</v>
      </c>
      <c r="BL378" s="169">
        <v>0</v>
      </c>
      <c r="BM378" s="169">
        <v>1.7176611913074599E-5</v>
      </c>
      <c r="BN378" s="169">
        <v>0.162035568481989</v>
      </c>
    </row>
    <row r="379" spans="1:66" x14ac:dyDescent="0.25">
      <c r="A379" s="169" t="s">
        <v>209</v>
      </c>
      <c r="B379" s="169">
        <v>2030</v>
      </c>
      <c r="C379" s="169" t="s">
        <v>64</v>
      </c>
      <c r="D379" s="169">
        <v>2022</v>
      </c>
      <c r="E379" s="169" t="s">
        <v>210</v>
      </c>
      <c r="F379" s="169" t="s">
        <v>211</v>
      </c>
      <c r="G379" s="169">
        <v>19.179915090711301</v>
      </c>
      <c r="H379" s="169">
        <v>2824.0461573277698</v>
      </c>
      <c r="I379" s="169">
        <v>280.02676032438501</v>
      </c>
      <c r="J379" s="169">
        <v>3.6875378390837299E-3</v>
      </c>
      <c r="K379" s="169">
        <v>6.0371582903219598E-5</v>
      </c>
      <c r="L379" s="169">
        <v>4.0606868375247498E-4</v>
      </c>
      <c r="M379" s="169">
        <v>4.1539781057394198E-3</v>
      </c>
      <c r="N379" s="169">
        <v>2.3245541269436198E-5</v>
      </c>
      <c r="O379" s="169">
        <v>1.44173017548767E-8</v>
      </c>
      <c r="P379" s="169">
        <v>0</v>
      </c>
      <c r="Q379" s="169">
        <v>2.3259958571191101E-5</v>
      </c>
      <c r="R379" s="169">
        <v>9.3389340653848696E-6</v>
      </c>
      <c r="S379" s="169">
        <v>1.7389095229746601E-4</v>
      </c>
      <c r="T379" s="169">
        <v>2.06489844934042E-4</v>
      </c>
      <c r="U379" s="169">
        <v>2.4296601495078499E-5</v>
      </c>
      <c r="V379" s="169">
        <v>1.50691881644032E-8</v>
      </c>
      <c r="W379" s="169">
        <v>0</v>
      </c>
      <c r="X379" s="169">
        <v>2.4311670683242899E-5</v>
      </c>
      <c r="Y379" s="169">
        <v>3.7355736261539397E-5</v>
      </c>
      <c r="Z379" s="169">
        <v>4.0574555536075402E-4</v>
      </c>
      <c r="AA379" s="169">
        <v>4.6741296230553702E-4</v>
      </c>
      <c r="AB379" s="169">
        <v>2.3540149230283798</v>
      </c>
      <c r="AC379" s="169">
        <v>1.13895739398741E-2</v>
      </c>
      <c r="AD379" s="169">
        <v>0</v>
      </c>
      <c r="AE379" s="169">
        <v>2.3654044969682499</v>
      </c>
      <c r="AF379" s="169">
        <v>1.0747913726700999E-6</v>
      </c>
      <c r="AG379" s="169">
        <v>4.8444075523606798E-8</v>
      </c>
      <c r="AH379" s="169">
        <v>0</v>
      </c>
      <c r="AI379" s="169">
        <v>1.12323544819371E-6</v>
      </c>
      <c r="AJ379" s="169">
        <v>3.7001836431213098E-4</v>
      </c>
      <c r="AK379" s="169">
        <v>1.7902824141924501E-6</v>
      </c>
      <c r="AL379" s="169">
        <v>0</v>
      </c>
      <c r="AM379" s="169">
        <v>3.71808646726323E-4</v>
      </c>
      <c r="AN379" s="169">
        <v>2.3139963522371599E-5</v>
      </c>
      <c r="AO379" s="169">
        <v>1.04298766160207E-6</v>
      </c>
      <c r="AP379" s="169">
        <v>0</v>
      </c>
      <c r="AQ379" s="169">
        <v>2.4182951183973701E-5</v>
      </c>
      <c r="AR379" s="169">
        <v>0</v>
      </c>
      <c r="AS379" s="169">
        <v>0</v>
      </c>
      <c r="AT379" s="169">
        <v>0</v>
      </c>
      <c r="AU379" s="169">
        <v>0</v>
      </c>
      <c r="AV379" s="169">
        <v>2.4182951183973701E-5</v>
      </c>
      <c r="AW379" s="169">
        <v>2.6343087026376501E-5</v>
      </c>
      <c r="AX379" s="169">
        <v>1.1873620591690701E-6</v>
      </c>
      <c r="AY379" s="169">
        <v>0</v>
      </c>
      <c r="AZ379" s="169">
        <v>2.7530449085545598E-5</v>
      </c>
      <c r="BA379" s="169">
        <v>0</v>
      </c>
      <c r="BB379" s="169">
        <v>0</v>
      </c>
      <c r="BC379" s="169">
        <v>0</v>
      </c>
      <c r="BD379" s="169">
        <v>0</v>
      </c>
      <c r="BE379" s="169">
        <v>2.7530449085545598E-5</v>
      </c>
      <c r="BF379" s="169">
        <v>2.3210415991225999E-4</v>
      </c>
      <c r="BG379" s="169">
        <v>4.41651524385423E-5</v>
      </c>
      <c r="BH379" s="169">
        <v>0</v>
      </c>
      <c r="BI379" s="169">
        <v>2.7626931235080201E-4</v>
      </c>
      <c r="BJ379" s="169">
        <v>2.2239565764860601E-5</v>
      </c>
      <c r="BK379" s="169">
        <v>1.07603047113954E-7</v>
      </c>
      <c r="BL379" s="169">
        <v>0</v>
      </c>
      <c r="BM379" s="169">
        <v>2.23471688119746E-5</v>
      </c>
      <c r="BN379" s="169">
        <v>0.210812016987762</v>
      </c>
    </row>
    <row r="380" spans="1:66" x14ac:dyDescent="0.25">
      <c r="A380" s="169" t="s">
        <v>209</v>
      </c>
      <c r="B380" s="169">
        <v>2030</v>
      </c>
      <c r="C380" s="169" t="s">
        <v>64</v>
      </c>
      <c r="D380" s="169">
        <v>2023</v>
      </c>
      <c r="E380" s="169" t="s">
        <v>210</v>
      </c>
      <c r="F380" s="169" t="s">
        <v>211</v>
      </c>
      <c r="G380" s="169">
        <v>22.570174407802</v>
      </c>
      <c r="H380" s="169">
        <v>3673.0127334291101</v>
      </c>
      <c r="I380" s="169">
        <v>329.52454635391001</v>
      </c>
      <c r="J380" s="169">
        <v>4.5809317583194002E-3</v>
      </c>
      <c r="K380" s="169">
        <v>7.1042919061755399E-5</v>
      </c>
      <c r="L380" s="169">
        <v>4.77845755338016E-4</v>
      </c>
      <c r="M380" s="169">
        <v>5.1298204327191697E-3</v>
      </c>
      <c r="N380" s="169">
        <v>2.85007347074796E-5</v>
      </c>
      <c r="O380" s="169">
        <v>1.6965717186885101E-8</v>
      </c>
      <c r="P380" s="169">
        <v>0</v>
      </c>
      <c r="Q380" s="169">
        <v>2.8517700424666399E-5</v>
      </c>
      <c r="R380" s="169">
        <v>1.2146410443684599E-5</v>
      </c>
      <c r="S380" s="169">
        <v>2.2616616246140799E-4</v>
      </c>
      <c r="T380" s="169">
        <v>2.6683027332975902E-4</v>
      </c>
      <c r="U380" s="169">
        <v>2.97894114608146E-5</v>
      </c>
      <c r="V380" s="169">
        <v>1.7732831633821E-8</v>
      </c>
      <c r="W380" s="169">
        <v>0</v>
      </c>
      <c r="X380" s="169">
        <v>2.98071442924484E-5</v>
      </c>
      <c r="Y380" s="169">
        <v>4.85856417747386E-5</v>
      </c>
      <c r="Z380" s="169">
        <v>5.2772104574328599E-4</v>
      </c>
      <c r="AA380" s="169">
        <v>6.0611383181047296E-4</v>
      </c>
      <c r="AB380" s="169">
        <v>3.0616804065082599</v>
      </c>
      <c r="AC380" s="169">
        <v>1.3402805436714901E-2</v>
      </c>
      <c r="AD380" s="169">
        <v>0</v>
      </c>
      <c r="AE380" s="169">
        <v>3.07508321194498</v>
      </c>
      <c r="AF380" s="169">
        <v>1.36214851288116E-6</v>
      </c>
      <c r="AG380" s="169">
        <v>5.70070945789567E-8</v>
      </c>
      <c r="AH380" s="169">
        <v>0</v>
      </c>
      <c r="AI380" s="169">
        <v>1.4191556074601201E-6</v>
      </c>
      <c r="AJ380" s="169">
        <v>4.8125352349307599E-4</v>
      </c>
      <c r="AK380" s="169">
        <v>2.1067343695965201E-6</v>
      </c>
      <c r="AL380" s="169">
        <v>0</v>
      </c>
      <c r="AM380" s="169">
        <v>4.8336025786267198E-4</v>
      </c>
      <c r="AN380" s="169">
        <v>2.9326683951525901E-5</v>
      </c>
      <c r="AO380" s="169">
        <v>1.22734711369733E-6</v>
      </c>
      <c r="AP380" s="169">
        <v>0</v>
      </c>
      <c r="AQ380" s="169">
        <v>3.0554031065223201E-5</v>
      </c>
      <c r="AR380" s="169">
        <v>0</v>
      </c>
      <c r="AS380" s="169">
        <v>0</v>
      </c>
      <c r="AT380" s="169">
        <v>0</v>
      </c>
      <c r="AU380" s="169">
        <v>0</v>
      </c>
      <c r="AV380" s="169">
        <v>3.0554031065223201E-5</v>
      </c>
      <c r="AW380" s="169">
        <v>3.3386197293836699E-5</v>
      </c>
      <c r="AX380" s="169">
        <v>1.3972412617004399E-6</v>
      </c>
      <c r="AY380" s="169">
        <v>0</v>
      </c>
      <c r="AZ380" s="169">
        <v>3.4783438555537198E-5</v>
      </c>
      <c r="BA380" s="169">
        <v>0</v>
      </c>
      <c r="BB380" s="169">
        <v>0</v>
      </c>
      <c r="BC380" s="169">
        <v>0</v>
      </c>
      <c r="BD380" s="169">
        <v>0</v>
      </c>
      <c r="BE380" s="169">
        <v>3.4783438555537198E-5</v>
      </c>
      <c r="BF380" s="169">
        <v>2.9415972444681802E-4</v>
      </c>
      <c r="BG380" s="169">
        <v>5.1971825139508201E-5</v>
      </c>
      <c r="BH380" s="169">
        <v>0</v>
      </c>
      <c r="BI380" s="169">
        <v>3.46131549586326E-4</v>
      </c>
      <c r="BJ380" s="169">
        <v>2.8925238359971499E-5</v>
      </c>
      <c r="BK380" s="169">
        <v>1.26623060044152E-7</v>
      </c>
      <c r="BL380" s="169">
        <v>0</v>
      </c>
      <c r="BM380" s="169">
        <v>2.9051861420015601E-5</v>
      </c>
      <c r="BN380" s="169">
        <v>0.27406073470571701</v>
      </c>
    </row>
    <row r="381" spans="1:66" x14ac:dyDescent="0.25">
      <c r="A381" s="169" t="s">
        <v>209</v>
      </c>
      <c r="B381" s="169">
        <v>2030</v>
      </c>
      <c r="C381" s="169" t="s">
        <v>64</v>
      </c>
      <c r="D381" s="169">
        <v>2024</v>
      </c>
      <c r="E381" s="169" t="s">
        <v>210</v>
      </c>
      <c r="F381" s="169" t="s">
        <v>211</v>
      </c>
      <c r="G381" s="169">
        <v>24.6218452266559</v>
      </c>
      <c r="H381" s="169">
        <v>4414.1365296061904</v>
      </c>
      <c r="I381" s="169">
        <v>359.47894030917502</v>
      </c>
      <c r="J381" s="169">
        <v>5.23037173031484E-3</v>
      </c>
      <c r="K381" s="169">
        <v>7.7500852496014197E-5</v>
      </c>
      <c r="L381" s="169">
        <v>5.2128282296657897E-4</v>
      </c>
      <c r="M381" s="169">
        <v>5.8291554057774402E-3</v>
      </c>
      <c r="N381" s="169">
        <v>3.2037565882617402E-5</v>
      </c>
      <c r="O381" s="169">
        <v>1.8507932423876199E-8</v>
      </c>
      <c r="P381" s="169">
        <v>0</v>
      </c>
      <c r="Q381" s="169">
        <v>3.2056073815041298E-5</v>
      </c>
      <c r="R381" s="169">
        <v>1.45972578736482E-5</v>
      </c>
      <c r="S381" s="169">
        <v>2.71800941607331E-4</v>
      </c>
      <c r="T381" s="169">
        <v>3.1845427329602001E-4</v>
      </c>
      <c r="U381" s="169">
        <v>3.3486162447236297E-5</v>
      </c>
      <c r="V381" s="169">
        <v>1.93447790003501E-8</v>
      </c>
      <c r="W381" s="169">
        <v>0</v>
      </c>
      <c r="X381" s="169">
        <v>3.3505507226236597E-5</v>
      </c>
      <c r="Y381" s="169">
        <v>5.83890314945931E-5</v>
      </c>
      <c r="Z381" s="169">
        <v>6.3420219708377296E-4</v>
      </c>
      <c r="AA381" s="169">
        <v>7.26096735804602E-4</v>
      </c>
      <c r="AB381" s="169">
        <v>3.3518501621886601</v>
      </c>
      <c r="AC381" s="169">
        <v>1.35146689227985E-2</v>
      </c>
      <c r="AD381" s="169">
        <v>0</v>
      </c>
      <c r="AE381" s="169">
        <v>3.3653648311114499</v>
      </c>
      <c r="AF381" s="169">
        <v>1.59132648074761E-6</v>
      </c>
      <c r="AG381" s="169">
        <v>6.2189145470634996E-8</v>
      </c>
      <c r="AH381" s="169">
        <v>0</v>
      </c>
      <c r="AI381" s="169">
        <v>1.65351562621824E-6</v>
      </c>
      <c r="AJ381" s="169">
        <v>5.2686416823426695E-4</v>
      </c>
      <c r="AK381" s="169">
        <v>2.1243177518180998E-6</v>
      </c>
      <c r="AL381" s="169">
        <v>0</v>
      </c>
      <c r="AM381" s="169">
        <v>5.2898848598608502E-4</v>
      </c>
      <c r="AN381" s="169">
        <v>3.4260822754097599E-5</v>
      </c>
      <c r="AO381" s="169">
        <v>1.3389152483638799E-6</v>
      </c>
      <c r="AP381" s="169">
        <v>0</v>
      </c>
      <c r="AQ381" s="169">
        <v>3.5599738002461499E-5</v>
      </c>
      <c r="AR381" s="169">
        <v>0</v>
      </c>
      <c r="AS381" s="169">
        <v>0</v>
      </c>
      <c r="AT381" s="169">
        <v>0</v>
      </c>
      <c r="AU381" s="169">
        <v>0</v>
      </c>
      <c r="AV381" s="169">
        <v>3.5599738002461499E-5</v>
      </c>
      <c r="AW381" s="169">
        <v>3.9003338727560397E-5</v>
      </c>
      <c r="AX381" s="169">
        <v>1.5242530903081301E-6</v>
      </c>
      <c r="AY381" s="169">
        <v>0</v>
      </c>
      <c r="AZ381" s="169">
        <v>4.0527591817868502E-5</v>
      </c>
      <c r="BA381" s="169">
        <v>0</v>
      </c>
      <c r="BB381" s="169">
        <v>0</v>
      </c>
      <c r="BC381" s="169">
        <v>0</v>
      </c>
      <c r="BD381" s="169">
        <v>0</v>
      </c>
      <c r="BE381" s="169">
        <v>4.0527591817868502E-5</v>
      </c>
      <c r="BF381" s="169">
        <v>3.4365133532819202E-4</v>
      </c>
      <c r="BG381" s="169">
        <v>5.6696160676961598E-5</v>
      </c>
      <c r="BH381" s="169">
        <v>0</v>
      </c>
      <c r="BI381" s="169">
        <v>4.0034749600515297E-4</v>
      </c>
      <c r="BJ381" s="169">
        <v>3.1666618332247002E-5</v>
      </c>
      <c r="BK381" s="169">
        <v>1.27679890793654E-7</v>
      </c>
      <c r="BL381" s="169">
        <v>0</v>
      </c>
      <c r="BM381" s="169">
        <v>3.1794298223040603E-5</v>
      </c>
      <c r="BN381" s="169">
        <v>0.299931512287054</v>
      </c>
    </row>
    <row r="382" spans="1:66" x14ac:dyDescent="0.25">
      <c r="A382" s="169" t="s">
        <v>209</v>
      </c>
      <c r="B382" s="169">
        <v>2030</v>
      </c>
      <c r="C382" s="169" t="s">
        <v>64</v>
      </c>
      <c r="D382" s="169">
        <v>2025</v>
      </c>
      <c r="E382" s="169" t="s">
        <v>210</v>
      </c>
      <c r="F382" s="169" t="s">
        <v>211</v>
      </c>
      <c r="G382" s="169">
        <v>27.309761785661799</v>
      </c>
      <c r="H382" s="169">
        <v>5357.50650530236</v>
      </c>
      <c r="I382" s="169">
        <v>398.72252207066299</v>
      </c>
      <c r="J382" s="169">
        <v>5.9941634448068201E-3</v>
      </c>
      <c r="K382" s="169">
        <v>8.5961462285551594E-5</v>
      </c>
      <c r="L382" s="169">
        <v>5.7819020415100602E-4</v>
      </c>
      <c r="M382" s="169">
        <v>6.6583151112433797E-3</v>
      </c>
      <c r="N382" s="169">
        <v>3.6033165705516798E-5</v>
      </c>
      <c r="O382" s="169">
        <v>2.05284056084466E-8</v>
      </c>
      <c r="P382" s="169">
        <v>0</v>
      </c>
      <c r="Q382" s="169">
        <v>3.6053694111125302E-5</v>
      </c>
      <c r="R382" s="169">
        <v>1.7716920057437299E-5</v>
      </c>
      <c r="S382" s="169">
        <v>3.2988905146948301E-4</v>
      </c>
      <c r="T382" s="169">
        <v>3.8365966563804599E-4</v>
      </c>
      <c r="U382" s="169">
        <v>3.7662425563915602E-5</v>
      </c>
      <c r="V382" s="169">
        <v>2.1456609016609799E-8</v>
      </c>
      <c r="W382" s="169">
        <v>0</v>
      </c>
      <c r="X382" s="169">
        <v>3.7683882172932202E-5</v>
      </c>
      <c r="Y382" s="169">
        <v>7.0867680229749302E-5</v>
      </c>
      <c r="Z382" s="169">
        <v>7.6974112009546103E-4</v>
      </c>
      <c r="AA382" s="169">
        <v>8.7829268249814299E-4</v>
      </c>
      <c r="AB382" s="169">
        <v>4.0681929360999103</v>
      </c>
      <c r="AC382" s="169">
        <v>1.49900377285348E-2</v>
      </c>
      <c r="AD382" s="169">
        <v>0</v>
      </c>
      <c r="AE382" s="169">
        <v>4.0831829738284497</v>
      </c>
      <c r="AF382" s="169">
        <v>1.87259871678525E-6</v>
      </c>
      <c r="AG382" s="169">
        <v>6.8978207474809501E-8</v>
      </c>
      <c r="AH382" s="169">
        <v>0</v>
      </c>
      <c r="AI382" s="169">
        <v>1.9415769242600602E-6</v>
      </c>
      <c r="AJ382" s="169">
        <v>6.3946327663263905E-4</v>
      </c>
      <c r="AK382" s="169">
        <v>2.3562251823595198E-6</v>
      </c>
      <c r="AL382" s="169">
        <v>0</v>
      </c>
      <c r="AM382" s="169">
        <v>6.4181950181499805E-4</v>
      </c>
      <c r="AN382" s="169">
        <v>4.0316536865011599E-5</v>
      </c>
      <c r="AO382" s="169">
        <v>1.48508189160501E-6</v>
      </c>
      <c r="AP382" s="169">
        <v>0</v>
      </c>
      <c r="AQ382" s="169">
        <v>4.1801618756616597E-5</v>
      </c>
      <c r="AR382" s="169">
        <v>0</v>
      </c>
      <c r="AS382" s="169">
        <v>0</v>
      </c>
      <c r="AT382" s="169">
        <v>0</v>
      </c>
      <c r="AU382" s="169">
        <v>0</v>
      </c>
      <c r="AV382" s="169">
        <v>4.1801618756616597E-5</v>
      </c>
      <c r="AW382" s="169">
        <v>4.5897308274073997E-5</v>
      </c>
      <c r="AX382" s="169">
        <v>1.69065268724491E-6</v>
      </c>
      <c r="AY382" s="169">
        <v>0</v>
      </c>
      <c r="AZ382" s="169">
        <v>4.7587960961318898E-5</v>
      </c>
      <c r="BA382" s="169">
        <v>0</v>
      </c>
      <c r="BB382" s="169">
        <v>0</v>
      </c>
      <c r="BC382" s="169">
        <v>0</v>
      </c>
      <c r="BD382" s="169">
        <v>0</v>
      </c>
      <c r="BE382" s="169">
        <v>4.7587960961318898E-5</v>
      </c>
      <c r="BF382" s="169">
        <v>4.0439284558704402E-4</v>
      </c>
      <c r="BG382" s="169">
        <v>6.2885564749353705E-5</v>
      </c>
      <c r="BH382" s="169">
        <v>0</v>
      </c>
      <c r="BI382" s="169">
        <v>4.6727841033639801E-4</v>
      </c>
      <c r="BJ382" s="169">
        <v>3.8434269664757299E-5</v>
      </c>
      <c r="BK382" s="169">
        <v>1.41618443715139E-7</v>
      </c>
      <c r="BL382" s="169">
        <v>0</v>
      </c>
      <c r="BM382" s="169">
        <v>3.8575888108472399E-5</v>
      </c>
      <c r="BN382" s="169">
        <v>0.36390564047127399</v>
      </c>
    </row>
    <row r="383" spans="1:66" x14ac:dyDescent="0.25">
      <c r="A383" s="169" t="s">
        <v>209</v>
      </c>
      <c r="B383" s="169">
        <v>2030</v>
      </c>
      <c r="C383" s="169" t="s">
        <v>64</v>
      </c>
      <c r="D383" s="169">
        <v>2026</v>
      </c>
      <c r="E383" s="169" t="s">
        <v>210</v>
      </c>
      <c r="F383" s="169" t="s">
        <v>211</v>
      </c>
      <c r="G383" s="169">
        <v>30.184255107416899</v>
      </c>
      <c r="H383" s="169">
        <v>6414.5709002180802</v>
      </c>
      <c r="I383" s="169">
        <v>440.69012456828801</v>
      </c>
      <c r="J383" s="169">
        <v>6.7290826188532204E-3</v>
      </c>
      <c r="K383" s="169">
        <v>9.5009349674955696E-5</v>
      </c>
      <c r="L383" s="169">
        <v>6.3904770607945099E-4</v>
      </c>
      <c r="M383" s="169">
        <v>7.4631396746076299E-3</v>
      </c>
      <c r="N383" s="169">
        <v>3.95363724145158E-5</v>
      </c>
      <c r="O383" s="169">
        <v>2.26891262068497E-8</v>
      </c>
      <c r="P383" s="169">
        <v>0</v>
      </c>
      <c r="Q383" s="169">
        <v>3.9559061540722698E-5</v>
      </c>
      <c r="R383" s="169">
        <v>2.1212562174110401E-5</v>
      </c>
      <c r="S383" s="169">
        <v>3.9497790768193598E-4</v>
      </c>
      <c r="T383" s="169">
        <v>4.5574953139676999E-4</v>
      </c>
      <c r="U383" s="169">
        <v>4.1324031735046001E-5</v>
      </c>
      <c r="V383" s="169">
        <v>2.3715027812417E-8</v>
      </c>
      <c r="W383" s="169">
        <v>0</v>
      </c>
      <c r="X383" s="169">
        <v>4.1347746762858401E-5</v>
      </c>
      <c r="Y383" s="169">
        <v>8.4850248696441806E-5</v>
      </c>
      <c r="Z383" s="169">
        <v>9.2161511792451898E-4</v>
      </c>
      <c r="AA383" s="169">
        <v>1.04781311338381E-3</v>
      </c>
      <c r="AB383" s="169">
        <v>4.8708689384795196</v>
      </c>
      <c r="AC383" s="169">
        <v>1.6567816534578901E-2</v>
      </c>
      <c r="AD383" s="169">
        <v>0</v>
      </c>
      <c r="AE383" s="169">
        <v>4.8874367550141002</v>
      </c>
      <c r="AF383" s="169">
        <v>2.1676786307501601E-6</v>
      </c>
      <c r="AG383" s="169">
        <v>7.6238519677059297E-8</v>
      </c>
      <c r="AH383" s="169">
        <v>0</v>
      </c>
      <c r="AI383" s="169">
        <v>2.2439171504272201E-6</v>
      </c>
      <c r="AJ383" s="169">
        <v>7.65632766285242E-4</v>
      </c>
      <c r="AK383" s="169">
        <v>2.6042300388061101E-6</v>
      </c>
      <c r="AL383" s="169">
        <v>0</v>
      </c>
      <c r="AM383" s="169">
        <v>7.6823699632404903E-4</v>
      </c>
      <c r="AN383" s="169">
        <v>4.6669526495333303E-5</v>
      </c>
      <c r="AO383" s="169">
        <v>1.6413944223836301E-6</v>
      </c>
      <c r="AP383" s="169">
        <v>0</v>
      </c>
      <c r="AQ383" s="169">
        <v>4.8310920917716898E-5</v>
      </c>
      <c r="AR383" s="169">
        <v>0</v>
      </c>
      <c r="AS383" s="169">
        <v>0</v>
      </c>
      <c r="AT383" s="169">
        <v>0</v>
      </c>
      <c r="AU383" s="169">
        <v>0</v>
      </c>
      <c r="AV383" s="169">
        <v>4.8310920917716898E-5</v>
      </c>
      <c r="AW383" s="169">
        <v>5.3129703370437502E-5</v>
      </c>
      <c r="AX383" s="169">
        <v>1.8686026048250801E-6</v>
      </c>
      <c r="AY383" s="169">
        <v>0</v>
      </c>
      <c r="AZ383" s="169">
        <v>5.4998305975262601E-5</v>
      </c>
      <c r="BA383" s="169">
        <v>0</v>
      </c>
      <c r="BB383" s="169">
        <v>0</v>
      </c>
      <c r="BC383" s="169">
        <v>0</v>
      </c>
      <c r="BD383" s="169">
        <v>0</v>
      </c>
      <c r="BE383" s="169">
        <v>5.4998305975262601E-5</v>
      </c>
      <c r="BF383" s="169">
        <v>4.68116160244963E-4</v>
      </c>
      <c r="BG383" s="169">
        <v>6.9504594872191305E-5</v>
      </c>
      <c r="BH383" s="169">
        <v>0</v>
      </c>
      <c r="BI383" s="169">
        <v>5.3762075511715505E-4</v>
      </c>
      <c r="BJ383" s="169">
        <v>4.60175545318862E-5</v>
      </c>
      <c r="BK383" s="169">
        <v>1.5652451553998501E-7</v>
      </c>
      <c r="BL383" s="169">
        <v>0</v>
      </c>
      <c r="BM383" s="169">
        <v>4.61740790474262E-5</v>
      </c>
      <c r="BN383" s="169">
        <v>0.43558317469389501</v>
      </c>
    </row>
    <row r="384" spans="1:66" x14ac:dyDescent="0.25">
      <c r="A384" s="169" t="s">
        <v>209</v>
      </c>
      <c r="B384" s="169">
        <v>2030</v>
      </c>
      <c r="C384" s="169" t="s">
        <v>64</v>
      </c>
      <c r="D384" s="169">
        <v>2027</v>
      </c>
      <c r="E384" s="169" t="s">
        <v>210</v>
      </c>
      <c r="F384" s="169" t="s">
        <v>211</v>
      </c>
      <c r="G384" s="169">
        <v>32.558405823695502</v>
      </c>
      <c r="H384" s="169">
        <v>7395.2779727382704</v>
      </c>
      <c r="I384" s="169">
        <v>475.35272502595501</v>
      </c>
      <c r="J384" s="169">
        <v>7.2168134613618999E-3</v>
      </c>
      <c r="K384" s="169">
        <v>1.02482335666534E-4</v>
      </c>
      <c r="L384" s="169">
        <v>6.8931217554293303E-4</v>
      </c>
      <c r="M384" s="169">
        <v>8.0086079725713698E-3</v>
      </c>
      <c r="N384" s="169">
        <v>4.1223206353356001E-5</v>
      </c>
      <c r="O384" s="169">
        <v>2.4473745540473399E-8</v>
      </c>
      <c r="P384" s="169">
        <v>0</v>
      </c>
      <c r="Q384" s="169">
        <v>4.1247680098896497E-5</v>
      </c>
      <c r="R384" s="169">
        <v>2.44556956703381E-5</v>
      </c>
      <c r="S384" s="169">
        <v>4.5536505338169598E-4</v>
      </c>
      <c r="T384" s="169">
        <v>5.2106842915093004E-4</v>
      </c>
      <c r="U384" s="169">
        <v>4.30871368193858E-5</v>
      </c>
      <c r="V384" s="169">
        <v>2.5580339713176199E-8</v>
      </c>
      <c r="W384" s="169">
        <v>0</v>
      </c>
      <c r="X384" s="169">
        <v>4.3112717159098901E-5</v>
      </c>
      <c r="Y384" s="169">
        <v>9.7822782681352495E-5</v>
      </c>
      <c r="Z384" s="169">
        <v>1.0625184578906201E-3</v>
      </c>
      <c r="AA384" s="169">
        <v>1.20345395773107E-3</v>
      </c>
      <c r="AB384" s="169">
        <v>5.34727089321464</v>
      </c>
      <c r="AC384" s="169">
        <v>1.72273330154433E-2</v>
      </c>
      <c r="AD384" s="169">
        <v>0</v>
      </c>
      <c r="AE384" s="169">
        <v>5.3644982262300802</v>
      </c>
      <c r="AF384" s="169">
        <v>2.40919421205349E-6</v>
      </c>
      <c r="AG384" s="169">
        <v>8.2235080978809999E-8</v>
      </c>
      <c r="AH384" s="169">
        <v>0</v>
      </c>
      <c r="AI384" s="169">
        <v>2.4914292930323002E-6</v>
      </c>
      <c r="AJ384" s="169">
        <v>8.4051651928176703E-4</v>
      </c>
      <c r="AK384" s="169">
        <v>2.7078968452902501E-6</v>
      </c>
      <c r="AL384" s="169">
        <v>0</v>
      </c>
      <c r="AM384" s="169">
        <v>8.4322441612705702E-4</v>
      </c>
      <c r="AN384" s="169">
        <v>5.1869290731958799E-5</v>
      </c>
      <c r="AO384" s="169">
        <v>1.7704987428225401E-6</v>
      </c>
      <c r="AP384" s="169">
        <v>0</v>
      </c>
      <c r="AQ384" s="169">
        <v>5.3639789474781297E-5</v>
      </c>
      <c r="AR384" s="169">
        <v>0</v>
      </c>
      <c r="AS384" s="169">
        <v>0</v>
      </c>
      <c r="AT384" s="169">
        <v>0</v>
      </c>
      <c r="AU384" s="169">
        <v>0</v>
      </c>
      <c r="AV384" s="169">
        <v>5.3639789474781297E-5</v>
      </c>
      <c r="AW384" s="169">
        <v>5.9049239141080998E-5</v>
      </c>
      <c r="AX384" s="169">
        <v>2.0155780460575301E-6</v>
      </c>
      <c r="AY384" s="169">
        <v>0</v>
      </c>
      <c r="AZ384" s="169">
        <v>6.1064817187138497E-5</v>
      </c>
      <c r="BA384" s="169">
        <v>0</v>
      </c>
      <c r="BB384" s="169">
        <v>0</v>
      </c>
      <c r="BC384" s="169">
        <v>0</v>
      </c>
      <c r="BD384" s="169">
        <v>0</v>
      </c>
      <c r="BE384" s="169">
        <v>6.1064817187138497E-5</v>
      </c>
      <c r="BF384" s="169">
        <v>5.2027210817272003E-4</v>
      </c>
      <c r="BG384" s="169">
        <v>7.4971497504481701E-5</v>
      </c>
      <c r="BH384" s="169">
        <v>0</v>
      </c>
      <c r="BI384" s="169">
        <v>5.9524360567720096E-4</v>
      </c>
      <c r="BJ384" s="169">
        <v>5.05183639784166E-5</v>
      </c>
      <c r="BK384" s="169">
        <v>1.6275530023285601E-7</v>
      </c>
      <c r="BL384" s="169">
        <v>0</v>
      </c>
      <c r="BM384" s="169">
        <v>5.0681119278649503E-5</v>
      </c>
      <c r="BN384" s="169">
        <v>0.47810033871514002</v>
      </c>
    </row>
    <row r="385" spans="1:66" x14ac:dyDescent="0.25">
      <c r="A385" s="169" t="s">
        <v>209</v>
      </c>
      <c r="B385" s="169">
        <v>2030</v>
      </c>
      <c r="C385" s="169" t="s">
        <v>64</v>
      </c>
      <c r="D385" s="169">
        <v>2028</v>
      </c>
      <c r="E385" s="169" t="s">
        <v>210</v>
      </c>
      <c r="F385" s="169" t="s">
        <v>211</v>
      </c>
      <c r="G385" s="169">
        <v>32.273408528341697</v>
      </c>
      <c r="H385" s="169">
        <v>7702.4499996729601</v>
      </c>
      <c r="I385" s="169">
        <v>471.191764513789</v>
      </c>
      <c r="J385" s="169">
        <v>6.9328550567755399E-3</v>
      </c>
      <c r="K385" s="169">
        <v>1.01585265071473E-4</v>
      </c>
      <c r="L385" s="169">
        <v>6.8327833878974599E-4</v>
      </c>
      <c r="M385" s="169">
        <v>7.7177186606367599E-3</v>
      </c>
      <c r="N385" s="169">
        <v>3.8234122148628601E-5</v>
      </c>
      <c r="O385" s="169">
        <v>2.4259516645975901E-8</v>
      </c>
      <c r="P385" s="169">
        <v>0</v>
      </c>
      <c r="Q385" s="169">
        <v>3.8258381665274599E-5</v>
      </c>
      <c r="R385" s="169">
        <v>2.5471493269407098E-5</v>
      </c>
      <c r="S385" s="169">
        <v>4.7427920467636101E-4</v>
      </c>
      <c r="T385" s="169">
        <v>5.3800907961104301E-4</v>
      </c>
      <c r="U385" s="169">
        <v>3.9962899490785303E-5</v>
      </c>
      <c r="V385" s="169">
        <v>2.5356424338696101E-8</v>
      </c>
      <c r="W385" s="169">
        <v>0</v>
      </c>
      <c r="X385" s="169">
        <v>3.9988255915124003E-5</v>
      </c>
      <c r="Y385" s="169">
        <v>1.01885973077628E-4</v>
      </c>
      <c r="Z385" s="169">
        <v>1.1066514775781701E-3</v>
      </c>
      <c r="AA385" s="169">
        <v>1.2485257065709199E-3</v>
      </c>
      <c r="AB385" s="169">
        <v>5.5693764103963597</v>
      </c>
      <c r="AC385" s="169">
        <v>1.7076534989822999E-2</v>
      </c>
      <c r="AD385" s="169">
        <v>0</v>
      </c>
      <c r="AE385" s="169">
        <v>5.5864529453861804</v>
      </c>
      <c r="AF385" s="169">
        <v>2.41228068385697E-6</v>
      </c>
      <c r="AG385" s="169">
        <v>8.1515243042362097E-8</v>
      </c>
      <c r="AH385" s="169">
        <v>0</v>
      </c>
      <c r="AI385" s="169">
        <v>2.49379592689933E-6</v>
      </c>
      <c r="AJ385" s="169">
        <v>8.7542841358129501E-4</v>
      </c>
      <c r="AK385" s="169">
        <v>2.68419349564888E-6</v>
      </c>
      <c r="AL385" s="169">
        <v>0</v>
      </c>
      <c r="AM385" s="169">
        <v>8.7811260707694396E-4</v>
      </c>
      <c r="AN385" s="169">
        <v>5.1935741623509799E-5</v>
      </c>
      <c r="AO385" s="169">
        <v>1.7550008294460701E-6</v>
      </c>
      <c r="AP385" s="169">
        <v>0</v>
      </c>
      <c r="AQ385" s="169">
        <v>5.3690742452955902E-5</v>
      </c>
      <c r="AR385" s="169">
        <v>0</v>
      </c>
      <c r="AS385" s="169">
        <v>0</v>
      </c>
      <c r="AT385" s="169">
        <v>0</v>
      </c>
      <c r="AU385" s="169">
        <v>0</v>
      </c>
      <c r="AV385" s="169">
        <v>5.3690742452955902E-5</v>
      </c>
      <c r="AW385" s="169">
        <v>5.9124888422784401E-5</v>
      </c>
      <c r="AX385" s="169">
        <v>1.9979348513995601E-6</v>
      </c>
      <c r="AY385" s="169">
        <v>0</v>
      </c>
      <c r="AZ385" s="169">
        <v>6.1122823274183894E-5</v>
      </c>
      <c r="BA385" s="169">
        <v>0</v>
      </c>
      <c r="BB385" s="169">
        <v>0</v>
      </c>
      <c r="BC385" s="169">
        <v>0</v>
      </c>
      <c r="BD385" s="169">
        <v>0</v>
      </c>
      <c r="BE385" s="169">
        <v>6.1122823274183894E-5</v>
      </c>
      <c r="BF385" s="169">
        <v>5.2093863364480197E-4</v>
      </c>
      <c r="BG385" s="169">
        <v>7.4315240741386498E-5</v>
      </c>
      <c r="BH385" s="169">
        <v>0</v>
      </c>
      <c r="BI385" s="169">
        <v>5.9525387438618804E-4</v>
      </c>
      <c r="BJ385" s="169">
        <v>5.26167067747089E-5</v>
      </c>
      <c r="BK385" s="169">
        <v>1.6133063525932999E-7</v>
      </c>
      <c r="BL385" s="169">
        <v>0</v>
      </c>
      <c r="BM385" s="169">
        <v>5.27780374099683E-5</v>
      </c>
      <c r="BN385" s="169">
        <v>0.49788161590693503</v>
      </c>
    </row>
    <row r="386" spans="1:66" x14ac:dyDescent="0.25">
      <c r="A386" s="169" t="s">
        <v>209</v>
      </c>
      <c r="B386" s="169">
        <v>2030</v>
      </c>
      <c r="C386" s="169" t="s">
        <v>64</v>
      </c>
      <c r="D386" s="169">
        <v>2029</v>
      </c>
      <c r="E386" s="169" t="s">
        <v>210</v>
      </c>
      <c r="F386" s="169" t="s">
        <v>211</v>
      </c>
      <c r="G386" s="169">
        <v>30.845657342452999</v>
      </c>
      <c r="H386" s="169">
        <v>7571.4255239129898</v>
      </c>
      <c r="I386" s="169">
        <v>450.34659719981499</v>
      </c>
      <c r="J386" s="169">
        <v>6.2303668727346799E-3</v>
      </c>
      <c r="K386" s="169">
        <v>9.7091209770582194E-5</v>
      </c>
      <c r="L386" s="169">
        <v>6.5305062182448E-4</v>
      </c>
      <c r="M386" s="169">
        <v>6.9805087043297402E-3</v>
      </c>
      <c r="N386" s="169">
        <v>3.2875645193731699E-5</v>
      </c>
      <c r="O386" s="169">
        <v>2.3186293976298401E-8</v>
      </c>
      <c r="P386" s="169">
        <v>0</v>
      </c>
      <c r="Q386" s="169">
        <v>3.2898831487708001E-5</v>
      </c>
      <c r="R386" s="169">
        <v>2.5038203984492702E-5</v>
      </c>
      <c r="S386" s="169">
        <v>4.6621135819125401E-4</v>
      </c>
      <c r="T386" s="169">
        <v>5.2414839366345404E-4</v>
      </c>
      <c r="U386" s="169">
        <v>3.4362135985877297E-5</v>
      </c>
      <c r="V386" s="169">
        <v>2.42346753022509E-8</v>
      </c>
      <c r="W386" s="169">
        <v>0</v>
      </c>
      <c r="X386" s="169">
        <v>3.4386370661179598E-5</v>
      </c>
      <c r="Y386" s="169">
        <v>1.0015281593797001E-4</v>
      </c>
      <c r="Z386" s="169">
        <v>1.08782650244625E-3</v>
      </c>
      <c r="AA386" s="169">
        <v>1.2223656890454099E-3</v>
      </c>
      <c r="AB386" s="169">
        <v>5.4746371229601403</v>
      </c>
      <c r="AC386" s="169">
        <v>1.6321081996341399E-2</v>
      </c>
      <c r="AD386" s="169">
        <v>0</v>
      </c>
      <c r="AE386" s="169">
        <v>5.4909582049564802</v>
      </c>
      <c r="AF386" s="169">
        <v>2.2741244473604098E-6</v>
      </c>
      <c r="AG386" s="169">
        <v>7.7909070337686998E-8</v>
      </c>
      <c r="AH386" s="169">
        <v>0</v>
      </c>
      <c r="AI386" s="169">
        <v>2.3520335176981E-6</v>
      </c>
      <c r="AJ386" s="169">
        <v>8.6053671691857796E-4</v>
      </c>
      <c r="AK386" s="169">
        <v>2.56544680537593E-6</v>
      </c>
      <c r="AL386" s="169">
        <v>0</v>
      </c>
      <c r="AM386" s="169">
        <v>8.6310216372395402E-4</v>
      </c>
      <c r="AN386" s="169">
        <v>4.8961275737189599E-5</v>
      </c>
      <c r="AO386" s="169">
        <v>1.6773609200055499E-6</v>
      </c>
      <c r="AP386" s="169">
        <v>0</v>
      </c>
      <c r="AQ386" s="169">
        <v>5.0638636657195102E-5</v>
      </c>
      <c r="AR386" s="169">
        <v>0</v>
      </c>
      <c r="AS386" s="169">
        <v>0</v>
      </c>
      <c r="AT386" s="169">
        <v>0</v>
      </c>
      <c r="AU386" s="169">
        <v>0</v>
      </c>
      <c r="AV386" s="169">
        <v>5.0638636657195102E-5</v>
      </c>
      <c r="AW386" s="169">
        <v>5.5738685431385201E-5</v>
      </c>
      <c r="AX386" s="169">
        <v>1.90954772455149E-6</v>
      </c>
      <c r="AY386" s="169">
        <v>0</v>
      </c>
      <c r="AZ386" s="169">
        <v>5.7648233155936697E-5</v>
      </c>
      <c r="BA386" s="169">
        <v>0</v>
      </c>
      <c r="BB386" s="169">
        <v>0</v>
      </c>
      <c r="BC386" s="169">
        <v>0</v>
      </c>
      <c r="BD386" s="169">
        <v>0</v>
      </c>
      <c r="BE386" s="169">
        <v>5.7648233155936697E-5</v>
      </c>
      <c r="BF386" s="169">
        <v>4.9110340836709199E-4</v>
      </c>
      <c r="BG386" s="169">
        <v>7.1027590693361896E-5</v>
      </c>
      <c r="BH386" s="169">
        <v>0</v>
      </c>
      <c r="BI386" s="169">
        <v>5.6213099906045404E-4</v>
      </c>
      <c r="BJ386" s="169">
        <v>5.1721656963069098E-5</v>
      </c>
      <c r="BK386" s="169">
        <v>1.54193489964949E-7</v>
      </c>
      <c r="BL386" s="169">
        <v>0</v>
      </c>
      <c r="BM386" s="169">
        <v>5.18758504530341E-5</v>
      </c>
      <c r="BN386" s="169">
        <v>0.48937083524869701</v>
      </c>
    </row>
    <row r="387" spans="1:66" x14ac:dyDescent="0.25">
      <c r="A387" s="169" t="s">
        <v>209</v>
      </c>
      <c r="B387" s="169">
        <v>2030</v>
      </c>
      <c r="C387" s="169" t="s">
        <v>64</v>
      </c>
      <c r="D387" s="169">
        <v>2030</v>
      </c>
      <c r="E387" s="169" t="s">
        <v>210</v>
      </c>
      <c r="F387" s="169" t="s">
        <v>211</v>
      </c>
      <c r="G387" s="169">
        <v>19.478922277405701</v>
      </c>
      <c r="H387" s="169">
        <v>4785.5549396977103</v>
      </c>
      <c r="I387" s="169">
        <v>284.39226525012401</v>
      </c>
      <c r="J387" s="169">
        <v>3.57005359653205E-3</v>
      </c>
      <c r="K387" s="169">
        <v>6.1312751676637301E-5</v>
      </c>
      <c r="L387" s="169">
        <v>4.1239913173200397E-4</v>
      </c>
      <c r="M387" s="169">
        <v>4.04376547994069E-3</v>
      </c>
      <c r="N387" s="169">
        <v>1.7816258679091599E-5</v>
      </c>
      <c r="O387" s="169">
        <v>1.4642061709081999E-8</v>
      </c>
      <c r="P387" s="169">
        <v>0</v>
      </c>
      <c r="Q387" s="169">
        <v>1.78309007408007E-5</v>
      </c>
      <c r="R387" s="169">
        <v>1.58255140172366E-5</v>
      </c>
      <c r="S387" s="169">
        <v>2.9467107100094502E-4</v>
      </c>
      <c r="T387" s="169">
        <v>3.2832748575898198E-4</v>
      </c>
      <c r="U387" s="169">
        <v>1.8621830838083099E-5</v>
      </c>
      <c r="V387" s="169">
        <v>1.5304110766380198E-8</v>
      </c>
      <c r="W387" s="169">
        <v>0</v>
      </c>
      <c r="X387" s="169">
        <v>1.86371349488495E-5</v>
      </c>
      <c r="Y387" s="169">
        <v>6.3302056068946399E-5</v>
      </c>
      <c r="Z387" s="169">
        <v>6.8756583233553904E-4</v>
      </c>
      <c r="AA387" s="169">
        <v>7.6950502335333497E-4</v>
      </c>
      <c r="AB387" s="169">
        <v>3.4602700170646798</v>
      </c>
      <c r="AC387" s="169">
        <v>1.03067049004772E-2</v>
      </c>
      <c r="AD387" s="169">
        <v>0</v>
      </c>
      <c r="AE387" s="169">
        <v>3.4705767219651502</v>
      </c>
      <c r="AF387" s="169">
        <v>1.3762493640678901E-6</v>
      </c>
      <c r="AG387" s="169">
        <v>4.9199299238926602E-8</v>
      </c>
      <c r="AH387" s="169">
        <v>0</v>
      </c>
      <c r="AI387" s="169">
        <v>1.4254486633068201E-6</v>
      </c>
      <c r="AJ387" s="169">
        <v>5.4390625958540095E-4</v>
      </c>
      <c r="AK387" s="169">
        <v>1.6200704810384999E-6</v>
      </c>
      <c r="AL387" s="169">
        <v>0</v>
      </c>
      <c r="AM387" s="169">
        <v>5.4552633006643995E-4</v>
      </c>
      <c r="AN387" s="169">
        <v>2.9630271410815601E-5</v>
      </c>
      <c r="AO387" s="169">
        <v>1.0592474210941099E-6</v>
      </c>
      <c r="AP387" s="169">
        <v>0</v>
      </c>
      <c r="AQ387" s="169">
        <v>3.0689518831909703E-5</v>
      </c>
      <c r="AR387" s="169">
        <v>0</v>
      </c>
      <c r="AS387" s="169">
        <v>0</v>
      </c>
      <c r="AT387" s="169">
        <v>0</v>
      </c>
      <c r="AU387" s="169">
        <v>0</v>
      </c>
      <c r="AV387" s="169">
        <v>3.0689518831909703E-5</v>
      </c>
      <c r="AW387" s="169">
        <v>3.37318085067694E-5</v>
      </c>
      <c r="AX387" s="169">
        <v>1.2058725576369E-6</v>
      </c>
      <c r="AY387" s="169">
        <v>0</v>
      </c>
      <c r="AZ387" s="169">
        <v>3.4937681064406397E-5</v>
      </c>
      <c r="BA387" s="169">
        <v>0</v>
      </c>
      <c r="BB387" s="169">
        <v>0</v>
      </c>
      <c r="BC387" s="169">
        <v>0</v>
      </c>
      <c r="BD387" s="169">
        <v>0</v>
      </c>
      <c r="BE387" s="169">
        <v>3.4937681064406397E-5</v>
      </c>
      <c r="BF387" s="169">
        <v>2.9720481831729801E-4</v>
      </c>
      <c r="BG387" s="169">
        <v>4.4853669458462501E-5</v>
      </c>
      <c r="BH387" s="169">
        <v>0</v>
      </c>
      <c r="BI387" s="169">
        <v>3.4205848777576098E-4</v>
      </c>
      <c r="BJ387" s="169">
        <v>3.2690915361609001E-5</v>
      </c>
      <c r="BK387" s="169">
        <v>9.7372637365566398E-8</v>
      </c>
      <c r="BL387" s="169">
        <v>0</v>
      </c>
      <c r="BM387" s="169">
        <v>3.2788287998974602E-5</v>
      </c>
      <c r="BN387" s="169">
        <v>0.30930831483832699</v>
      </c>
    </row>
    <row r="388" spans="1:66" x14ac:dyDescent="0.25">
      <c r="A388" s="169" t="s">
        <v>209</v>
      </c>
      <c r="B388" s="169">
        <v>2030</v>
      </c>
      <c r="C388" s="169" t="s">
        <v>64</v>
      </c>
      <c r="D388" s="169">
        <v>2031</v>
      </c>
      <c r="E388" s="169" t="s">
        <v>210</v>
      </c>
      <c r="F388" s="169" t="s">
        <v>211</v>
      </c>
      <c r="G388" s="169">
        <v>8.0661492041269796</v>
      </c>
      <c r="H388" s="169">
        <v>825.70020255782094</v>
      </c>
      <c r="I388" s="169">
        <v>117.765778380253</v>
      </c>
      <c r="J388" s="169">
        <v>5.5250363303014705E-4</v>
      </c>
      <c r="K388" s="169">
        <v>2.5389382230504399E-5</v>
      </c>
      <c r="L388" s="169">
        <v>1.7077294528051201E-4</v>
      </c>
      <c r="M388" s="169">
        <v>7.48665960541164E-4</v>
      </c>
      <c r="N388" s="169">
        <v>2.5627925513203199E-6</v>
      </c>
      <c r="O388" s="169">
        <v>6.0632232481611397E-9</v>
      </c>
      <c r="P388" s="169">
        <v>0</v>
      </c>
      <c r="Q388" s="169">
        <v>2.5688557745684802E-6</v>
      </c>
      <c r="R388" s="169">
        <v>2.73053601813613E-6</v>
      </c>
      <c r="S388" s="169">
        <v>5.0842580657694797E-5</v>
      </c>
      <c r="T388" s="169">
        <v>5.6141972450399398E-5</v>
      </c>
      <c r="U388" s="169">
        <v>2.6786706582675099E-6</v>
      </c>
      <c r="V388" s="169">
        <v>6.3373752982882999E-9</v>
      </c>
      <c r="W388" s="169">
        <v>0</v>
      </c>
      <c r="X388" s="169">
        <v>2.68500803356579E-6</v>
      </c>
      <c r="Y388" s="169">
        <v>1.09221440725445E-5</v>
      </c>
      <c r="Z388" s="169">
        <v>1.18632688201287E-4</v>
      </c>
      <c r="AA388" s="169">
        <v>1.32239840307398E-4</v>
      </c>
      <c r="AB388" s="169">
        <v>0.59703538878931695</v>
      </c>
      <c r="AC388" s="169">
        <v>4.26796813223015E-3</v>
      </c>
      <c r="AD388" s="169">
        <v>0</v>
      </c>
      <c r="AE388" s="169">
        <v>0.60130335692154702</v>
      </c>
      <c r="AF388" s="169">
        <v>2.269122982011E-7</v>
      </c>
      <c r="AG388" s="169">
        <v>2.0373246668784699E-8</v>
      </c>
      <c r="AH388" s="169">
        <v>0</v>
      </c>
      <c r="AI388" s="169">
        <v>2.4728554486988401E-7</v>
      </c>
      <c r="AJ388" s="169">
        <v>9.3845648910364699E-5</v>
      </c>
      <c r="AK388" s="169">
        <v>6.70865155430904E-7</v>
      </c>
      <c r="AL388" s="169">
        <v>0</v>
      </c>
      <c r="AM388" s="169">
        <v>9.4516514065795602E-5</v>
      </c>
      <c r="AN388" s="169">
        <v>4.8853595559727502E-6</v>
      </c>
      <c r="AO388" s="169">
        <v>4.3863041399073401E-7</v>
      </c>
      <c r="AP388" s="169">
        <v>0</v>
      </c>
      <c r="AQ388" s="169">
        <v>5.3239899699634802E-6</v>
      </c>
      <c r="AR388" s="169">
        <v>0</v>
      </c>
      <c r="AS388" s="169">
        <v>0</v>
      </c>
      <c r="AT388" s="169">
        <v>0</v>
      </c>
      <c r="AU388" s="169">
        <v>0</v>
      </c>
      <c r="AV388" s="169">
        <v>5.3239899699634802E-6</v>
      </c>
      <c r="AW388" s="169">
        <v>5.5616099746098504E-6</v>
      </c>
      <c r="AX388" s="169">
        <v>4.9934733721607801E-7</v>
      </c>
      <c r="AY388" s="169">
        <v>0</v>
      </c>
      <c r="AZ388" s="169">
        <v>6.0609573118259299E-6</v>
      </c>
      <c r="BA388" s="169">
        <v>0</v>
      </c>
      <c r="BB388" s="169">
        <v>0</v>
      </c>
      <c r="BC388" s="169">
        <v>0</v>
      </c>
      <c r="BD388" s="169">
        <v>0</v>
      </c>
      <c r="BE388" s="169">
        <v>6.0609573118259299E-6</v>
      </c>
      <c r="BF388" s="169">
        <v>4.90023312663904E-5</v>
      </c>
      <c r="BG388" s="169">
        <v>1.85737375534482E-5</v>
      </c>
      <c r="BH388" s="169">
        <v>0</v>
      </c>
      <c r="BI388" s="169">
        <v>6.7576068819838694E-5</v>
      </c>
      <c r="BJ388" s="169">
        <v>5.64049431591861E-6</v>
      </c>
      <c r="BK388" s="169">
        <v>4.0321646660146299E-8</v>
      </c>
      <c r="BL388" s="169">
        <v>0</v>
      </c>
      <c r="BM388" s="169">
        <v>5.6808159625787598E-6</v>
      </c>
      <c r="BN388" s="169">
        <v>5.3589977382986702E-2</v>
      </c>
    </row>
    <row r="389" spans="1:66" x14ac:dyDescent="0.25">
      <c r="A389" s="169" t="s">
        <v>209</v>
      </c>
      <c r="B389" s="169">
        <v>2030</v>
      </c>
      <c r="C389" s="169" t="s">
        <v>65</v>
      </c>
      <c r="D389" s="169">
        <v>2021</v>
      </c>
      <c r="E389" s="169" t="s">
        <v>210</v>
      </c>
      <c r="F389" s="169" t="s">
        <v>211</v>
      </c>
      <c r="G389" s="169">
        <v>8.8753813531832808</v>
      </c>
      <c r="H389" s="169">
        <v>354.141025288447</v>
      </c>
      <c r="I389" s="169">
        <v>129.58056775647501</v>
      </c>
      <c r="J389" s="169">
        <v>4.8202669665684997E-4</v>
      </c>
      <c r="K389" s="169">
        <v>2.7936558562810599E-5</v>
      </c>
      <c r="L389" s="169">
        <v>1.8790565061645E-4</v>
      </c>
      <c r="M389" s="169">
        <v>6.9786890583611102E-4</v>
      </c>
      <c r="N389" s="169">
        <v>3.0709277886687602E-6</v>
      </c>
      <c r="O389" s="169">
        <v>6.6715129109418802E-9</v>
      </c>
      <c r="P389" s="169">
        <v>0</v>
      </c>
      <c r="Q389" s="169">
        <v>3.0775993015796999E-6</v>
      </c>
      <c r="R389" s="169">
        <v>1.1711209735134401E-6</v>
      </c>
      <c r="S389" s="169">
        <v>2.1806272526820298E-5</v>
      </c>
      <c r="T389" s="169">
        <v>2.60549928019135E-5</v>
      </c>
      <c r="U389" s="169">
        <v>3.2097815162321201E-6</v>
      </c>
      <c r="V389" s="169">
        <v>6.9731691203745801E-9</v>
      </c>
      <c r="W389" s="169">
        <v>0</v>
      </c>
      <c r="X389" s="169">
        <v>3.2167546853525001E-6</v>
      </c>
      <c r="Y389" s="169">
        <v>4.6844838940537798E-6</v>
      </c>
      <c r="Z389" s="169">
        <v>5.0881302562580902E-5</v>
      </c>
      <c r="AA389" s="169">
        <v>5.8782541141987198E-5</v>
      </c>
      <c r="AB389" s="169">
        <v>0.31890539042033</v>
      </c>
      <c r="AC389" s="169">
        <v>5.2704514951485096E-3</v>
      </c>
      <c r="AD389" s="169">
        <v>0</v>
      </c>
      <c r="AE389" s="169">
        <v>0.32417584191547799</v>
      </c>
      <c r="AF389" s="169">
        <v>1.3802297112305101E-7</v>
      </c>
      <c r="AG389" s="169">
        <v>2.2417181856172399E-8</v>
      </c>
      <c r="AH389" s="169">
        <v>0</v>
      </c>
      <c r="AI389" s="169">
        <v>1.6044015297922299E-7</v>
      </c>
      <c r="AJ389" s="169">
        <v>5.0127486355034198E-5</v>
      </c>
      <c r="AK389" s="169">
        <v>8.2844157967887503E-7</v>
      </c>
      <c r="AL389" s="169">
        <v>0</v>
      </c>
      <c r="AM389" s="169">
        <v>5.09559279347131E-5</v>
      </c>
      <c r="AN389" s="169">
        <v>2.97159671937287E-6</v>
      </c>
      <c r="AO389" s="169">
        <v>4.8263577808362303E-7</v>
      </c>
      <c r="AP389" s="169">
        <v>0</v>
      </c>
      <c r="AQ389" s="169">
        <v>3.4542324974564901E-6</v>
      </c>
      <c r="AR389" s="169">
        <v>0</v>
      </c>
      <c r="AS389" s="169">
        <v>0</v>
      </c>
      <c r="AT389" s="169">
        <v>0</v>
      </c>
      <c r="AU389" s="169">
        <v>0</v>
      </c>
      <c r="AV389" s="169">
        <v>3.4542324974564901E-6</v>
      </c>
      <c r="AW389" s="169">
        <v>3.38293666323426E-6</v>
      </c>
      <c r="AX389" s="169">
        <v>5.49444094490808E-7</v>
      </c>
      <c r="AY389" s="169">
        <v>0</v>
      </c>
      <c r="AZ389" s="169">
        <v>3.9323807577250697E-6</v>
      </c>
      <c r="BA389" s="169">
        <v>0</v>
      </c>
      <c r="BB389" s="169">
        <v>0</v>
      </c>
      <c r="BC389" s="169">
        <v>0</v>
      </c>
      <c r="BD389" s="169">
        <v>0</v>
      </c>
      <c r="BE389" s="169">
        <v>3.9323807577250697E-6</v>
      </c>
      <c r="BF389" s="169">
        <v>2.98124676101489E-5</v>
      </c>
      <c r="BG389" s="169">
        <v>2.0437137941417099E-5</v>
      </c>
      <c r="BH389" s="169">
        <v>0</v>
      </c>
      <c r="BI389" s="169">
        <v>5.0249605551566003E-5</v>
      </c>
      <c r="BJ389" s="169">
        <v>3.0128600008607402E-6</v>
      </c>
      <c r="BK389" s="169">
        <v>4.9792612396047397E-8</v>
      </c>
      <c r="BL389" s="169">
        <v>0</v>
      </c>
      <c r="BM389" s="169">
        <v>3.0626526132567902E-6</v>
      </c>
      <c r="BN389" s="169">
        <v>2.88915334271579E-2</v>
      </c>
    </row>
    <row r="390" spans="1:66" x14ac:dyDescent="0.25">
      <c r="A390" s="169" t="s">
        <v>209</v>
      </c>
      <c r="B390" s="169">
        <v>2030</v>
      </c>
      <c r="C390" s="169" t="s">
        <v>65</v>
      </c>
      <c r="D390" s="169">
        <v>2022</v>
      </c>
      <c r="E390" s="169" t="s">
        <v>210</v>
      </c>
      <c r="F390" s="169" t="s">
        <v>211</v>
      </c>
      <c r="G390" s="169">
        <v>10.163960436105199</v>
      </c>
      <c r="H390" s="169">
        <v>431.20368203142698</v>
      </c>
      <c r="I390" s="169">
        <v>148.39382236713701</v>
      </c>
      <c r="J390" s="169">
        <v>5.6315759890923796E-4</v>
      </c>
      <c r="K390" s="169">
        <v>3.19925493513025E-5</v>
      </c>
      <c r="L390" s="169">
        <v>2.1518687733921701E-4</v>
      </c>
      <c r="M390" s="169">
        <v>8.1033702559975805E-4</v>
      </c>
      <c r="N390" s="169">
        <v>3.5479212368462201E-6</v>
      </c>
      <c r="O390" s="169">
        <v>7.6401216553312692E-9</v>
      </c>
      <c r="P390" s="169">
        <v>0</v>
      </c>
      <c r="Q390" s="169">
        <v>3.5555613585015499E-6</v>
      </c>
      <c r="R390" s="169">
        <v>1.4259620880464499E-6</v>
      </c>
      <c r="S390" s="169">
        <v>2.6551414079424998E-5</v>
      </c>
      <c r="T390" s="169">
        <v>3.1532937525973002E-5</v>
      </c>
      <c r="U390" s="169">
        <v>3.7083424915090899E-6</v>
      </c>
      <c r="V390" s="169">
        <v>7.9855740540476199E-9</v>
      </c>
      <c r="W390" s="169">
        <v>0</v>
      </c>
      <c r="X390" s="169">
        <v>3.7163280655631299E-6</v>
      </c>
      <c r="Y390" s="169">
        <v>5.70384835218582E-6</v>
      </c>
      <c r="Z390" s="169">
        <v>6.1953299518658297E-5</v>
      </c>
      <c r="AA390" s="169">
        <v>7.1373475936407305E-5</v>
      </c>
      <c r="AB390" s="169">
        <v>0.38830061684299799</v>
      </c>
      <c r="AC390" s="169">
        <v>6.0356460579452497E-3</v>
      </c>
      <c r="AD390" s="169">
        <v>0</v>
      </c>
      <c r="AE390" s="169">
        <v>0.39433626290094298</v>
      </c>
      <c r="AF390" s="169">
        <v>1.64110450433107E-7</v>
      </c>
      <c r="AG390" s="169">
        <v>2.5671837683165402E-8</v>
      </c>
      <c r="AH390" s="169">
        <v>0</v>
      </c>
      <c r="AI390" s="169">
        <v>1.8978228811627299E-7</v>
      </c>
      <c r="AJ390" s="169">
        <v>6.1035449563250505E-5</v>
      </c>
      <c r="AK390" s="169">
        <v>9.4871950898883098E-7</v>
      </c>
      <c r="AL390" s="169">
        <v>0</v>
      </c>
      <c r="AM390" s="169">
        <v>6.1984169072239398E-5</v>
      </c>
      <c r="AN390" s="169">
        <v>3.5332529951630801E-6</v>
      </c>
      <c r="AO390" s="169">
        <v>5.5270762554122996E-7</v>
      </c>
      <c r="AP390" s="169">
        <v>0</v>
      </c>
      <c r="AQ390" s="169">
        <v>4.0859606207043098E-6</v>
      </c>
      <c r="AR390" s="169">
        <v>0</v>
      </c>
      <c r="AS390" s="169">
        <v>0</v>
      </c>
      <c r="AT390" s="169">
        <v>0</v>
      </c>
      <c r="AU390" s="169">
        <v>0</v>
      </c>
      <c r="AV390" s="169">
        <v>4.0859606207043098E-6</v>
      </c>
      <c r="AW390" s="169">
        <v>4.0223395792218999E-6</v>
      </c>
      <c r="AX390" s="169">
        <v>6.2921555886196397E-7</v>
      </c>
      <c r="AY390" s="169">
        <v>0</v>
      </c>
      <c r="AZ390" s="169">
        <v>4.6515551380838598E-6</v>
      </c>
      <c r="BA390" s="169">
        <v>0</v>
      </c>
      <c r="BB390" s="169">
        <v>0</v>
      </c>
      <c r="BC390" s="169">
        <v>0</v>
      </c>
      <c r="BD390" s="169">
        <v>0</v>
      </c>
      <c r="BE390" s="169">
        <v>4.6515551380838598E-6</v>
      </c>
      <c r="BF390" s="169">
        <v>3.5447269517930497E-5</v>
      </c>
      <c r="BG390" s="169">
        <v>2.34043195664248E-5</v>
      </c>
      <c r="BH390" s="169">
        <v>0</v>
      </c>
      <c r="BI390" s="169">
        <v>5.88515890843553E-5</v>
      </c>
      <c r="BJ390" s="169">
        <v>3.6684716907853301E-6</v>
      </c>
      <c r="BK390" s="169">
        <v>5.7021791207003797E-8</v>
      </c>
      <c r="BL390" s="169">
        <v>0</v>
      </c>
      <c r="BM390" s="169">
        <v>3.7254934819923301E-6</v>
      </c>
      <c r="BN390" s="169">
        <v>3.5144442762374599E-2</v>
      </c>
    </row>
    <row r="391" spans="1:66" x14ac:dyDescent="0.25">
      <c r="A391" s="169" t="s">
        <v>209</v>
      </c>
      <c r="B391" s="169">
        <v>2030</v>
      </c>
      <c r="C391" s="169" t="s">
        <v>65</v>
      </c>
      <c r="D391" s="169">
        <v>2023</v>
      </c>
      <c r="E391" s="169" t="s">
        <v>210</v>
      </c>
      <c r="F391" s="169" t="s">
        <v>211</v>
      </c>
      <c r="G391" s="169">
        <v>11.8727699964788</v>
      </c>
      <c r="H391" s="169">
        <v>535.49204708702598</v>
      </c>
      <c r="I391" s="169">
        <v>173.34244194859099</v>
      </c>
      <c r="J391" s="169">
        <v>6.6798576365030896E-4</v>
      </c>
      <c r="K391" s="169">
        <v>3.7371276918760199E-5</v>
      </c>
      <c r="L391" s="169">
        <v>2.5136503796624601E-4</v>
      </c>
      <c r="M391" s="169">
        <v>9.5672207853531597E-4</v>
      </c>
      <c r="N391" s="169">
        <v>4.1534624061402902E-6</v>
      </c>
      <c r="O391" s="169">
        <v>8.9246123820631701E-9</v>
      </c>
      <c r="P391" s="169">
        <v>0</v>
      </c>
      <c r="Q391" s="169">
        <v>4.1623870185223503E-6</v>
      </c>
      <c r="R391" s="169">
        <v>1.77083682124225E-6</v>
      </c>
      <c r="S391" s="169">
        <v>3.2972981611530702E-5</v>
      </c>
      <c r="T391" s="169">
        <v>3.8906205451295303E-5</v>
      </c>
      <c r="U391" s="169">
        <v>4.3412635454294902E-6</v>
      </c>
      <c r="V391" s="169">
        <v>9.3281437515991498E-9</v>
      </c>
      <c r="W391" s="169">
        <v>0</v>
      </c>
      <c r="X391" s="169">
        <v>4.3505916891810899E-6</v>
      </c>
      <c r="Y391" s="169">
        <v>7.0833472849690002E-6</v>
      </c>
      <c r="Z391" s="169">
        <v>7.6936957093571602E-5</v>
      </c>
      <c r="AA391" s="169">
        <v>8.8370896067721701E-5</v>
      </c>
      <c r="AB391" s="169">
        <v>0.482212701011346</v>
      </c>
      <c r="AC391" s="169">
        <v>7.0503853174774299E-3</v>
      </c>
      <c r="AD391" s="169">
        <v>0</v>
      </c>
      <c r="AE391" s="169">
        <v>0.48926308632882298</v>
      </c>
      <c r="AF391" s="169">
        <v>1.9858957564372101E-7</v>
      </c>
      <c r="AG391" s="169">
        <v>2.99878995117336E-8</v>
      </c>
      <c r="AH391" s="169">
        <v>0</v>
      </c>
      <c r="AI391" s="169">
        <v>2.28577475155455E-7</v>
      </c>
      <c r="AJ391" s="169">
        <v>7.5797121391741405E-5</v>
      </c>
      <c r="AK391" s="169">
        <v>1.10822238951108E-6</v>
      </c>
      <c r="AL391" s="169">
        <v>0</v>
      </c>
      <c r="AM391" s="169">
        <v>7.6905343781252499E-5</v>
      </c>
      <c r="AN391" s="169">
        <v>4.2755791060201098E-6</v>
      </c>
      <c r="AO391" s="169">
        <v>6.4563125315209597E-7</v>
      </c>
      <c r="AP391" s="169">
        <v>0</v>
      </c>
      <c r="AQ391" s="169">
        <v>4.9212103591722098E-6</v>
      </c>
      <c r="AR391" s="169">
        <v>0</v>
      </c>
      <c r="AS391" s="169">
        <v>0</v>
      </c>
      <c r="AT391" s="169">
        <v>0</v>
      </c>
      <c r="AU391" s="169">
        <v>0</v>
      </c>
      <c r="AV391" s="169">
        <v>4.9212103591722098E-6</v>
      </c>
      <c r="AW391" s="169">
        <v>4.86742134961244E-6</v>
      </c>
      <c r="AX391" s="169">
        <v>7.3500203543065095E-7</v>
      </c>
      <c r="AY391" s="169">
        <v>0</v>
      </c>
      <c r="AZ391" s="169">
        <v>5.6024233850430999E-6</v>
      </c>
      <c r="BA391" s="169">
        <v>0</v>
      </c>
      <c r="BB391" s="169">
        <v>0</v>
      </c>
      <c r="BC391" s="169">
        <v>0</v>
      </c>
      <c r="BD391" s="169">
        <v>0</v>
      </c>
      <c r="BE391" s="169">
        <v>5.6024233850430999E-6</v>
      </c>
      <c r="BF391" s="169">
        <v>4.2894636770179099E-5</v>
      </c>
      <c r="BG391" s="169">
        <v>2.7339156314418901E-5</v>
      </c>
      <c r="BH391" s="169">
        <v>0</v>
      </c>
      <c r="BI391" s="169">
        <v>7.0233793084597998E-5</v>
      </c>
      <c r="BJ391" s="169">
        <v>4.5557064961153702E-6</v>
      </c>
      <c r="BK391" s="169">
        <v>6.6608544577079905E-8</v>
      </c>
      <c r="BL391" s="169">
        <v>0</v>
      </c>
      <c r="BM391" s="169">
        <v>4.6223150406924504E-6</v>
      </c>
      <c r="BN391" s="169">
        <v>4.3604608936372198E-2</v>
      </c>
    </row>
    <row r="392" spans="1:66" x14ac:dyDescent="0.25">
      <c r="A392" s="169" t="s">
        <v>209</v>
      </c>
      <c r="B392" s="169">
        <v>2030</v>
      </c>
      <c r="C392" s="169" t="s">
        <v>65</v>
      </c>
      <c r="D392" s="169">
        <v>2024</v>
      </c>
      <c r="E392" s="169" t="s">
        <v>210</v>
      </c>
      <c r="F392" s="169" t="s">
        <v>211</v>
      </c>
      <c r="G392" s="169">
        <v>13.9345369858284</v>
      </c>
      <c r="H392" s="169">
        <v>666.90730918559802</v>
      </c>
      <c r="I392" s="169">
        <v>203.44423999309501</v>
      </c>
      <c r="J392" s="169">
        <v>7.9037840283253198E-4</v>
      </c>
      <c r="K392" s="169">
        <v>4.3860989523636102E-5</v>
      </c>
      <c r="L392" s="169">
        <v>2.9501585725349902E-4</v>
      </c>
      <c r="M392" s="169">
        <v>1.12925524960966E-3</v>
      </c>
      <c r="N392" s="169">
        <v>4.8384122017143002E-6</v>
      </c>
      <c r="O392" s="169">
        <v>1.04744167838611E-8</v>
      </c>
      <c r="P392" s="169">
        <v>0</v>
      </c>
      <c r="Q392" s="169">
        <v>4.8488866184981704E-6</v>
      </c>
      <c r="R392" s="169">
        <v>2.2054184107602902E-6</v>
      </c>
      <c r="S392" s="169">
        <v>4.1064890808356698E-5</v>
      </c>
      <c r="T392" s="169">
        <v>4.8119195837615199E-5</v>
      </c>
      <c r="U392" s="169">
        <v>5.0571837313396602E-6</v>
      </c>
      <c r="V392" s="169">
        <v>1.09480234312913E-8</v>
      </c>
      <c r="W392" s="169">
        <v>0</v>
      </c>
      <c r="X392" s="169">
        <v>5.0681317547709503E-6</v>
      </c>
      <c r="Y392" s="169">
        <v>8.8216736430411895E-6</v>
      </c>
      <c r="Z392" s="169">
        <v>9.5818078552832394E-5</v>
      </c>
      <c r="AA392" s="169">
        <v>1.09707883950644E-4</v>
      </c>
      <c r="AB392" s="169">
        <v>0.55510496647298802</v>
      </c>
      <c r="AC392" s="169">
        <v>7.6485191187898802E-3</v>
      </c>
      <c r="AD392" s="169">
        <v>0</v>
      </c>
      <c r="AE392" s="169">
        <v>0.56275348559177796</v>
      </c>
      <c r="AF392" s="169">
        <v>2.4042542981357401E-7</v>
      </c>
      <c r="AG392" s="169">
        <v>3.5195451019221897E-8</v>
      </c>
      <c r="AH392" s="169">
        <v>0</v>
      </c>
      <c r="AI392" s="169">
        <v>2.7562088083279601E-7</v>
      </c>
      <c r="AJ392" s="169">
        <v>8.7254770437748594E-5</v>
      </c>
      <c r="AK392" s="169">
        <v>1.2022406935737901E-6</v>
      </c>
      <c r="AL392" s="169">
        <v>0</v>
      </c>
      <c r="AM392" s="169">
        <v>8.8457011131322301E-5</v>
      </c>
      <c r="AN392" s="169">
        <v>5.1762935739941602E-6</v>
      </c>
      <c r="AO392" s="169">
        <v>7.57748409084215E-7</v>
      </c>
      <c r="AP392" s="169">
        <v>0</v>
      </c>
      <c r="AQ392" s="169">
        <v>5.9340419830783698E-6</v>
      </c>
      <c r="AR392" s="169">
        <v>0</v>
      </c>
      <c r="AS392" s="169">
        <v>0</v>
      </c>
      <c r="AT392" s="169">
        <v>0</v>
      </c>
      <c r="AU392" s="169">
        <v>0</v>
      </c>
      <c r="AV392" s="169">
        <v>5.9340419830783698E-6</v>
      </c>
      <c r="AW392" s="169">
        <v>5.89281620785485E-6</v>
      </c>
      <c r="AX392" s="169">
        <v>8.6263888295697403E-7</v>
      </c>
      <c r="AY392" s="169">
        <v>0</v>
      </c>
      <c r="AZ392" s="169">
        <v>6.7554550908118204E-6</v>
      </c>
      <c r="BA392" s="169">
        <v>0</v>
      </c>
      <c r="BB392" s="169">
        <v>0</v>
      </c>
      <c r="BC392" s="169">
        <v>0</v>
      </c>
      <c r="BD392" s="169">
        <v>0</v>
      </c>
      <c r="BE392" s="169">
        <v>6.7554550908118204E-6</v>
      </c>
      <c r="BF392" s="169">
        <v>5.1931030956172197E-5</v>
      </c>
      <c r="BG392" s="169">
        <v>3.2086740073091403E-5</v>
      </c>
      <c r="BH392" s="169">
        <v>0</v>
      </c>
      <c r="BI392" s="169">
        <v>8.4017771029263594E-5</v>
      </c>
      <c r="BJ392" s="169">
        <v>5.2443564768888097E-6</v>
      </c>
      <c r="BK392" s="169">
        <v>7.2259416149874101E-8</v>
      </c>
      <c r="BL392" s="169">
        <v>0</v>
      </c>
      <c r="BM392" s="169">
        <v>5.3166158930386798E-6</v>
      </c>
      <c r="BN392" s="169">
        <v>5.0154296026980398E-2</v>
      </c>
    </row>
    <row r="393" spans="1:66" x14ac:dyDescent="0.25">
      <c r="A393" s="169" t="s">
        <v>209</v>
      </c>
      <c r="B393" s="169">
        <v>2030</v>
      </c>
      <c r="C393" s="169" t="s">
        <v>65</v>
      </c>
      <c r="D393" s="169">
        <v>2025</v>
      </c>
      <c r="E393" s="169" t="s">
        <v>210</v>
      </c>
      <c r="F393" s="169" t="s">
        <v>211</v>
      </c>
      <c r="G393" s="169">
        <v>15.430518886735999</v>
      </c>
      <c r="H393" s="169">
        <v>780.12788910009999</v>
      </c>
      <c r="I393" s="169">
        <v>225.28557574634499</v>
      </c>
      <c r="J393" s="169">
        <v>8.7300045680955695E-4</v>
      </c>
      <c r="K393" s="169">
        <v>4.8569810961333502E-5</v>
      </c>
      <c r="L393" s="169">
        <v>3.2668812475551999E-4</v>
      </c>
      <c r="M393" s="169">
        <v>1.2482583925264099E-3</v>
      </c>
      <c r="N393" s="169">
        <v>5.2448026673634396E-6</v>
      </c>
      <c r="O393" s="169">
        <v>1.15989276267514E-8</v>
      </c>
      <c r="P393" s="169">
        <v>0</v>
      </c>
      <c r="Q393" s="169">
        <v>5.2564015949901898E-6</v>
      </c>
      <c r="R393" s="169">
        <v>2.57983138836782E-6</v>
      </c>
      <c r="S393" s="169">
        <v>4.8036460451408798E-5</v>
      </c>
      <c r="T393" s="169">
        <v>5.5872693434766798E-5</v>
      </c>
      <c r="U393" s="169">
        <v>5.4819493705144702E-6</v>
      </c>
      <c r="V393" s="169">
        <v>1.2123379664554E-8</v>
      </c>
      <c r="W393" s="169">
        <v>0</v>
      </c>
      <c r="X393" s="169">
        <v>5.4940727501790197E-6</v>
      </c>
      <c r="Y393" s="169">
        <v>1.03193255534712E-5</v>
      </c>
      <c r="Z393" s="169">
        <v>1.1208507438662E-4</v>
      </c>
      <c r="AA393" s="169">
        <v>1.2789847269027E-4</v>
      </c>
      <c r="AB393" s="169">
        <v>0.64934490859364302</v>
      </c>
      <c r="AC393" s="169">
        <v>8.4696476702510199E-3</v>
      </c>
      <c r="AD393" s="169">
        <v>0</v>
      </c>
      <c r="AE393" s="169">
        <v>0.65781455626389396</v>
      </c>
      <c r="AF393" s="169">
        <v>2.7267744389289599E-7</v>
      </c>
      <c r="AG393" s="169">
        <v>3.8973958893045102E-8</v>
      </c>
      <c r="AH393" s="169">
        <v>0</v>
      </c>
      <c r="AI393" s="169">
        <v>3.1165140278594098E-7</v>
      </c>
      <c r="AJ393" s="169">
        <v>1.02067976970651E-4</v>
      </c>
      <c r="AK393" s="169">
        <v>1.33131066697513E-6</v>
      </c>
      <c r="AL393" s="169">
        <v>0</v>
      </c>
      <c r="AM393" s="169">
        <v>1.03399287637626E-4</v>
      </c>
      <c r="AN393" s="169">
        <v>5.8706705929168797E-6</v>
      </c>
      <c r="AO393" s="169">
        <v>8.3909864745843096E-7</v>
      </c>
      <c r="AP393" s="169">
        <v>0</v>
      </c>
      <c r="AQ393" s="169">
        <v>6.7097692403753101E-6</v>
      </c>
      <c r="AR393" s="169">
        <v>0</v>
      </c>
      <c r="AS393" s="169">
        <v>0</v>
      </c>
      <c r="AT393" s="169">
        <v>0</v>
      </c>
      <c r="AU393" s="169">
        <v>0</v>
      </c>
      <c r="AV393" s="169">
        <v>6.7097692403753101E-6</v>
      </c>
      <c r="AW393" s="169">
        <v>6.6833115870248399E-6</v>
      </c>
      <c r="AX393" s="169">
        <v>9.5524993686103997E-7</v>
      </c>
      <c r="AY393" s="169">
        <v>0</v>
      </c>
      <c r="AZ393" s="169">
        <v>7.6385615238858799E-6</v>
      </c>
      <c r="BA393" s="169">
        <v>0</v>
      </c>
      <c r="BB393" s="169">
        <v>0</v>
      </c>
      <c r="BC393" s="169">
        <v>0</v>
      </c>
      <c r="BD393" s="169">
        <v>0</v>
      </c>
      <c r="BE393" s="169">
        <v>7.6385615238858799E-6</v>
      </c>
      <c r="BF393" s="169">
        <v>5.88973498531954E-5</v>
      </c>
      <c r="BG393" s="169">
        <v>3.5531503430301402E-5</v>
      </c>
      <c r="BH393" s="169">
        <v>0</v>
      </c>
      <c r="BI393" s="169">
        <v>9.4428853283496904E-5</v>
      </c>
      <c r="BJ393" s="169">
        <v>6.1346887215853201E-6</v>
      </c>
      <c r="BK393" s="169">
        <v>8.0017031551110302E-8</v>
      </c>
      <c r="BL393" s="169">
        <v>0</v>
      </c>
      <c r="BM393" s="169">
        <v>6.2147057531364401E-6</v>
      </c>
      <c r="BN393" s="169">
        <v>5.8626426722212598E-2</v>
      </c>
    </row>
    <row r="394" spans="1:66" x14ac:dyDescent="0.25">
      <c r="A394" s="169" t="s">
        <v>209</v>
      </c>
      <c r="B394" s="169">
        <v>2030</v>
      </c>
      <c r="C394" s="169" t="s">
        <v>65</v>
      </c>
      <c r="D394" s="169">
        <v>2026</v>
      </c>
      <c r="E394" s="169" t="s">
        <v>210</v>
      </c>
      <c r="F394" s="169" t="s">
        <v>211</v>
      </c>
      <c r="G394" s="169">
        <v>16.085641418645402</v>
      </c>
      <c r="H394" s="169">
        <v>852.37926860564301</v>
      </c>
      <c r="I394" s="169">
        <v>234.85036471222301</v>
      </c>
      <c r="J394" s="169">
        <v>8.9434260927585699E-4</v>
      </c>
      <c r="K394" s="169">
        <v>5.0631904774568902E-5</v>
      </c>
      <c r="L394" s="169">
        <v>3.4055808940191602E-4</v>
      </c>
      <c r="M394" s="169">
        <v>1.28553260345234E-3</v>
      </c>
      <c r="N394" s="169">
        <v>5.2515284731159401E-6</v>
      </c>
      <c r="O394" s="169">
        <v>1.20913750220754E-8</v>
      </c>
      <c r="P394" s="169">
        <v>0</v>
      </c>
      <c r="Q394" s="169">
        <v>5.2636198481380104E-6</v>
      </c>
      <c r="R394" s="169">
        <v>2.8187619269443699E-6</v>
      </c>
      <c r="S394" s="169">
        <v>5.24853470797042E-5</v>
      </c>
      <c r="T394" s="169">
        <v>6.0567728854786602E-5</v>
      </c>
      <c r="U394" s="169">
        <v>5.48897928735777E-6</v>
      </c>
      <c r="V394" s="169">
        <v>1.26380933458916E-8</v>
      </c>
      <c r="W394" s="169">
        <v>0</v>
      </c>
      <c r="X394" s="169">
        <v>5.5016173807036598E-6</v>
      </c>
      <c r="Y394" s="169">
        <v>1.12750477077774E-5</v>
      </c>
      <c r="Z394" s="169">
        <v>1.22465809852643E-4</v>
      </c>
      <c r="AA394" s="169">
        <v>1.3924247494112401E-4</v>
      </c>
      <c r="AB394" s="169">
        <v>0.70948385001119696</v>
      </c>
      <c r="AC394" s="169">
        <v>8.8292374589576898E-3</v>
      </c>
      <c r="AD394" s="169">
        <v>0</v>
      </c>
      <c r="AE394" s="169">
        <v>0.71831308747015499</v>
      </c>
      <c r="AF394" s="169">
        <v>2.88045809038906E-7</v>
      </c>
      <c r="AG394" s="169">
        <v>4.0628648460904898E-8</v>
      </c>
      <c r="AH394" s="169">
        <v>0</v>
      </c>
      <c r="AI394" s="169">
        <v>3.2867445749981102E-7</v>
      </c>
      <c r="AJ394" s="169">
        <v>1.1152098107742101E-4</v>
      </c>
      <c r="AK394" s="169">
        <v>1.38783317417717E-6</v>
      </c>
      <c r="AL394" s="169">
        <v>0</v>
      </c>
      <c r="AM394" s="169">
        <v>1.12908814251599E-4</v>
      </c>
      <c r="AN394" s="169">
        <v>6.2015472801698498E-6</v>
      </c>
      <c r="AO394" s="169">
        <v>8.7472366010251505E-7</v>
      </c>
      <c r="AP394" s="169">
        <v>0</v>
      </c>
      <c r="AQ394" s="169">
        <v>7.0762709402723697E-6</v>
      </c>
      <c r="AR394" s="169">
        <v>0</v>
      </c>
      <c r="AS394" s="169">
        <v>0</v>
      </c>
      <c r="AT394" s="169">
        <v>0</v>
      </c>
      <c r="AU394" s="169">
        <v>0</v>
      </c>
      <c r="AV394" s="169">
        <v>7.0762709402723697E-6</v>
      </c>
      <c r="AW394" s="169">
        <v>7.0599895087025196E-6</v>
      </c>
      <c r="AX394" s="169">
        <v>9.9580630193445601E-7</v>
      </c>
      <c r="AY394" s="169">
        <v>0</v>
      </c>
      <c r="AZ394" s="169">
        <v>8.0557958106369796E-6</v>
      </c>
      <c r="BA394" s="169">
        <v>0</v>
      </c>
      <c r="BB394" s="169">
        <v>0</v>
      </c>
      <c r="BC394" s="169">
        <v>0</v>
      </c>
      <c r="BD394" s="169">
        <v>0</v>
      </c>
      <c r="BE394" s="169">
        <v>8.0557958106369796E-6</v>
      </c>
      <c r="BF394" s="169">
        <v>6.2216860975705202E-5</v>
      </c>
      <c r="BG394" s="169">
        <v>3.7040039122501399E-5</v>
      </c>
      <c r="BH394" s="169">
        <v>0</v>
      </c>
      <c r="BI394" s="169">
        <v>9.9256900098206702E-5</v>
      </c>
      <c r="BJ394" s="169">
        <v>6.7028516204696604E-6</v>
      </c>
      <c r="BK394" s="169">
        <v>8.3414257573801004E-8</v>
      </c>
      <c r="BL394" s="169">
        <v>0</v>
      </c>
      <c r="BM394" s="169">
        <v>6.7862658780434602E-6</v>
      </c>
      <c r="BN394" s="169">
        <v>6.4018239160523002E-2</v>
      </c>
    </row>
    <row r="395" spans="1:66" x14ac:dyDescent="0.25">
      <c r="A395" s="169" t="s">
        <v>209</v>
      </c>
      <c r="B395" s="169">
        <v>2030</v>
      </c>
      <c r="C395" s="169" t="s">
        <v>65</v>
      </c>
      <c r="D395" s="169">
        <v>2027</v>
      </c>
      <c r="E395" s="169" t="s">
        <v>210</v>
      </c>
      <c r="F395" s="169" t="s">
        <v>211</v>
      </c>
      <c r="G395" s="169">
        <v>16.825592913512001</v>
      </c>
      <c r="H395" s="169">
        <v>923.52432758454995</v>
      </c>
      <c r="I395" s="169">
        <v>245.653656537275</v>
      </c>
      <c r="J395" s="169">
        <v>9.0140945775239495E-4</v>
      </c>
      <c r="K395" s="169">
        <v>5.2961010133243599E-5</v>
      </c>
      <c r="L395" s="169">
        <v>3.5622401535310402E-4</v>
      </c>
      <c r="M395" s="169">
        <v>1.31059448323874E-3</v>
      </c>
      <c r="N395" s="169">
        <v>5.1458751207802E-6</v>
      </c>
      <c r="O395" s="169">
        <v>1.2647587285529599E-8</v>
      </c>
      <c r="P395" s="169">
        <v>0</v>
      </c>
      <c r="Q395" s="169">
        <v>5.1585227080657302E-6</v>
      </c>
      <c r="R395" s="169">
        <v>3.0540339366308602E-6</v>
      </c>
      <c r="S395" s="169">
        <v>5.6866111900066701E-5</v>
      </c>
      <c r="T395" s="169">
        <v>6.5078668544763402E-5</v>
      </c>
      <c r="U395" s="169">
        <v>5.3785487592592198E-6</v>
      </c>
      <c r="V395" s="169">
        <v>1.3219455059743899E-8</v>
      </c>
      <c r="W395" s="169">
        <v>0</v>
      </c>
      <c r="X395" s="169">
        <v>5.3917682143189696E-6</v>
      </c>
      <c r="Y395" s="169">
        <v>1.22161357465234E-5</v>
      </c>
      <c r="Z395" s="169">
        <v>1.3268759443348899E-4</v>
      </c>
      <c r="AA395" s="169">
        <v>1.5029549839433101E-4</v>
      </c>
      <c r="AB395" s="169">
        <v>0.74101684185804995</v>
      </c>
      <c r="AC395" s="169">
        <v>8.9027728775467295E-3</v>
      </c>
      <c r="AD395" s="169">
        <v>0</v>
      </c>
      <c r="AE395" s="169">
        <v>0.74991961473559698</v>
      </c>
      <c r="AF395" s="169">
        <v>3.0086179643780302E-7</v>
      </c>
      <c r="AG395" s="169">
        <v>4.2497596573114402E-8</v>
      </c>
      <c r="AH395" s="169">
        <v>0</v>
      </c>
      <c r="AI395" s="169">
        <v>3.4335939301091798E-7</v>
      </c>
      <c r="AJ395" s="169">
        <v>1.1647752827298E-4</v>
      </c>
      <c r="AK395" s="169">
        <v>1.3993919179383701E-6</v>
      </c>
      <c r="AL395" s="169">
        <v>0</v>
      </c>
      <c r="AM395" s="169">
        <v>1.1787692019091899E-4</v>
      </c>
      <c r="AN395" s="169">
        <v>6.4774719744450798E-6</v>
      </c>
      <c r="AO395" s="169">
        <v>9.1496160045208601E-7</v>
      </c>
      <c r="AP395" s="169">
        <v>0</v>
      </c>
      <c r="AQ395" s="169">
        <v>7.3924335748971703E-6</v>
      </c>
      <c r="AR395" s="169">
        <v>0</v>
      </c>
      <c r="AS395" s="169">
        <v>0</v>
      </c>
      <c r="AT395" s="169">
        <v>0</v>
      </c>
      <c r="AU395" s="169">
        <v>0</v>
      </c>
      <c r="AV395" s="169">
        <v>7.3924335748971703E-6</v>
      </c>
      <c r="AW395" s="169">
        <v>7.37410876939157E-6</v>
      </c>
      <c r="AX395" s="169">
        <v>1.0416141340585699E-6</v>
      </c>
      <c r="AY395" s="169">
        <v>0</v>
      </c>
      <c r="AZ395" s="169">
        <v>8.4157229034501408E-6</v>
      </c>
      <c r="BA395" s="169">
        <v>0</v>
      </c>
      <c r="BB395" s="169">
        <v>0</v>
      </c>
      <c r="BC395" s="169">
        <v>0</v>
      </c>
      <c r="BD395" s="169">
        <v>0</v>
      </c>
      <c r="BE395" s="169">
        <v>8.4157229034501408E-6</v>
      </c>
      <c r="BF395" s="169">
        <v>6.4985067522359505E-5</v>
      </c>
      <c r="BG395" s="169">
        <v>3.8743908530335198E-5</v>
      </c>
      <c r="BH395" s="169">
        <v>0</v>
      </c>
      <c r="BI395" s="169">
        <v>1.03728976052694E-4</v>
      </c>
      <c r="BJ395" s="169">
        <v>7.0007596919438704E-6</v>
      </c>
      <c r="BK395" s="169">
        <v>8.4108983746417497E-8</v>
      </c>
      <c r="BL395" s="169">
        <v>0</v>
      </c>
      <c r="BM395" s="169">
        <v>7.08486867569029E-6</v>
      </c>
      <c r="BN395" s="169">
        <v>6.68351086521244E-2</v>
      </c>
    </row>
    <row r="396" spans="1:66" x14ac:dyDescent="0.25">
      <c r="A396" s="169" t="s">
        <v>209</v>
      </c>
      <c r="B396" s="169">
        <v>2030</v>
      </c>
      <c r="C396" s="169" t="s">
        <v>65</v>
      </c>
      <c r="D396" s="169">
        <v>2028</v>
      </c>
      <c r="E396" s="169" t="s">
        <v>210</v>
      </c>
      <c r="F396" s="169" t="s">
        <v>211</v>
      </c>
      <c r="G396" s="169">
        <v>16.8102877958375</v>
      </c>
      <c r="H396" s="169">
        <v>939.97556404697696</v>
      </c>
      <c r="I396" s="169">
        <v>245.43020181922799</v>
      </c>
      <c r="J396" s="169">
        <v>8.4621864442293996E-4</v>
      </c>
      <c r="K396" s="169">
        <v>5.2912835040905703E-5</v>
      </c>
      <c r="L396" s="169">
        <v>3.5589998216738102E-4</v>
      </c>
      <c r="M396" s="169">
        <v>1.25503146163122E-3</v>
      </c>
      <c r="N396" s="169">
        <v>4.6640418231931103E-6</v>
      </c>
      <c r="O396" s="169">
        <v>1.2636082620422201E-8</v>
      </c>
      <c r="P396" s="169">
        <v>0</v>
      </c>
      <c r="Q396" s="169">
        <v>4.6766779058135297E-6</v>
      </c>
      <c r="R396" s="169">
        <v>3.1084370887245402E-6</v>
      </c>
      <c r="S396" s="169">
        <v>5.7879098592050898E-5</v>
      </c>
      <c r="T396" s="169">
        <v>6.5664213586588994E-5</v>
      </c>
      <c r="U396" s="169">
        <v>4.8749290980588298E-6</v>
      </c>
      <c r="V396" s="169">
        <v>1.32074302047315E-8</v>
      </c>
      <c r="W396" s="169">
        <v>0</v>
      </c>
      <c r="X396" s="169">
        <v>4.8881365282635596E-6</v>
      </c>
      <c r="Y396" s="169">
        <v>1.24337483548981E-5</v>
      </c>
      <c r="Z396" s="169">
        <v>1.35051230048118E-4</v>
      </c>
      <c r="AA396" s="169">
        <v>1.5237311493127999E-4</v>
      </c>
      <c r="AB396" s="169">
        <v>0.754216974138194</v>
      </c>
      <c r="AC396" s="169">
        <v>8.8946746198971804E-3</v>
      </c>
      <c r="AD396" s="169">
        <v>0</v>
      </c>
      <c r="AE396" s="169">
        <v>0.76311164875809101</v>
      </c>
      <c r="AF396" s="169">
        <v>2.9438583627123802E-7</v>
      </c>
      <c r="AG396" s="169">
        <v>4.2458939348981102E-8</v>
      </c>
      <c r="AH396" s="169">
        <v>0</v>
      </c>
      <c r="AI396" s="169">
        <v>3.3684477562021902E-7</v>
      </c>
      <c r="AJ396" s="169">
        <v>1.18552405244754E-4</v>
      </c>
      <c r="AK396" s="169">
        <v>1.39811898461074E-6</v>
      </c>
      <c r="AL396" s="169">
        <v>0</v>
      </c>
      <c r="AM396" s="169">
        <v>1.19950524229365E-4</v>
      </c>
      <c r="AN396" s="169">
        <v>6.3380463279083397E-6</v>
      </c>
      <c r="AO396" s="169">
        <v>9.1412932101714905E-7</v>
      </c>
      <c r="AP396" s="169">
        <v>0</v>
      </c>
      <c r="AQ396" s="169">
        <v>7.2521756489254898E-6</v>
      </c>
      <c r="AR396" s="169">
        <v>0</v>
      </c>
      <c r="AS396" s="169">
        <v>0</v>
      </c>
      <c r="AT396" s="169">
        <v>0</v>
      </c>
      <c r="AU396" s="169">
        <v>0</v>
      </c>
      <c r="AV396" s="169">
        <v>7.2521756489254898E-6</v>
      </c>
      <c r="AW396" s="169">
        <v>7.2153832840693698E-6</v>
      </c>
      <c r="AX396" s="169">
        <v>1.0406666472760699E-6</v>
      </c>
      <c r="AY396" s="169">
        <v>0</v>
      </c>
      <c r="AZ396" s="169">
        <v>8.2560499313454507E-6</v>
      </c>
      <c r="BA396" s="169">
        <v>0</v>
      </c>
      <c r="BB396" s="169">
        <v>0</v>
      </c>
      <c r="BC396" s="169">
        <v>0</v>
      </c>
      <c r="BD396" s="169">
        <v>0</v>
      </c>
      <c r="BE396" s="169">
        <v>8.2560499313454507E-6</v>
      </c>
      <c r="BF396" s="169">
        <v>6.3586282579316796E-5</v>
      </c>
      <c r="BG396" s="169">
        <v>3.87086657854124E-5</v>
      </c>
      <c r="BH396" s="169">
        <v>0</v>
      </c>
      <c r="BI396" s="169">
        <v>1.02294948364729E-4</v>
      </c>
      <c r="BJ396" s="169">
        <v>7.1254679964993303E-6</v>
      </c>
      <c r="BK396" s="169">
        <v>8.4032475423629894E-8</v>
      </c>
      <c r="BL396" s="169">
        <v>0</v>
      </c>
      <c r="BM396" s="169">
        <v>7.20950047192296E-6</v>
      </c>
      <c r="BN396" s="169">
        <v>6.8010822701885298E-2</v>
      </c>
    </row>
    <row r="397" spans="1:66" x14ac:dyDescent="0.25">
      <c r="A397" s="169" t="s">
        <v>209</v>
      </c>
      <c r="B397" s="169">
        <v>2030</v>
      </c>
      <c r="C397" s="169" t="s">
        <v>65</v>
      </c>
      <c r="D397" s="169">
        <v>2029</v>
      </c>
      <c r="E397" s="169" t="s">
        <v>210</v>
      </c>
      <c r="F397" s="169" t="s">
        <v>211</v>
      </c>
      <c r="G397" s="169">
        <v>16.209404821473399</v>
      </c>
      <c r="H397" s="169">
        <v>902.47699267113103</v>
      </c>
      <c r="I397" s="169">
        <v>236.65731039351101</v>
      </c>
      <c r="J397" s="169">
        <v>7.4277092972332699E-4</v>
      </c>
      <c r="K397" s="169">
        <v>5.1021468153701499E-5</v>
      </c>
      <c r="L397" s="169">
        <v>3.4317835345654802E-4</v>
      </c>
      <c r="M397" s="169">
        <v>1.13697075133357E-3</v>
      </c>
      <c r="N397" s="169">
        <v>3.9170255642358097E-6</v>
      </c>
      <c r="O397" s="169">
        <v>1.2184406420616099E-8</v>
      </c>
      <c r="P397" s="169">
        <v>0</v>
      </c>
      <c r="Q397" s="169">
        <v>3.92920997065642E-6</v>
      </c>
      <c r="R397" s="169">
        <v>2.9844317906112398E-6</v>
      </c>
      <c r="S397" s="169">
        <v>5.55701199411813E-5</v>
      </c>
      <c r="T397" s="169">
        <v>6.2483761702449004E-5</v>
      </c>
      <c r="U397" s="169">
        <v>4.0941360787070397E-6</v>
      </c>
      <c r="V397" s="169">
        <v>1.27353312114537E-8</v>
      </c>
      <c r="W397" s="169">
        <v>0</v>
      </c>
      <c r="X397" s="169">
        <v>4.1068714099184899E-6</v>
      </c>
      <c r="Y397" s="169">
        <v>1.19377271624449E-5</v>
      </c>
      <c r="Z397" s="169">
        <v>1.2966361319608901E-4</v>
      </c>
      <c r="AA397" s="169">
        <v>1.4570821176845299E-4</v>
      </c>
      <c r="AB397" s="169">
        <v>0.724128895129172</v>
      </c>
      <c r="AC397" s="169">
        <v>8.5767348792742601E-3</v>
      </c>
      <c r="AD397" s="169">
        <v>0</v>
      </c>
      <c r="AE397" s="169">
        <v>0.73270563000844602</v>
      </c>
      <c r="AF397" s="169">
        <v>2.71065413280794E-7</v>
      </c>
      <c r="AG397" s="169">
        <v>4.0941246488857602E-8</v>
      </c>
      <c r="AH397" s="169">
        <v>0</v>
      </c>
      <c r="AI397" s="169">
        <v>3.1200665976965199E-7</v>
      </c>
      <c r="AJ397" s="169">
        <v>1.13822978225706E-4</v>
      </c>
      <c r="AK397" s="169">
        <v>1.3481432849564001E-6</v>
      </c>
      <c r="AL397" s="169">
        <v>0</v>
      </c>
      <c r="AM397" s="169">
        <v>1.15171121510662E-4</v>
      </c>
      <c r="AN397" s="169">
        <v>5.8359640158922401E-6</v>
      </c>
      <c r="AO397" s="169">
        <v>8.8145380992314499E-7</v>
      </c>
      <c r="AP397" s="169">
        <v>0</v>
      </c>
      <c r="AQ397" s="169">
        <v>6.7174178258153904E-6</v>
      </c>
      <c r="AR397" s="169">
        <v>0</v>
      </c>
      <c r="AS397" s="169">
        <v>0</v>
      </c>
      <c r="AT397" s="169">
        <v>0</v>
      </c>
      <c r="AU397" s="169">
        <v>0</v>
      </c>
      <c r="AV397" s="169">
        <v>6.7174178258153904E-6</v>
      </c>
      <c r="AW397" s="169">
        <v>6.6438007909916701E-6</v>
      </c>
      <c r="AX397" s="169">
        <v>1.0034680651975599E-6</v>
      </c>
      <c r="AY397" s="169">
        <v>0</v>
      </c>
      <c r="AZ397" s="169">
        <v>7.6472688561892392E-6</v>
      </c>
      <c r="BA397" s="169">
        <v>0</v>
      </c>
      <c r="BB397" s="169">
        <v>0</v>
      </c>
      <c r="BC397" s="169">
        <v>0</v>
      </c>
      <c r="BD397" s="169">
        <v>0</v>
      </c>
      <c r="BE397" s="169">
        <v>7.6472688561892392E-6</v>
      </c>
      <c r="BF397" s="169">
        <v>5.8549154210841801E-5</v>
      </c>
      <c r="BG397" s="169">
        <v>3.7325026283620699E-5</v>
      </c>
      <c r="BH397" s="169">
        <v>0</v>
      </c>
      <c r="BI397" s="169">
        <v>9.5874180494462499E-5</v>
      </c>
      <c r="BJ397" s="169">
        <v>6.8412107450632998E-6</v>
      </c>
      <c r="BK397" s="169">
        <v>8.1028738403241899E-8</v>
      </c>
      <c r="BL397" s="169">
        <v>0</v>
      </c>
      <c r="BM397" s="169">
        <v>6.9222394834665404E-6</v>
      </c>
      <c r="BN397" s="169">
        <v>6.5300946167281604E-2</v>
      </c>
    </row>
    <row r="398" spans="1:66" x14ac:dyDescent="0.25">
      <c r="A398" s="169" t="s">
        <v>209</v>
      </c>
      <c r="B398" s="169">
        <v>2030</v>
      </c>
      <c r="C398" s="169" t="s">
        <v>65</v>
      </c>
      <c r="D398" s="169">
        <v>2030</v>
      </c>
      <c r="E398" s="169" t="s">
        <v>210</v>
      </c>
      <c r="F398" s="169" t="s">
        <v>211</v>
      </c>
      <c r="G398" s="169">
        <v>9.7593213317822105</v>
      </c>
      <c r="H398" s="169">
        <v>543.36128087505199</v>
      </c>
      <c r="I398" s="169">
        <v>142.48609144401999</v>
      </c>
      <c r="J398" s="169">
        <v>4.0542816052817002E-4</v>
      </c>
      <c r="K398" s="169">
        <v>3.0718888695507598E-5</v>
      </c>
      <c r="L398" s="169">
        <v>2.0662003709460999E-4</v>
      </c>
      <c r="M398" s="169">
        <v>6.4276708631828697E-4</v>
      </c>
      <c r="N398" s="169">
        <v>2.0220715939610799E-6</v>
      </c>
      <c r="O398" s="169">
        <v>7.3359595127327198E-9</v>
      </c>
      <c r="P398" s="169">
        <v>0</v>
      </c>
      <c r="Q398" s="169">
        <v>2.0294075534738101E-6</v>
      </c>
      <c r="R398" s="169">
        <v>1.79685985748079E-6</v>
      </c>
      <c r="S398" s="169">
        <v>3.34575305462924E-5</v>
      </c>
      <c r="T398" s="169">
        <v>3.7283797957247101E-5</v>
      </c>
      <c r="U398" s="169">
        <v>2.1135006986302001E-6</v>
      </c>
      <c r="V398" s="169">
        <v>7.6676590490602807E-9</v>
      </c>
      <c r="W398" s="169">
        <v>0</v>
      </c>
      <c r="X398" s="169">
        <v>2.1211683576792599E-6</v>
      </c>
      <c r="Y398" s="169">
        <v>7.1874394299231903E-6</v>
      </c>
      <c r="Z398" s="169">
        <v>7.8067571274682395E-5</v>
      </c>
      <c r="AA398" s="169">
        <v>8.7376179062284895E-5</v>
      </c>
      <c r="AB398" s="169">
        <v>0.43598186676367001</v>
      </c>
      <c r="AC398" s="169">
        <v>5.1638608934892003E-3</v>
      </c>
      <c r="AD398" s="169">
        <v>0</v>
      </c>
      <c r="AE398" s="169">
        <v>0.44114572765715898</v>
      </c>
      <c r="AF398" s="169">
        <v>1.5626255057812099E-7</v>
      </c>
      <c r="AG398" s="169">
        <v>2.46498119214807E-8</v>
      </c>
      <c r="AH398" s="169">
        <v>0</v>
      </c>
      <c r="AI398" s="169">
        <v>1.8091236249960199E-7</v>
      </c>
      <c r="AJ398" s="169">
        <v>6.8530278050279805E-5</v>
      </c>
      <c r="AK398" s="169">
        <v>8.1168702145955702E-7</v>
      </c>
      <c r="AL398" s="169">
        <v>0</v>
      </c>
      <c r="AM398" s="169">
        <v>6.9341965071739305E-5</v>
      </c>
      <c r="AN398" s="169">
        <v>3.3642898633503801E-6</v>
      </c>
      <c r="AO398" s="169">
        <v>5.3070369115389403E-7</v>
      </c>
      <c r="AP398" s="169">
        <v>0</v>
      </c>
      <c r="AQ398" s="169">
        <v>3.8949935545042702E-6</v>
      </c>
      <c r="AR398" s="169">
        <v>0</v>
      </c>
      <c r="AS398" s="169">
        <v>0</v>
      </c>
      <c r="AT398" s="169">
        <v>0</v>
      </c>
      <c r="AU398" s="169">
        <v>0</v>
      </c>
      <c r="AV398" s="169">
        <v>3.8949935545042702E-6</v>
      </c>
      <c r="AW398" s="169">
        <v>3.8299879153444799E-6</v>
      </c>
      <c r="AX398" s="169">
        <v>6.0416575452982297E-7</v>
      </c>
      <c r="AY398" s="169">
        <v>0</v>
      </c>
      <c r="AZ398" s="169">
        <v>4.4341536698743E-6</v>
      </c>
      <c r="BA398" s="169">
        <v>0</v>
      </c>
      <c r="BB398" s="169">
        <v>0</v>
      </c>
      <c r="BC398" s="169">
        <v>0</v>
      </c>
      <c r="BD398" s="169">
        <v>0</v>
      </c>
      <c r="BE398" s="169">
        <v>4.4341536698743E-6</v>
      </c>
      <c r="BF398" s="169">
        <v>3.3752148316234197E-5</v>
      </c>
      <c r="BG398" s="169">
        <v>2.24725663422576E-5</v>
      </c>
      <c r="BH398" s="169">
        <v>0</v>
      </c>
      <c r="BI398" s="169">
        <v>5.6224714658491798E-5</v>
      </c>
      <c r="BJ398" s="169">
        <v>4.1189404974984801E-6</v>
      </c>
      <c r="BK398" s="169">
        <v>4.8785597244049698E-8</v>
      </c>
      <c r="BL398" s="169">
        <v>0</v>
      </c>
      <c r="BM398" s="169">
        <v>4.1677260947425302E-6</v>
      </c>
      <c r="BN398" s="169">
        <v>3.9316244114753603E-2</v>
      </c>
    </row>
    <row r="399" spans="1:66" x14ac:dyDescent="0.25">
      <c r="A399" s="169" t="s">
        <v>209</v>
      </c>
      <c r="B399" s="169">
        <v>2030</v>
      </c>
      <c r="C399" s="169" t="s">
        <v>65</v>
      </c>
      <c r="D399" s="169">
        <v>2031</v>
      </c>
      <c r="E399" s="169" t="s">
        <v>210</v>
      </c>
      <c r="F399" s="169" t="s">
        <v>211</v>
      </c>
      <c r="G399" s="169">
        <v>3.57039176363114</v>
      </c>
      <c r="H399" s="169">
        <v>82.827337405560897</v>
      </c>
      <c r="I399" s="169">
        <v>52.127719749014602</v>
      </c>
      <c r="J399" s="169">
        <v>5.5433109494697701E-5</v>
      </c>
      <c r="K399" s="169">
        <v>1.12383293323033E-5</v>
      </c>
      <c r="L399" s="169">
        <v>7.5590756115521593E-5</v>
      </c>
      <c r="M399" s="169">
        <v>1.4226219494252199E-4</v>
      </c>
      <c r="N399" s="169">
        <v>2.56973535405618E-7</v>
      </c>
      <c r="O399" s="169">
        <v>2.6838187341259801E-9</v>
      </c>
      <c r="P399" s="169">
        <v>0</v>
      </c>
      <c r="Q399" s="169">
        <v>2.5965735413974399E-7</v>
      </c>
      <c r="R399" s="169">
        <v>2.7390453262770098E-7</v>
      </c>
      <c r="S399" s="169">
        <v>5.1001023975277903E-6</v>
      </c>
      <c r="T399" s="169">
        <v>5.6336642842952397E-6</v>
      </c>
      <c r="U399" s="169">
        <v>2.6859273837348502E-7</v>
      </c>
      <c r="V399" s="169">
        <v>2.8051691080139002E-9</v>
      </c>
      <c r="W399" s="169">
        <v>0</v>
      </c>
      <c r="X399" s="169">
        <v>2.7139790748149899E-7</v>
      </c>
      <c r="Y399" s="169">
        <v>1.0956181305108001E-6</v>
      </c>
      <c r="Z399" s="169">
        <v>1.19002389275648E-5</v>
      </c>
      <c r="AA399" s="169">
        <v>1.32672549655571E-5</v>
      </c>
      <c r="AB399" s="169">
        <v>6.6458944448499896E-2</v>
      </c>
      <c r="AC399" s="169">
        <v>1.8891689058960299E-3</v>
      </c>
      <c r="AD399" s="169">
        <v>0</v>
      </c>
      <c r="AE399" s="169">
        <v>6.8348113354395904E-2</v>
      </c>
      <c r="AF399" s="169">
        <v>2.2762016812980801E-8</v>
      </c>
      <c r="AG399" s="169">
        <v>9.01799238568974E-9</v>
      </c>
      <c r="AH399" s="169">
        <v>0</v>
      </c>
      <c r="AI399" s="169">
        <v>3.1780009198670602E-8</v>
      </c>
      <c r="AJ399" s="169">
        <v>1.0446420572011001E-5</v>
      </c>
      <c r="AK399" s="169">
        <v>2.96951043780855E-7</v>
      </c>
      <c r="AL399" s="169">
        <v>0</v>
      </c>
      <c r="AM399" s="169">
        <v>1.0743371615791901E-5</v>
      </c>
      <c r="AN399" s="169">
        <v>4.9005998014244803E-7</v>
      </c>
      <c r="AO399" s="169">
        <v>1.9415490313387199E-7</v>
      </c>
      <c r="AP399" s="169">
        <v>0</v>
      </c>
      <c r="AQ399" s="169">
        <v>6.8421488327631998E-7</v>
      </c>
      <c r="AR399" s="169">
        <v>0</v>
      </c>
      <c r="AS399" s="169">
        <v>0</v>
      </c>
      <c r="AT399" s="169">
        <v>0</v>
      </c>
      <c r="AU399" s="169">
        <v>0</v>
      </c>
      <c r="AV399" s="169">
        <v>6.8421488327631998E-7</v>
      </c>
      <c r="AW399" s="169">
        <v>5.5789598339495201E-7</v>
      </c>
      <c r="AX399" s="169">
        <v>2.2103057789647999E-7</v>
      </c>
      <c r="AY399" s="169">
        <v>0</v>
      </c>
      <c r="AZ399" s="169">
        <v>7.7892656129143298E-7</v>
      </c>
      <c r="BA399" s="169">
        <v>0</v>
      </c>
      <c r="BB399" s="169">
        <v>0</v>
      </c>
      <c r="BC399" s="169">
        <v>0</v>
      </c>
      <c r="BD399" s="169">
        <v>0</v>
      </c>
      <c r="BE399" s="169">
        <v>7.7892656129143298E-7</v>
      </c>
      <c r="BF399" s="169">
        <v>4.9165135976233904E-6</v>
      </c>
      <c r="BG399" s="169">
        <v>8.2214595716563599E-6</v>
      </c>
      <c r="BH399" s="169">
        <v>0</v>
      </c>
      <c r="BI399" s="169">
        <v>1.31379731692797E-5</v>
      </c>
      <c r="BJ399" s="169">
        <v>6.2787115377510103E-7</v>
      </c>
      <c r="BK399" s="169">
        <v>1.7847931086840398E-8</v>
      </c>
      <c r="BL399" s="169">
        <v>0</v>
      </c>
      <c r="BM399" s="169">
        <v>6.4571908486194105E-7</v>
      </c>
      <c r="BN399" s="169">
        <v>6.0913909870451196E-3</v>
      </c>
    </row>
    <row r="400" spans="1:66" x14ac:dyDescent="0.25">
      <c r="A400" s="169" t="s">
        <v>209</v>
      </c>
      <c r="B400" s="169">
        <v>2031</v>
      </c>
      <c r="C400" s="169" t="s">
        <v>60</v>
      </c>
      <c r="D400" s="169">
        <v>2031</v>
      </c>
      <c r="E400" s="169" t="s">
        <v>210</v>
      </c>
      <c r="F400" s="169" t="s">
        <v>211</v>
      </c>
      <c r="G400" s="169">
        <v>34.331426533614199</v>
      </c>
      <c r="H400" s="169">
        <v>8383.3778970111707</v>
      </c>
      <c r="I400" s="169">
        <v>501.23882739076799</v>
      </c>
      <c r="J400" s="169">
        <v>6.2575793626750802E-3</v>
      </c>
      <c r="K400" s="169">
        <v>1.08063177201636E-4</v>
      </c>
      <c r="L400" s="169">
        <v>7.2684978624337098E-4</v>
      </c>
      <c r="M400" s="169">
        <v>7.0924923261200899E-3</v>
      </c>
      <c r="N400" s="169">
        <v>3.0571781274838399E-5</v>
      </c>
      <c r="O400" s="169">
        <v>2.5806502983436401E-8</v>
      </c>
      <c r="P400" s="169">
        <v>0</v>
      </c>
      <c r="Q400" s="169">
        <v>3.0597587777821801E-5</v>
      </c>
      <c r="R400" s="169">
        <v>2.77232768388867E-5</v>
      </c>
      <c r="S400" s="169">
        <v>5.1620741474007201E-4</v>
      </c>
      <c r="T400" s="169">
        <v>5.7452827935678004E-4</v>
      </c>
      <c r="U400" s="169">
        <v>3.1954101563816303E-5</v>
      </c>
      <c r="V400" s="169">
        <v>2.6973358533686401E-8</v>
      </c>
      <c r="W400" s="169">
        <v>0</v>
      </c>
      <c r="X400" s="169">
        <v>3.1981074922349999E-5</v>
      </c>
      <c r="Y400" s="169">
        <v>1.10893107355547E-4</v>
      </c>
      <c r="Z400" s="169">
        <v>1.20448396772683E-3</v>
      </c>
      <c r="AA400" s="169">
        <v>1.3473581500047301E-3</v>
      </c>
      <c r="AB400" s="169">
        <v>6.0519875343155896</v>
      </c>
      <c r="AC400" s="169">
        <v>1.8165475330470901E-2</v>
      </c>
      <c r="AD400" s="169">
        <v>0</v>
      </c>
      <c r="AE400" s="169">
        <v>6.0701530096460603</v>
      </c>
      <c r="AF400" s="169">
        <v>2.4017802010806402E-6</v>
      </c>
      <c r="AG400" s="169">
        <v>8.6713325474158103E-8</v>
      </c>
      <c r="AH400" s="169">
        <v>0</v>
      </c>
      <c r="AI400" s="169">
        <v>2.4884935265547901E-6</v>
      </c>
      <c r="AJ400" s="169">
        <v>9.5128816150578997E-4</v>
      </c>
      <c r="AK400" s="169">
        <v>2.85535975281164E-6</v>
      </c>
      <c r="AL400" s="169">
        <v>0</v>
      </c>
      <c r="AM400" s="169">
        <v>9.54143521258602E-4</v>
      </c>
      <c r="AN400" s="169">
        <v>5.1709669108796502E-5</v>
      </c>
      <c r="AO400" s="169">
        <v>1.8669141187751599E-6</v>
      </c>
      <c r="AP400" s="169">
        <v>0</v>
      </c>
      <c r="AQ400" s="169">
        <v>5.3576583227571703E-5</v>
      </c>
      <c r="AR400" s="169">
        <v>0</v>
      </c>
      <c r="AS400" s="169">
        <v>0</v>
      </c>
      <c r="AT400" s="169">
        <v>0</v>
      </c>
      <c r="AU400" s="169">
        <v>0</v>
      </c>
      <c r="AV400" s="169">
        <v>5.3576583227571703E-5</v>
      </c>
      <c r="AW400" s="169">
        <v>5.8867522073714403E-5</v>
      </c>
      <c r="AX400" s="169">
        <v>2.1253396123169198E-6</v>
      </c>
      <c r="AY400" s="169">
        <v>0</v>
      </c>
      <c r="AZ400" s="169">
        <v>6.0992861686031401E-5</v>
      </c>
      <c r="BA400" s="169">
        <v>0</v>
      </c>
      <c r="BB400" s="169">
        <v>0</v>
      </c>
      <c r="BC400" s="169">
        <v>0</v>
      </c>
      <c r="BD400" s="169">
        <v>0</v>
      </c>
      <c r="BE400" s="169">
        <v>6.0992861686031401E-5</v>
      </c>
      <c r="BF400" s="169">
        <v>5.2242112876325897E-4</v>
      </c>
      <c r="BG400" s="169">
        <v>7.9054191800045998E-5</v>
      </c>
      <c r="BH400" s="169">
        <v>0</v>
      </c>
      <c r="BI400" s="169">
        <v>6.0147532056330504E-4</v>
      </c>
      <c r="BJ400" s="169">
        <v>5.7176177372901803E-5</v>
      </c>
      <c r="BK400" s="169">
        <v>1.71618403651509E-7</v>
      </c>
      <c r="BL400" s="169">
        <v>0</v>
      </c>
      <c r="BM400" s="169">
        <v>5.7347795776553301E-5</v>
      </c>
      <c r="BN400" s="169">
        <v>0.54099043145811498</v>
      </c>
    </row>
    <row r="401" spans="1:66" x14ac:dyDescent="0.25">
      <c r="A401" s="169" t="s">
        <v>209</v>
      </c>
      <c r="B401" s="169">
        <v>2031</v>
      </c>
      <c r="C401" s="169" t="s">
        <v>60</v>
      </c>
      <c r="D401" s="169">
        <v>2032</v>
      </c>
      <c r="E401" s="169" t="s">
        <v>210</v>
      </c>
      <c r="F401" s="169" t="s">
        <v>211</v>
      </c>
      <c r="G401" s="169">
        <v>14.2452316774226</v>
      </c>
      <c r="H401" s="169">
        <v>1449.3906948659701</v>
      </c>
      <c r="I401" s="169">
        <v>207.98038249037</v>
      </c>
      <c r="J401" s="169">
        <v>9.70382842560137E-4</v>
      </c>
      <c r="K401" s="169">
        <v>4.4838946425033097E-5</v>
      </c>
      <c r="L401" s="169">
        <v>3.0159374792026398E-4</v>
      </c>
      <c r="M401" s="169">
        <v>1.3168155369054301E-3</v>
      </c>
      <c r="N401" s="169">
        <v>4.4065025721096896E-6</v>
      </c>
      <c r="O401" s="169">
        <v>1.07079620889976E-8</v>
      </c>
      <c r="P401" s="169">
        <v>0</v>
      </c>
      <c r="Q401" s="169">
        <v>4.4172105341986903E-6</v>
      </c>
      <c r="R401" s="169">
        <v>4.7930392706979501E-6</v>
      </c>
      <c r="S401" s="169">
        <v>8.9246391220395996E-5</v>
      </c>
      <c r="T401" s="169">
        <v>9.8456641025292601E-5</v>
      </c>
      <c r="U401" s="169">
        <v>4.6057450648549296E-6</v>
      </c>
      <c r="V401" s="169">
        <v>1.1192128618783999E-8</v>
      </c>
      <c r="W401" s="169">
        <v>0</v>
      </c>
      <c r="X401" s="169">
        <v>4.6169371934737103E-6</v>
      </c>
      <c r="Y401" s="169">
        <v>1.91721570827918E-5</v>
      </c>
      <c r="Z401" s="169">
        <v>2.0824157951425699E-4</v>
      </c>
      <c r="AA401" s="169">
        <v>2.3203067379052201E-4</v>
      </c>
      <c r="AB401" s="169">
        <v>1.0463198158834199</v>
      </c>
      <c r="AC401" s="169">
        <v>7.53744981612394E-3</v>
      </c>
      <c r="AD401" s="169">
        <v>0</v>
      </c>
      <c r="AE401" s="169">
        <v>1.05385726569954</v>
      </c>
      <c r="AF401" s="169">
        <v>3.9679894098115201E-7</v>
      </c>
      <c r="AG401" s="169">
        <v>3.5980194696823497E-8</v>
      </c>
      <c r="AH401" s="169">
        <v>0</v>
      </c>
      <c r="AI401" s="169">
        <v>4.32779135677976E-7</v>
      </c>
      <c r="AJ401" s="169">
        <v>1.6446690419552799E-4</v>
      </c>
      <c r="AK401" s="169">
        <v>1.18478214592581E-6</v>
      </c>
      <c r="AL401" s="169">
        <v>0</v>
      </c>
      <c r="AM401" s="169">
        <v>1.65651686341454E-4</v>
      </c>
      <c r="AN401" s="169">
        <v>8.5429723884077299E-6</v>
      </c>
      <c r="AO401" s="169">
        <v>7.7464372526916099E-7</v>
      </c>
      <c r="AP401" s="169">
        <v>0</v>
      </c>
      <c r="AQ401" s="169">
        <v>9.3176161136768893E-6</v>
      </c>
      <c r="AR401" s="169">
        <v>0</v>
      </c>
      <c r="AS401" s="169">
        <v>0</v>
      </c>
      <c r="AT401" s="169">
        <v>0</v>
      </c>
      <c r="AU401" s="169">
        <v>0</v>
      </c>
      <c r="AV401" s="169">
        <v>9.3176161136768893E-6</v>
      </c>
      <c r="AW401" s="169">
        <v>9.72552376213474E-6</v>
      </c>
      <c r="AX401" s="169">
        <v>8.8187291434029504E-7</v>
      </c>
      <c r="AY401" s="169">
        <v>0</v>
      </c>
      <c r="AZ401" s="169">
        <v>1.0607396676475E-5</v>
      </c>
      <c r="BA401" s="169">
        <v>0</v>
      </c>
      <c r="BB401" s="169">
        <v>0</v>
      </c>
      <c r="BC401" s="169">
        <v>0</v>
      </c>
      <c r="BD401" s="169">
        <v>0</v>
      </c>
      <c r="BE401" s="169">
        <v>1.0607396676475E-5</v>
      </c>
      <c r="BF401" s="169">
        <v>8.6309374650879401E-5</v>
      </c>
      <c r="BG401" s="169">
        <v>3.2802169643618999E-5</v>
      </c>
      <c r="BH401" s="169">
        <v>0</v>
      </c>
      <c r="BI401" s="169">
        <v>1.19111544294498E-4</v>
      </c>
      <c r="BJ401" s="169">
        <v>9.8851108074031897E-6</v>
      </c>
      <c r="BK401" s="169">
        <v>7.1210088451509895E-8</v>
      </c>
      <c r="BL401" s="169">
        <v>0</v>
      </c>
      <c r="BM401" s="169">
        <v>9.9563208958546994E-6</v>
      </c>
      <c r="BN401" s="169">
        <v>9.3922953171045306E-2</v>
      </c>
    </row>
    <row r="402" spans="1:66" x14ac:dyDescent="0.25">
      <c r="A402" s="169" t="s">
        <v>209</v>
      </c>
      <c r="B402" s="169">
        <v>2031</v>
      </c>
      <c r="C402" s="169" t="s">
        <v>61</v>
      </c>
      <c r="D402" s="169">
        <v>2031</v>
      </c>
      <c r="E402" s="169" t="s">
        <v>210</v>
      </c>
      <c r="F402" s="169" t="s">
        <v>211</v>
      </c>
      <c r="G402" s="169">
        <v>17.305769149442099</v>
      </c>
      <c r="H402" s="169">
        <v>961.75043054441403</v>
      </c>
      <c r="I402" s="169">
        <v>252.66422958185501</v>
      </c>
      <c r="J402" s="169">
        <v>7.1952573188173105E-4</v>
      </c>
      <c r="K402" s="169">
        <v>5.4472434938750302E-5</v>
      </c>
      <c r="L402" s="169">
        <v>3.6639009435664502E-4</v>
      </c>
      <c r="M402" s="169">
        <v>1.1403882611771201E-3</v>
      </c>
      <c r="N402" s="169">
        <v>3.5008605841199699E-6</v>
      </c>
      <c r="O402" s="169">
        <v>1.3008529743104899E-8</v>
      </c>
      <c r="P402" s="169">
        <v>0</v>
      </c>
      <c r="Q402" s="169">
        <v>3.51386911386308E-6</v>
      </c>
      <c r="R402" s="169">
        <v>3.18044513362652E-6</v>
      </c>
      <c r="S402" s="169">
        <v>5.9219888388125898E-5</v>
      </c>
      <c r="T402" s="169">
        <v>6.5914202635615501E-5</v>
      </c>
      <c r="U402" s="169">
        <v>3.6591539648951202E-6</v>
      </c>
      <c r="V402" s="169">
        <v>1.35967177335922E-8</v>
      </c>
      <c r="W402" s="169">
        <v>0</v>
      </c>
      <c r="X402" s="169">
        <v>3.67275068262871E-6</v>
      </c>
      <c r="Y402" s="169">
        <v>1.27217805345061E-5</v>
      </c>
      <c r="Z402" s="169">
        <v>1.3817973957229299E-4</v>
      </c>
      <c r="AA402" s="169">
        <v>1.54574270789428E-4</v>
      </c>
      <c r="AB402" s="169">
        <v>0.77084821331571396</v>
      </c>
      <c r="AC402" s="169">
        <v>9.1568441600064707E-3</v>
      </c>
      <c r="AD402" s="169">
        <v>0</v>
      </c>
      <c r="AE402" s="169">
        <v>0.78000505747572102</v>
      </c>
      <c r="AF402" s="169">
        <v>2.7579170307242899E-7</v>
      </c>
      <c r="AG402" s="169">
        <v>4.3710411839919599E-8</v>
      </c>
      <c r="AH402" s="169">
        <v>0</v>
      </c>
      <c r="AI402" s="169">
        <v>3.19502114912349E-7</v>
      </c>
      <c r="AJ402" s="169">
        <v>1.2116660443981801E-4</v>
      </c>
      <c r="AK402" s="169">
        <v>1.43932838539011E-6</v>
      </c>
      <c r="AL402" s="169">
        <v>0</v>
      </c>
      <c r="AM402" s="169">
        <v>1.22605932825208E-4</v>
      </c>
      <c r="AN402" s="169">
        <v>5.9377197390545003E-6</v>
      </c>
      <c r="AO402" s="169">
        <v>9.41073180566027E-7</v>
      </c>
      <c r="AP402" s="169">
        <v>0</v>
      </c>
      <c r="AQ402" s="169">
        <v>6.8787929196205198E-6</v>
      </c>
      <c r="AR402" s="169">
        <v>0</v>
      </c>
      <c r="AS402" s="169">
        <v>0</v>
      </c>
      <c r="AT402" s="169">
        <v>0</v>
      </c>
      <c r="AU402" s="169">
        <v>0</v>
      </c>
      <c r="AV402" s="169">
        <v>6.8787929196205198E-6</v>
      </c>
      <c r="AW402" s="169">
        <v>6.7596419360351198E-6</v>
      </c>
      <c r="AX402" s="169">
        <v>1.07134018037116E-6</v>
      </c>
      <c r="AY402" s="169">
        <v>0</v>
      </c>
      <c r="AZ402" s="169">
        <v>7.8309821164062802E-6</v>
      </c>
      <c r="BA402" s="169">
        <v>0</v>
      </c>
      <c r="BB402" s="169">
        <v>0</v>
      </c>
      <c r="BC402" s="169">
        <v>0</v>
      </c>
      <c r="BD402" s="169">
        <v>0</v>
      </c>
      <c r="BE402" s="169">
        <v>7.8309821164062802E-6</v>
      </c>
      <c r="BF402" s="169">
        <v>6.0073946590121498E-5</v>
      </c>
      <c r="BG402" s="169">
        <v>3.9849599382297902E-5</v>
      </c>
      <c r="BH402" s="169">
        <v>0</v>
      </c>
      <c r="BI402" s="169">
        <v>9.99235459724194E-5</v>
      </c>
      <c r="BJ402" s="169">
        <v>7.2825916977219899E-6</v>
      </c>
      <c r="BK402" s="169">
        <v>8.6509323242972795E-8</v>
      </c>
      <c r="BL402" s="169">
        <v>0</v>
      </c>
      <c r="BM402" s="169">
        <v>7.3691010209649698E-6</v>
      </c>
      <c r="BN402" s="169">
        <v>6.9516414481273006E-2</v>
      </c>
    </row>
    <row r="403" spans="1:66" x14ac:dyDescent="0.25">
      <c r="A403" s="169" t="s">
        <v>209</v>
      </c>
      <c r="B403" s="169">
        <v>2031</v>
      </c>
      <c r="C403" s="169" t="s">
        <v>61</v>
      </c>
      <c r="D403" s="169">
        <v>2032</v>
      </c>
      <c r="E403" s="169" t="s">
        <v>210</v>
      </c>
      <c r="F403" s="169" t="s">
        <v>211</v>
      </c>
      <c r="G403" s="169">
        <v>6.3097503851923404</v>
      </c>
      <c r="H403" s="169">
        <v>146.107469932508</v>
      </c>
      <c r="I403" s="169">
        <v>92.122355623808204</v>
      </c>
      <c r="J403" s="169">
        <v>9.8045277068146394E-5</v>
      </c>
      <c r="K403" s="169">
        <v>1.9860860523972899E-5</v>
      </c>
      <c r="L403" s="169">
        <v>1.3358724590822399E-4</v>
      </c>
      <c r="M403" s="169">
        <v>2.5149338350034399E-4</v>
      </c>
      <c r="N403" s="169">
        <v>4.4339593340485197E-7</v>
      </c>
      <c r="O403" s="169">
        <v>4.7429602722967002E-9</v>
      </c>
      <c r="P403" s="169">
        <v>0</v>
      </c>
      <c r="Q403" s="169">
        <v>4.48138893677149E-7</v>
      </c>
      <c r="R403" s="169">
        <v>4.8316775015144599E-7</v>
      </c>
      <c r="S403" s="169">
        <v>8.9965835078199194E-6</v>
      </c>
      <c r="T403" s="169">
        <v>9.9278901516485196E-6</v>
      </c>
      <c r="U403" s="169">
        <v>4.6344432997310502E-7</v>
      </c>
      <c r="V403" s="169">
        <v>4.9574158892354598E-9</v>
      </c>
      <c r="W403" s="169">
        <v>0</v>
      </c>
      <c r="X403" s="169">
        <v>4.6840174586234001E-7</v>
      </c>
      <c r="Y403" s="169">
        <v>1.9326710006057802E-6</v>
      </c>
      <c r="Z403" s="169">
        <v>2.0992028184913101E-5</v>
      </c>
      <c r="AA403" s="169">
        <v>2.3393100931381201E-5</v>
      </c>
      <c r="AB403" s="169">
        <v>0.117105933694044</v>
      </c>
      <c r="AC403" s="169">
        <v>3.3386208071317799E-3</v>
      </c>
      <c r="AD403" s="169">
        <v>0</v>
      </c>
      <c r="AE403" s="169">
        <v>0.120444554501176</v>
      </c>
      <c r="AF403" s="169">
        <v>4.0037047759097701E-8</v>
      </c>
      <c r="AG403" s="169">
        <v>1.5936985265560301E-8</v>
      </c>
      <c r="AH403" s="169">
        <v>0</v>
      </c>
      <c r="AI403" s="169">
        <v>5.5974033024658098E-8</v>
      </c>
      <c r="AJ403" s="169">
        <v>1.8407421980558499E-5</v>
      </c>
      <c r="AK403" s="169">
        <v>5.2478469784894302E-7</v>
      </c>
      <c r="AL403" s="169">
        <v>0</v>
      </c>
      <c r="AM403" s="169">
        <v>1.8932206678407401E-5</v>
      </c>
      <c r="AN403" s="169">
        <v>8.6198665922240995E-7</v>
      </c>
      <c r="AO403" s="169">
        <v>3.4311892249886299E-7</v>
      </c>
      <c r="AP403" s="169">
        <v>0</v>
      </c>
      <c r="AQ403" s="169">
        <v>1.2051055817212701E-6</v>
      </c>
      <c r="AR403" s="169">
        <v>0</v>
      </c>
      <c r="AS403" s="169">
        <v>0</v>
      </c>
      <c r="AT403" s="169">
        <v>0</v>
      </c>
      <c r="AU403" s="169">
        <v>0</v>
      </c>
      <c r="AV403" s="169">
        <v>1.2051055817212701E-6</v>
      </c>
      <c r="AW403" s="169">
        <v>9.8130619598937806E-7</v>
      </c>
      <c r="AX403" s="169">
        <v>3.9061477461039998E-7</v>
      </c>
      <c r="AY403" s="169">
        <v>0</v>
      </c>
      <c r="AZ403" s="169">
        <v>1.37192097059977E-6</v>
      </c>
      <c r="BA403" s="169">
        <v>0</v>
      </c>
      <c r="BB403" s="169">
        <v>0</v>
      </c>
      <c r="BC403" s="169">
        <v>0</v>
      </c>
      <c r="BD403" s="169">
        <v>0</v>
      </c>
      <c r="BE403" s="169">
        <v>1.37192097059977E-6</v>
      </c>
      <c r="BF403" s="169">
        <v>8.7210144542161596E-6</v>
      </c>
      <c r="BG403" s="169">
        <v>1.45293181066337E-5</v>
      </c>
      <c r="BH403" s="169">
        <v>0</v>
      </c>
      <c r="BI403" s="169">
        <v>2.3250332560849901E-5</v>
      </c>
      <c r="BJ403" s="169">
        <v>1.10635879508089E-6</v>
      </c>
      <c r="BK403" s="169">
        <v>3.1541633945387003E-8</v>
      </c>
      <c r="BL403" s="169">
        <v>0</v>
      </c>
      <c r="BM403" s="169">
        <v>1.13790042902628E-6</v>
      </c>
      <c r="BN403" s="169">
        <v>1.07343836972194E-2</v>
      </c>
    </row>
    <row r="404" spans="1:66" x14ac:dyDescent="0.25">
      <c r="A404" s="169" t="s">
        <v>209</v>
      </c>
      <c r="B404" s="169">
        <v>2031</v>
      </c>
      <c r="C404" s="169" t="s">
        <v>62</v>
      </c>
      <c r="D404" s="169">
        <v>2031</v>
      </c>
      <c r="E404" s="169" t="s">
        <v>210</v>
      </c>
      <c r="F404" s="169" t="s">
        <v>211</v>
      </c>
      <c r="G404" s="169">
        <v>1229.66143329601</v>
      </c>
      <c r="H404" s="169">
        <v>209886.96694404801</v>
      </c>
      <c r="I404" s="169">
        <v>14190.1224541664</v>
      </c>
      <c r="J404" s="169">
        <v>0.156753985571567</v>
      </c>
      <c r="K404" s="169">
        <v>3.8705388846624299E-3</v>
      </c>
      <c r="L404" s="169">
        <v>3.3514947479708797E-2</v>
      </c>
      <c r="M404" s="169">
        <v>0.194139471935939</v>
      </c>
      <c r="N404" s="169">
        <v>7.5978739046917603E-4</v>
      </c>
      <c r="O404" s="169">
        <v>9.2432108569388698E-7</v>
      </c>
      <c r="P404" s="169">
        <v>0</v>
      </c>
      <c r="Q404" s="169">
        <v>7.6071171155487E-4</v>
      </c>
      <c r="R404" s="169">
        <v>6.9408233303411195E-4</v>
      </c>
      <c r="S404" s="169">
        <v>1.2923813041095101E-2</v>
      </c>
      <c r="T404" s="169">
        <v>1.43786070856841E-2</v>
      </c>
      <c r="U404" s="169">
        <v>7.9414160475958101E-4</v>
      </c>
      <c r="V404" s="169">
        <v>9.6611478357489301E-7</v>
      </c>
      <c r="W404" s="169">
        <v>0</v>
      </c>
      <c r="X404" s="169">
        <v>7.9510771954315604E-4</v>
      </c>
      <c r="Y404" s="169">
        <v>2.77632933213645E-3</v>
      </c>
      <c r="Z404" s="169">
        <v>3.0155563762555401E-2</v>
      </c>
      <c r="AA404" s="169">
        <v>3.3727000814234999E-2</v>
      </c>
      <c r="AB404" s="169">
        <v>151.45182449475399</v>
      </c>
      <c r="AC404" s="169">
        <v>0.65063956516631904</v>
      </c>
      <c r="AD404" s="169">
        <v>0</v>
      </c>
      <c r="AE404" s="169">
        <v>152.10246405992001</v>
      </c>
      <c r="AF404" s="169">
        <v>6.00334585634499E-5</v>
      </c>
      <c r="AG404" s="169">
        <v>3.1058433294059599E-6</v>
      </c>
      <c r="AH404" s="169">
        <v>0</v>
      </c>
      <c r="AI404" s="169">
        <v>6.3139301892855895E-5</v>
      </c>
      <c r="AJ404" s="169">
        <v>2.3806117719739402E-2</v>
      </c>
      <c r="AK404" s="169">
        <v>1.02271478954721E-4</v>
      </c>
      <c r="AL404" s="169">
        <v>0</v>
      </c>
      <c r="AM404" s="169">
        <v>2.3908389198694101E-2</v>
      </c>
      <c r="AN404" s="169">
        <v>1.29250390038851E-3</v>
      </c>
      <c r="AO404" s="169">
        <v>6.6867955192188402E-5</v>
      </c>
      <c r="AP404" s="169">
        <v>0</v>
      </c>
      <c r="AQ404" s="169">
        <v>1.3593718555807001E-3</v>
      </c>
      <c r="AR404" s="169">
        <v>0</v>
      </c>
      <c r="AS404" s="169">
        <v>0</v>
      </c>
      <c r="AT404" s="169">
        <v>0</v>
      </c>
      <c r="AU404" s="169">
        <v>0</v>
      </c>
      <c r="AV404" s="169">
        <v>1.3593718555807001E-3</v>
      </c>
      <c r="AW404" s="169">
        <v>1.4714173035297901E-3</v>
      </c>
      <c r="AX404" s="169">
        <v>7.6124076911385103E-5</v>
      </c>
      <c r="AY404" s="169">
        <v>0</v>
      </c>
      <c r="AZ404" s="169">
        <v>1.54754138044117E-3</v>
      </c>
      <c r="BA404" s="169">
        <v>0</v>
      </c>
      <c r="BB404" s="169">
        <v>0</v>
      </c>
      <c r="BC404" s="169">
        <v>0</v>
      </c>
      <c r="BD404" s="169">
        <v>0</v>
      </c>
      <c r="BE404" s="169">
        <v>1.54754138044117E-3</v>
      </c>
      <c r="BF404" s="169">
        <v>1.30919853404451E-2</v>
      </c>
      <c r="BG404" s="169">
        <v>2.83151329880577E-3</v>
      </c>
      <c r="BH404" s="169">
        <v>0</v>
      </c>
      <c r="BI404" s="169">
        <v>1.59234986392509E-2</v>
      </c>
      <c r="BJ404" s="169">
        <v>1.4308417411076E-3</v>
      </c>
      <c r="BK404" s="169">
        <v>6.1469199949342196E-6</v>
      </c>
      <c r="BL404" s="169">
        <v>0</v>
      </c>
      <c r="BM404" s="169">
        <v>1.4369886611025401E-3</v>
      </c>
      <c r="BN404" s="169">
        <v>13.555832534510801</v>
      </c>
    </row>
    <row r="405" spans="1:66" x14ac:dyDescent="0.25">
      <c r="A405" s="169" t="s">
        <v>209</v>
      </c>
      <c r="B405" s="169">
        <v>2031</v>
      </c>
      <c r="C405" s="169" t="s">
        <v>62</v>
      </c>
      <c r="D405" s="169">
        <v>2032</v>
      </c>
      <c r="E405" s="169" t="s">
        <v>210</v>
      </c>
      <c r="F405" s="169" t="s">
        <v>211</v>
      </c>
      <c r="G405" s="169">
        <v>271.74008947278298</v>
      </c>
      <c r="H405" s="169">
        <v>19326.018539262201</v>
      </c>
      <c r="I405" s="169">
        <v>3135.8429571863298</v>
      </c>
      <c r="J405" s="169">
        <v>1.29463048513952E-2</v>
      </c>
      <c r="K405" s="169">
        <v>8.5534160407620705E-4</v>
      </c>
      <c r="L405" s="169">
        <v>7.4063921826028004E-3</v>
      </c>
      <c r="M405" s="169">
        <v>2.12080386380742E-2</v>
      </c>
      <c r="N405" s="169">
        <v>5.8325149477088301E-5</v>
      </c>
      <c r="O405" s="169">
        <v>2.04263619014855E-7</v>
      </c>
      <c r="P405" s="169">
        <v>0</v>
      </c>
      <c r="Q405" s="169">
        <v>5.8529413096103102E-5</v>
      </c>
      <c r="R405" s="169">
        <v>6.3909866492889593E-5</v>
      </c>
      <c r="S405" s="169">
        <v>1.1900017140976001E-3</v>
      </c>
      <c r="T405" s="169">
        <v>1.31244099368659E-3</v>
      </c>
      <c r="U405" s="169">
        <v>6.09623539224245E-5</v>
      </c>
      <c r="V405" s="169">
        <v>2.1349951346032199E-7</v>
      </c>
      <c r="W405" s="169">
        <v>0</v>
      </c>
      <c r="X405" s="169">
        <v>6.1175853435884798E-5</v>
      </c>
      <c r="Y405" s="169">
        <v>2.5563946597155799E-4</v>
      </c>
      <c r="Z405" s="169">
        <v>2.7766706662277398E-3</v>
      </c>
      <c r="AA405" s="169">
        <v>3.0934859856351798E-3</v>
      </c>
      <c r="AB405" s="169">
        <v>13.9454145753175</v>
      </c>
      <c r="AC405" s="169">
        <v>0.14378336090359201</v>
      </c>
      <c r="AD405" s="169">
        <v>0</v>
      </c>
      <c r="AE405" s="169">
        <v>14.089197936221099</v>
      </c>
      <c r="AF405" s="169">
        <v>5.2822761605629696E-6</v>
      </c>
      <c r="AG405" s="169">
        <v>6.8635326876845899E-7</v>
      </c>
      <c r="AH405" s="169">
        <v>0</v>
      </c>
      <c r="AI405" s="169">
        <v>5.9686294293314303E-6</v>
      </c>
      <c r="AJ405" s="169">
        <v>2.1920249699076901E-3</v>
      </c>
      <c r="AK405" s="169">
        <v>2.26007420328518E-5</v>
      </c>
      <c r="AL405" s="169">
        <v>0</v>
      </c>
      <c r="AM405" s="169">
        <v>2.21462571194054E-3</v>
      </c>
      <c r="AN405" s="169">
        <v>1.1372595722168799E-4</v>
      </c>
      <c r="AO405" s="169">
        <v>1.47769976635619E-5</v>
      </c>
      <c r="AP405" s="169">
        <v>0</v>
      </c>
      <c r="AQ405" s="169">
        <v>1.2850295488525001E-4</v>
      </c>
      <c r="AR405" s="169">
        <v>0</v>
      </c>
      <c r="AS405" s="169">
        <v>0</v>
      </c>
      <c r="AT405" s="169">
        <v>0</v>
      </c>
      <c r="AU405" s="169">
        <v>0</v>
      </c>
      <c r="AV405" s="169">
        <v>1.2850295488525001E-4</v>
      </c>
      <c r="AW405" s="169">
        <v>1.2946834533047099E-4</v>
      </c>
      <c r="AX405" s="169">
        <v>1.6822486995860101E-5</v>
      </c>
      <c r="AY405" s="169">
        <v>0</v>
      </c>
      <c r="AZ405" s="169">
        <v>1.46290832326331E-4</v>
      </c>
      <c r="BA405" s="169">
        <v>0</v>
      </c>
      <c r="BB405" s="169">
        <v>0</v>
      </c>
      <c r="BC405" s="169">
        <v>0</v>
      </c>
      <c r="BD405" s="169">
        <v>0</v>
      </c>
      <c r="BE405" s="169">
        <v>1.46290832326331E-4</v>
      </c>
      <c r="BF405" s="169">
        <v>1.1519489725740099E-3</v>
      </c>
      <c r="BG405" s="169">
        <v>6.2572969788801701E-4</v>
      </c>
      <c r="BH405" s="169">
        <v>0</v>
      </c>
      <c r="BI405" s="169">
        <v>1.7776786704620301E-3</v>
      </c>
      <c r="BJ405" s="169">
        <v>1.3174936213532199E-4</v>
      </c>
      <c r="BK405" s="169">
        <v>1.35839389947214E-6</v>
      </c>
      <c r="BL405" s="169">
        <v>0</v>
      </c>
      <c r="BM405" s="169">
        <v>1.33107756034795E-4</v>
      </c>
      <c r="BN405" s="169">
        <v>1.2556720165542301</v>
      </c>
    </row>
    <row r="406" spans="1:66" x14ac:dyDescent="0.25">
      <c r="A406" s="169" t="s">
        <v>209</v>
      </c>
      <c r="B406" s="169">
        <v>2031</v>
      </c>
      <c r="C406" s="169" t="s">
        <v>63</v>
      </c>
      <c r="D406" s="169">
        <v>2031</v>
      </c>
      <c r="E406" s="169" t="s">
        <v>210</v>
      </c>
      <c r="F406" s="169" t="s">
        <v>211</v>
      </c>
      <c r="G406" s="169">
        <v>3676.5653664649799</v>
      </c>
      <c r="H406" s="169">
        <v>237934.49260648101</v>
      </c>
      <c r="I406" s="169">
        <v>42427.054592616798</v>
      </c>
      <c r="J406" s="169">
        <v>0.177547310550182</v>
      </c>
      <c r="K406" s="169">
        <v>1.1572526247946699E-2</v>
      </c>
      <c r="L406" s="169">
        <v>0.10020635910529301</v>
      </c>
      <c r="M406" s="169">
        <v>0.28932619590342201</v>
      </c>
      <c r="N406" s="169">
        <v>8.6244980300799099E-4</v>
      </c>
      <c r="O406" s="169">
        <v>2.7636281004979499E-6</v>
      </c>
      <c r="P406" s="169">
        <v>0</v>
      </c>
      <c r="Q406" s="169">
        <v>8.6521343110848895E-4</v>
      </c>
      <c r="R406" s="169">
        <v>7.8683364737754005E-4</v>
      </c>
      <c r="S406" s="169">
        <v>1.4650842514169799E-2</v>
      </c>
      <c r="T406" s="169">
        <v>1.63028895926558E-2</v>
      </c>
      <c r="U406" s="169">
        <v>9.0144595603569198E-4</v>
      </c>
      <c r="V406" s="169">
        <v>2.8885870997844E-6</v>
      </c>
      <c r="W406" s="169">
        <v>0</v>
      </c>
      <c r="X406" s="169">
        <v>9.0433454313547596E-4</v>
      </c>
      <c r="Y406" s="169">
        <v>3.1473345895101602E-3</v>
      </c>
      <c r="Z406" s="169">
        <v>3.4185299199729499E-2</v>
      </c>
      <c r="AA406" s="169">
        <v>3.8236968332375103E-2</v>
      </c>
      <c r="AB406" s="169">
        <v>190.48906382699499</v>
      </c>
      <c r="AC406" s="169">
        <v>1.9453475782601599</v>
      </c>
      <c r="AD406" s="169">
        <v>0</v>
      </c>
      <c r="AE406" s="169">
        <v>192.43441140525499</v>
      </c>
      <c r="AF406" s="169">
        <v>6.8046620620624694E-5</v>
      </c>
      <c r="AG406" s="169">
        <v>9.2861626048992707E-6</v>
      </c>
      <c r="AH406" s="169">
        <v>0</v>
      </c>
      <c r="AI406" s="169">
        <v>7.7332783225523999E-5</v>
      </c>
      <c r="AJ406" s="169">
        <v>2.9942228117202201E-2</v>
      </c>
      <c r="AK406" s="169">
        <v>3.0578154874242198E-4</v>
      </c>
      <c r="AL406" s="169">
        <v>0</v>
      </c>
      <c r="AM406" s="169">
        <v>3.0248009665944701E-2</v>
      </c>
      <c r="AN406" s="169">
        <v>1.4650250820958299E-3</v>
      </c>
      <c r="AO406" s="169">
        <v>1.99928534415335E-4</v>
      </c>
      <c r="AP406" s="169">
        <v>0</v>
      </c>
      <c r="AQ406" s="169">
        <v>1.6649536165111701E-3</v>
      </c>
      <c r="AR406" s="169">
        <v>0</v>
      </c>
      <c r="AS406" s="169">
        <v>0</v>
      </c>
      <c r="AT406" s="169">
        <v>0</v>
      </c>
      <c r="AU406" s="169">
        <v>0</v>
      </c>
      <c r="AV406" s="169">
        <v>1.6649536165111701E-3</v>
      </c>
      <c r="AW406" s="169">
        <v>1.6678195363688899E-3</v>
      </c>
      <c r="AX406" s="169">
        <v>2.27603417614173E-4</v>
      </c>
      <c r="AY406" s="169">
        <v>0</v>
      </c>
      <c r="AZ406" s="169">
        <v>1.89542295398306E-3</v>
      </c>
      <c r="BA406" s="169">
        <v>0</v>
      </c>
      <c r="BB406" s="169">
        <v>0</v>
      </c>
      <c r="BC406" s="169">
        <v>0</v>
      </c>
      <c r="BD406" s="169">
        <v>0</v>
      </c>
      <c r="BE406" s="169">
        <v>1.89542295398306E-3</v>
      </c>
      <c r="BF406" s="169">
        <v>1.4828894507098799E-2</v>
      </c>
      <c r="BG406" s="169">
        <v>8.4659431020540996E-3</v>
      </c>
      <c r="BH406" s="169">
        <v>0</v>
      </c>
      <c r="BI406" s="169">
        <v>2.3294837609152901E-2</v>
      </c>
      <c r="BJ406" s="169">
        <v>1.7996462218757699E-3</v>
      </c>
      <c r="BK406" s="169">
        <v>1.8378679327390001E-5</v>
      </c>
      <c r="BL406" s="169">
        <v>0</v>
      </c>
      <c r="BM406" s="169">
        <v>1.81802490120316E-3</v>
      </c>
      <c r="BN406" s="169">
        <v>17.150337905499999</v>
      </c>
    </row>
    <row r="407" spans="1:66" x14ac:dyDescent="0.25">
      <c r="A407" s="169" t="s">
        <v>209</v>
      </c>
      <c r="B407" s="169">
        <v>2031</v>
      </c>
      <c r="C407" s="169" t="s">
        <v>63</v>
      </c>
      <c r="D407" s="169">
        <v>2032</v>
      </c>
      <c r="E407" s="169" t="s">
        <v>210</v>
      </c>
      <c r="F407" s="169" t="s">
        <v>211</v>
      </c>
      <c r="G407" s="169">
        <v>657.83750633050602</v>
      </c>
      <c r="H407" s="169">
        <v>17738.729140375901</v>
      </c>
      <c r="I407" s="169">
        <v>7591.35361735479</v>
      </c>
      <c r="J407" s="169">
        <v>1.18727005097049E-2</v>
      </c>
      <c r="K407" s="169">
        <v>2.0706395915961501E-3</v>
      </c>
      <c r="L407" s="169">
        <v>1.7929642158291601E-2</v>
      </c>
      <c r="M407" s="169">
        <v>3.1872982259592703E-2</v>
      </c>
      <c r="N407" s="169">
        <v>5.3605059627720702E-5</v>
      </c>
      <c r="O407" s="169">
        <v>4.9448820756436395E-7</v>
      </c>
      <c r="P407" s="169">
        <v>0</v>
      </c>
      <c r="Q407" s="169">
        <v>5.4099547835285001E-5</v>
      </c>
      <c r="R407" s="169">
        <v>5.8660805318581302E-5</v>
      </c>
      <c r="S407" s="169">
        <v>1.0922641950319801E-3</v>
      </c>
      <c r="T407" s="169">
        <v>1.2050245481858501E-3</v>
      </c>
      <c r="U407" s="169">
        <v>5.6028842555157099E-5</v>
      </c>
      <c r="V407" s="169">
        <v>5.1684677005150099E-7</v>
      </c>
      <c r="W407" s="169">
        <v>0</v>
      </c>
      <c r="X407" s="169">
        <v>5.6545689325208603E-5</v>
      </c>
      <c r="Y407" s="169">
        <v>2.3464322127432499E-4</v>
      </c>
      <c r="Z407" s="169">
        <v>2.54861645507462E-3</v>
      </c>
      <c r="AA407" s="169">
        <v>2.8398053656741602E-3</v>
      </c>
      <c r="AB407" s="169">
        <v>14.2015303053156</v>
      </c>
      <c r="AC407" s="169">
        <v>0.34807557387704202</v>
      </c>
      <c r="AD407" s="169">
        <v>0</v>
      </c>
      <c r="AE407" s="169">
        <v>14.549605879192701</v>
      </c>
      <c r="AF407" s="169">
        <v>4.8477752570806502E-6</v>
      </c>
      <c r="AG407" s="169">
        <v>1.66154697183043E-6</v>
      </c>
      <c r="AH407" s="169">
        <v>0</v>
      </c>
      <c r="AI407" s="169">
        <v>6.5093222289110799E-6</v>
      </c>
      <c r="AJ407" s="169">
        <v>2.23228279604186E-3</v>
      </c>
      <c r="AK407" s="169">
        <v>5.4712632975707297E-5</v>
      </c>
      <c r="AL407" s="169">
        <v>0</v>
      </c>
      <c r="AM407" s="169">
        <v>2.2869954290175702E-3</v>
      </c>
      <c r="AN407" s="169">
        <v>1.0437127191933E-4</v>
      </c>
      <c r="AO407" s="169">
        <v>3.5772650671121803E-5</v>
      </c>
      <c r="AP407" s="169">
        <v>0</v>
      </c>
      <c r="AQ407" s="169">
        <v>1.40143922590452E-4</v>
      </c>
      <c r="AR407" s="169">
        <v>0</v>
      </c>
      <c r="AS407" s="169">
        <v>0</v>
      </c>
      <c r="AT407" s="169">
        <v>0</v>
      </c>
      <c r="AU407" s="169">
        <v>0</v>
      </c>
      <c r="AV407" s="169">
        <v>1.40143922590452E-4</v>
      </c>
      <c r="AW407" s="169">
        <v>1.18818748204436E-4</v>
      </c>
      <c r="AX407" s="169">
        <v>4.07244397288032E-5</v>
      </c>
      <c r="AY407" s="169">
        <v>0</v>
      </c>
      <c r="AZ407" s="169">
        <v>1.5954318793323999E-4</v>
      </c>
      <c r="BA407" s="169">
        <v>0</v>
      </c>
      <c r="BB407" s="169">
        <v>0</v>
      </c>
      <c r="BC407" s="169">
        <v>0</v>
      </c>
      <c r="BD407" s="169">
        <v>0</v>
      </c>
      <c r="BE407" s="169">
        <v>1.5954318793323999E-4</v>
      </c>
      <c r="BF407" s="169">
        <v>1.05643962968929E-3</v>
      </c>
      <c r="BG407" s="169">
        <v>1.51478740179343E-3</v>
      </c>
      <c r="BH407" s="169">
        <v>0</v>
      </c>
      <c r="BI407" s="169">
        <v>2.5712270314827302E-3</v>
      </c>
      <c r="BJ407" s="169">
        <v>1.3416901655848999E-4</v>
      </c>
      <c r="BK407" s="169">
        <v>3.2884454302530202E-6</v>
      </c>
      <c r="BL407" s="169">
        <v>0</v>
      </c>
      <c r="BM407" s="169">
        <v>1.3745746198874301E-4</v>
      </c>
      <c r="BN407" s="169">
        <v>1.29670496767081</v>
      </c>
    </row>
    <row r="408" spans="1:66" x14ac:dyDescent="0.25">
      <c r="A408" s="169" t="s">
        <v>209</v>
      </c>
      <c r="B408" s="169">
        <v>2031</v>
      </c>
      <c r="C408" s="169" t="s">
        <v>64</v>
      </c>
      <c r="D408" s="169">
        <v>2031</v>
      </c>
      <c r="E408" s="169" t="s">
        <v>210</v>
      </c>
      <c r="F408" s="169" t="s">
        <v>211</v>
      </c>
      <c r="G408" s="169">
        <v>19.733631845552001</v>
      </c>
      <c r="H408" s="169">
        <v>4824.73540171278</v>
      </c>
      <c r="I408" s="169">
        <v>288.111024945059</v>
      </c>
      <c r="J408" s="169">
        <v>3.60633334578442E-3</v>
      </c>
      <c r="K408" s="169">
        <v>6.2114487228482002E-5</v>
      </c>
      <c r="L408" s="169">
        <v>4.1779173011354703E-4</v>
      </c>
      <c r="M408" s="169">
        <v>4.0862395631264502E-3</v>
      </c>
      <c r="N408" s="169">
        <v>1.7571895099125399E-5</v>
      </c>
      <c r="O408" s="169">
        <v>1.4833523698692099E-8</v>
      </c>
      <c r="P408" s="169">
        <v>0</v>
      </c>
      <c r="Q408" s="169">
        <v>1.7586728622824101E-5</v>
      </c>
      <c r="R408" s="169">
        <v>1.59550812165759E-5</v>
      </c>
      <c r="S408" s="169">
        <v>2.97083612252644E-4</v>
      </c>
      <c r="T408" s="169">
        <v>3.3062542209204402E-4</v>
      </c>
      <c r="U408" s="169">
        <v>1.83664182213782E-5</v>
      </c>
      <c r="V408" s="169">
        <v>1.5504229817560401E-8</v>
      </c>
      <c r="W408" s="169">
        <v>0</v>
      </c>
      <c r="X408" s="169">
        <v>1.8381922451195699E-5</v>
      </c>
      <c r="Y408" s="169">
        <v>6.3820324866303897E-5</v>
      </c>
      <c r="Z408" s="169">
        <v>6.9319509525617E-4</v>
      </c>
      <c r="AA408" s="169">
        <v>7.7539734257367E-4</v>
      </c>
      <c r="AB408" s="169">
        <v>3.48409759885415</v>
      </c>
      <c r="AC408" s="169">
        <v>1.0441477056596701E-2</v>
      </c>
      <c r="AD408" s="169">
        <v>0</v>
      </c>
      <c r="AE408" s="169">
        <v>3.4945390759107502</v>
      </c>
      <c r="AF408" s="169">
        <v>1.3829061601106799E-6</v>
      </c>
      <c r="AG408" s="169">
        <v>4.9842637308855799E-8</v>
      </c>
      <c r="AH408" s="169">
        <v>0</v>
      </c>
      <c r="AI408" s="169">
        <v>1.43274879741954E-6</v>
      </c>
      <c r="AJ408" s="169">
        <v>5.4765162362409303E-4</v>
      </c>
      <c r="AK408" s="169">
        <v>1.64125478716771E-6</v>
      </c>
      <c r="AL408" s="169">
        <v>0</v>
      </c>
      <c r="AM408" s="169">
        <v>5.4929287841126099E-4</v>
      </c>
      <c r="AN408" s="169">
        <v>2.97735904041783E-5</v>
      </c>
      <c r="AO408" s="169">
        <v>1.0730983133223601E-6</v>
      </c>
      <c r="AP408" s="169">
        <v>0</v>
      </c>
      <c r="AQ408" s="169">
        <v>3.0846688717500703E-5</v>
      </c>
      <c r="AR408" s="169">
        <v>0</v>
      </c>
      <c r="AS408" s="169">
        <v>0</v>
      </c>
      <c r="AT408" s="169">
        <v>0</v>
      </c>
      <c r="AU408" s="169">
        <v>0</v>
      </c>
      <c r="AV408" s="169">
        <v>3.0846688717500703E-5</v>
      </c>
      <c r="AW408" s="169">
        <v>3.3894966271086498E-5</v>
      </c>
      <c r="AX408" s="169">
        <v>1.22164074409101E-6</v>
      </c>
      <c r="AY408" s="169">
        <v>0</v>
      </c>
      <c r="AZ408" s="169">
        <v>3.5116607015177503E-5</v>
      </c>
      <c r="BA408" s="169">
        <v>0</v>
      </c>
      <c r="BB408" s="169">
        <v>0</v>
      </c>
      <c r="BC408" s="169">
        <v>0</v>
      </c>
      <c r="BD408" s="169">
        <v>0</v>
      </c>
      <c r="BE408" s="169">
        <v>3.5116607015177503E-5</v>
      </c>
      <c r="BF408" s="169">
        <v>3.0107243554287899E-4</v>
      </c>
      <c r="BG408" s="169">
        <v>4.5440183363843801E-5</v>
      </c>
      <c r="BH408" s="169">
        <v>0</v>
      </c>
      <c r="BI408" s="169">
        <v>3.4651261890672301E-4</v>
      </c>
      <c r="BJ408" s="169">
        <v>3.2916026539554701E-5</v>
      </c>
      <c r="BK408" s="169">
        <v>9.8645897870405199E-8</v>
      </c>
      <c r="BL408" s="169">
        <v>0</v>
      </c>
      <c r="BM408" s="169">
        <v>3.3014672437425098E-5</v>
      </c>
      <c r="BN408" s="169">
        <v>0.31144391243844999</v>
      </c>
    </row>
    <row r="409" spans="1:66" x14ac:dyDescent="0.25">
      <c r="A409" s="169" t="s">
        <v>209</v>
      </c>
      <c r="B409" s="169">
        <v>2031</v>
      </c>
      <c r="C409" s="169" t="s">
        <v>64</v>
      </c>
      <c r="D409" s="169">
        <v>2032</v>
      </c>
      <c r="E409" s="169" t="s">
        <v>210</v>
      </c>
      <c r="F409" s="169" t="s">
        <v>211</v>
      </c>
      <c r="G409" s="169">
        <v>8.1716234881313596</v>
      </c>
      <c r="H409" s="169">
        <v>832.46040400359004</v>
      </c>
      <c r="I409" s="169">
        <v>119.305702926717</v>
      </c>
      <c r="J409" s="169">
        <v>5.5811830875569595E-4</v>
      </c>
      <c r="K409" s="169">
        <v>2.57213779380356E-5</v>
      </c>
      <c r="L409" s="169">
        <v>1.73006000196179E-4</v>
      </c>
      <c r="M409" s="169">
        <v>7.5684568688991097E-4</v>
      </c>
      <c r="N409" s="169">
        <v>2.5276418963016899E-6</v>
      </c>
      <c r="O409" s="169">
        <v>6.1425069453349197E-9</v>
      </c>
      <c r="P409" s="169">
        <v>0</v>
      </c>
      <c r="Q409" s="169">
        <v>2.5337844032470199E-6</v>
      </c>
      <c r="R409" s="169">
        <v>2.7528915576895298E-6</v>
      </c>
      <c r="S409" s="169">
        <v>5.1258840804179003E-5</v>
      </c>
      <c r="T409" s="169">
        <v>5.6545516765115598E-5</v>
      </c>
      <c r="U409" s="169">
        <v>2.6419306466076598E-6</v>
      </c>
      <c r="V409" s="169">
        <v>6.4202438524320803E-9</v>
      </c>
      <c r="W409" s="169">
        <v>0</v>
      </c>
      <c r="X409" s="169">
        <v>2.6483508904600899E-6</v>
      </c>
      <c r="Y409" s="169">
        <v>1.1011566230758101E-5</v>
      </c>
      <c r="Z409" s="169">
        <v>1.19603961876417E-4</v>
      </c>
      <c r="AA409" s="169">
        <v>1.3326387899763599E-4</v>
      </c>
      <c r="AB409" s="169">
        <v>0.60114660250600105</v>
      </c>
      <c r="AC409" s="169">
        <v>4.3237767803853498E-3</v>
      </c>
      <c r="AD409" s="169">
        <v>0</v>
      </c>
      <c r="AE409" s="169">
        <v>0.60547037928638703</v>
      </c>
      <c r="AF409" s="169">
        <v>2.2800985285083301E-7</v>
      </c>
      <c r="AG409" s="169">
        <v>2.0639650568694601E-8</v>
      </c>
      <c r="AH409" s="169">
        <v>0</v>
      </c>
      <c r="AI409" s="169">
        <v>2.48649503419528E-7</v>
      </c>
      <c r="AJ409" s="169">
        <v>9.4491874454605501E-5</v>
      </c>
      <c r="AK409" s="169">
        <v>6.7963749773971704E-7</v>
      </c>
      <c r="AL409" s="169">
        <v>0</v>
      </c>
      <c r="AM409" s="169">
        <v>9.5171511952345196E-5</v>
      </c>
      <c r="AN409" s="169">
        <v>4.9089896066081101E-6</v>
      </c>
      <c r="AO409" s="169">
        <v>4.4436601690204001E-7</v>
      </c>
      <c r="AP409" s="169">
        <v>0</v>
      </c>
      <c r="AQ409" s="169">
        <v>5.3533556235101501E-6</v>
      </c>
      <c r="AR409" s="169">
        <v>0</v>
      </c>
      <c r="AS409" s="169">
        <v>0</v>
      </c>
      <c r="AT409" s="169">
        <v>0</v>
      </c>
      <c r="AU409" s="169">
        <v>0</v>
      </c>
      <c r="AV409" s="169">
        <v>5.3533556235101501E-6</v>
      </c>
      <c r="AW409" s="169">
        <v>5.5885109885082998E-6</v>
      </c>
      <c r="AX409" s="169">
        <v>5.0587688452911501E-7</v>
      </c>
      <c r="AY409" s="169">
        <v>0</v>
      </c>
      <c r="AZ409" s="169">
        <v>6.0943878730374101E-6</v>
      </c>
      <c r="BA409" s="169">
        <v>0</v>
      </c>
      <c r="BB409" s="169">
        <v>0</v>
      </c>
      <c r="BC409" s="169">
        <v>0</v>
      </c>
      <c r="BD409" s="169">
        <v>0</v>
      </c>
      <c r="BE409" s="169">
        <v>6.0943878730374101E-6</v>
      </c>
      <c r="BF409" s="169">
        <v>4.9640013594599397E-5</v>
      </c>
      <c r="BG409" s="169">
        <v>1.88166107783488E-5</v>
      </c>
      <c r="BH409" s="169">
        <v>0</v>
      </c>
      <c r="BI409" s="169">
        <v>6.8456624372948197E-5</v>
      </c>
      <c r="BJ409" s="169">
        <v>5.6793350245866702E-6</v>
      </c>
      <c r="BK409" s="169">
        <v>4.0848899095444799E-8</v>
      </c>
      <c r="BL409" s="169">
        <v>0</v>
      </c>
      <c r="BM409" s="169">
        <v>5.7201839236821098E-6</v>
      </c>
      <c r="BN409" s="169">
        <v>5.39613550440552E-2</v>
      </c>
    </row>
    <row r="410" spans="1:66" x14ac:dyDescent="0.25">
      <c r="A410" s="169" t="s">
        <v>209</v>
      </c>
      <c r="B410" s="169">
        <v>2031</v>
      </c>
      <c r="C410" s="169" t="s">
        <v>65</v>
      </c>
      <c r="D410" s="169">
        <v>2031</v>
      </c>
      <c r="E410" s="169" t="s">
        <v>210</v>
      </c>
      <c r="F410" s="169" t="s">
        <v>211</v>
      </c>
      <c r="G410" s="169">
        <v>9.8897125800564805</v>
      </c>
      <c r="H410" s="169">
        <v>548.11765780286498</v>
      </c>
      <c r="I410" s="169">
        <v>144.38980366882399</v>
      </c>
      <c r="J410" s="169">
        <v>4.09771172073565E-4</v>
      </c>
      <c r="K410" s="169">
        <v>3.1129314185809002E-5</v>
      </c>
      <c r="L410" s="169">
        <v>2.0938062296316901E-4</v>
      </c>
      <c r="M410" s="169">
        <v>6.5028110922254296E-4</v>
      </c>
      <c r="N410" s="169">
        <v>1.9954957621220501E-6</v>
      </c>
      <c r="O410" s="169">
        <v>7.4339729796158902E-9</v>
      </c>
      <c r="P410" s="169">
        <v>0</v>
      </c>
      <c r="Q410" s="169">
        <v>2.0029297351016701E-6</v>
      </c>
      <c r="R410" s="169">
        <v>1.81258888174044E-6</v>
      </c>
      <c r="S410" s="169">
        <v>3.3750404978007001E-5</v>
      </c>
      <c r="T410" s="169">
        <v>3.7565923594849103E-5</v>
      </c>
      <c r="U410" s="169">
        <v>2.08572322560391E-6</v>
      </c>
      <c r="V410" s="169">
        <v>7.7701042499875795E-9</v>
      </c>
      <c r="W410" s="169">
        <v>0</v>
      </c>
      <c r="X410" s="169">
        <v>2.0934933298539E-6</v>
      </c>
      <c r="Y410" s="169">
        <v>7.2503555269617702E-6</v>
      </c>
      <c r="Z410" s="169">
        <v>7.8750944948683093E-5</v>
      </c>
      <c r="AA410" s="169">
        <v>8.8094793805498805E-5</v>
      </c>
      <c r="AB410" s="169">
        <v>0.43922932924425201</v>
      </c>
      <c r="AC410" s="169">
        <v>5.2328536282221002E-3</v>
      </c>
      <c r="AD410" s="169">
        <v>0</v>
      </c>
      <c r="AE410" s="169">
        <v>0.44446218287247402</v>
      </c>
      <c r="AF410" s="169">
        <v>1.57104981337663E-7</v>
      </c>
      <c r="AG410" s="169">
        <v>2.4979150370016099E-8</v>
      </c>
      <c r="AH410" s="169">
        <v>0</v>
      </c>
      <c r="AI410" s="169">
        <v>1.8208413170767901E-7</v>
      </c>
      <c r="AJ410" s="169">
        <v>6.9040733928649506E-5</v>
      </c>
      <c r="AK410" s="169">
        <v>8.2253171857916897E-7</v>
      </c>
      <c r="AL410" s="169">
        <v>0</v>
      </c>
      <c r="AM410" s="169">
        <v>6.9863265647228693E-5</v>
      </c>
      <c r="AN410" s="169">
        <v>3.3824271665904401E-6</v>
      </c>
      <c r="AO410" s="169">
        <v>5.37794257639082E-7</v>
      </c>
      <c r="AP410" s="169">
        <v>0</v>
      </c>
      <c r="AQ410" s="169">
        <v>3.9202214242295196E-6</v>
      </c>
      <c r="AR410" s="169">
        <v>0</v>
      </c>
      <c r="AS410" s="169">
        <v>0</v>
      </c>
      <c r="AT410" s="169">
        <v>0</v>
      </c>
      <c r="AU410" s="169">
        <v>0</v>
      </c>
      <c r="AV410" s="169">
        <v>3.9202214242295196E-6</v>
      </c>
      <c r="AW410" s="169">
        <v>3.8506358544483903E-6</v>
      </c>
      <c r="AX410" s="169">
        <v>6.1223782473015302E-7</v>
      </c>
      <c r="AY410" s="169">
        <v>0</v>
      </c>
      <c r="AZ410" s="169">
        <v>4.4628736791785401E-6</v>
      </c>
      <c r="BA410" s="169">
        <v>0</v>
      </c>
      <c r="BB410" s="169">
        <v>0</v>
      </c>
      <c r="BC410" s="169">
        <v>0</v>
      </c>
      <c r="BD410" s="169">
        <v>0</v>
      </c>
      <c r="BE410" s="169">
        <v>4.4628736791785401E-6</v>
      </c>
      <c r="BF410" s="169">
        <v>3.4209593658741798E-5</v>
      </c>
      <c r="BG410" s="169">
        <v>2.2772815291715902E-5</v>
      </c>
      <c r="BH410" s="169">
        <v>0</v>
      </c>
      <c r="BI410" s="169">
        <v>5.6982408950457703E-5</v>
      </c>
      <c r="BJ410" s="169">
        <v>4.1496209127750797E-6</v>
      </c>
      <c r="BK410" s="169">
        <v>4.9437406392063101E-8</v>
      </c>
      <c r="BL410" s="169">
        <v>0</v>
      </c>
      <c r="BM410" s="169">
        <v>4.1990583191671402E-6</v>
      </c>
      <c r="BN410" s="169">
        <v>3.9611816653863201E-2</v>
      </c>
    </row>
    <row r="411" spans="1:66" x14ac:dyDescent="0.25">
      <c r="A411" s="169" t="s">
        <v>209</v>
      </c>
      <c r="B411" s="169">
        <v>2031</v>
      </c>
      <c r="C411" s="169" t="s">
        <v>65</v>
      </c>
      <c r="D411" s="169">
        <v>2032</v>
      </c>
      <c r="E411" s="169" t="s">
        <v>210</v>
      </c>
      <c r="F411" s="169" t="s">
        <v>211</v>
      </c>
      <c r="G411" s="169">
        <v>3.6180946543405499</v>
      </c>
      <c r="H411" s="169">
        <v>83.552376252630694</v>
      </c>
      <c r="I411" s="169">
        <v>52.824181953371998</v>
      </c>
      <c r="J411" s="169">
        <v>5.60269178631618E-5</v>
      </c>
      <c r="K411" s="169">
        <v>1.1388481145153699E-5</v>
      </c>
      <c r="L411" s="169">
        <v>7.6600700630392806E-5</v>
      </c>
      <c r="M411" s="169">
        <v>1.4401609963870799E-4</v>
      </c>
      <c r="N411" s="169">
        <v>2.5359616465157697E-7</v>
      </c>
      <c r="O411" s="169">
        <v>2.7196763991200502E-9</v>
      </c>
      <c r="P411" s="169">
        <v>0</v>
      </c>
      <c r="Q411" s="169">
        <v>2.56315841050697E-7</v>
      </c>
      <c r="R411" s="169">
        <v>2.7630218819365497E-7</v>
      </c>
      <c r="S411" s="169">
        <v>5.1447467441658501E-6</v>
      </c>
      <c r="T411" s="169">
        <v>5.6773647734102097E-6</v>
      </c>
      <c r="U411" s="169">
        <v>2.6506265790080701E-7</v>
      </c>
      <c r="V411" s="169">
        <v>2.8426480975029801E-9</v>
      </c>
      <c r="W411" s="169">
        <v>0</v>
      </c>
      <c r="X411" s="169">
        <v>2.6790530599831E-7</v>
      </c>
      <c r="Y411" s="169">
        <v>1.1052087527746199E-6</v>
      </c>
      <c r="Z411" s="169">
        <v>1.2004409069720299E-5</v>
      </c>
      <c r="AA411" s="169">
        <v>1.33775231284932E-5</v>
      </c>
      <c r="AB411" s="169">
        <v>6.6953971753643704E-2</v>
      </c>
      <c r="AC411" s="169">
        <v>1.91440950239514E-3</v>
      </c>
      <c r="AD411" s="169">
        <v>0</v>
      </c>
      <c r="AE411" s="169">
        <v>6.8868381256038794E-2</v>
      </c>
      <c r="AF411" s="169">
        <v>2.2884729664150301E-8</v>
      </c>
      <c r="AG411" s="169">
        <v>9.1384789691439308E-9</v>
      </c>
      <c r="AH411" s="169">
        <v>0</v>
      </c>
      <c r="AI411" s="169">
        <v>3.2023208633294197E-8</v>
      </c>
      <c r="AJ411" s="169">
        <v>1.05242319707185E-5</v>
      </c>
      <c r="AK411" s="169">
        <v>3.0091851405451401E-7</v>
      </c>
      <c r="AL411" s="169">
        <v>0</v>
      </c>
      <c r="AM411" s="169">
        <v>1.0825150484772999E-5</v>
      </c>
      <c r="AN411" s="169">
        <v>4.9270195417758899E-7</v>
      </c>
      <c r="AO411" s="169">
        <v>1.9674894623559401E-7</v>
      </c>
      <c r="AP411" s="169">
        <v>0</v>
      </c>
      <c r="AQ411" s="169">
        <v>6.8945090041318299E-7</v>
      </c>
      <c r="AR411" s="169">
        <v>0</v>
      </c>
      <c r="AS411" s="169">
        <v>0</v>
      </c>
      <c r="AT411" s="169">
        <v>0</v>
      </c>
      <c r="AU411" s="169">
        <v>0</v>
      </c>
      <c r="AV411" s="169">
        <v>6.8945090041318299E-7</v>
      </c>
      <c r="AW411" s="169">
        <v>5.60903669723492E-7</v>
      </c>
      <c r="AX411" s="169">
        <v>2.2398369850588701E-7</v>
      </c>
      <c r="AY411" s="169">
        <v>0</v>
      </c>
      <c r="AZ411" s="169">
        <v>7.8488736822938003E-7</v>
      </c>
      <c r="BA411" s="169">
        <v>0</v>
      </c>
      <c r="BB411" s="169">
        <v>0</v>
      </c>
      <c r="BC411" s="169">
        <v>0</v>
      </c>
      <c r="BD411" s="169">
        <v>0</v>
      </c>
      <c r="BE411" s="169">
        <v>7.8488736822938003E-7</v>
      </c>
      <c r="BF411" s="169">
        <v>4.9831474671340499E-6</v>
      </c>
      <c r="BG411" s="169">
        <v>8.3313039286295903E-6</v>
      </c>
      <c r="BH411" s="169">
        <v>0</v>
      </c>
      <c r="BI411" s="169">
        <v>1.33144513957636E-5</v>
      </c>
      <c r="BJ411" s="169">
        <v>6.3254792629699503E-7</v>
      </c>
      <c r="BK411" s="169">
        <v>1.8086391727125699E-8</v>
      </c>
      <c r="BL411" s="169">
        <v>0</v>
      </c>
      <c r="BM411" s="169">
        <v>6.5063431802412005E-7</v>
      </c>
      <c r="BN411" s="169">
        <v>6.1377588390805404E-3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73E5A-3DFC-45AB-8C5A-795289F96B33}">
  <dimension ref="A1:BN233"/>
  <sheetViews>
    <sheetView workbookViewId="0">
      <selection activeCell="B19" sqref="B19:D21"/>
    </sheetView>
  </sheetViews>
  <sheetFormatPr defaultRowHeight="15" x14ac:dyDescent="0.25"/>
  <sheetData>
    <row r="1" spans="1:66" x14ac:dyDescent="0.25">
      <c r="A1" s="170" t="s">
        <v>190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</row>
    <row r="2" spans="1:66" x14ac:dyDescent="0.25">
      <c r="A2" s="170" t="s">
        <v>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</row>
    <row r="3" spans="1:66" x14ac:dyDescent="0.25">
      <c r="A3" s="170" t="s">
        <v>191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</row>
    <row r="4" spans="1:66" x14ac:dyDescent="0.25">
      <c r="A4" s="170" t="s">
        <v>192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</row>
    <row r="5" spans="1:66" x14ac:dyDescent="0.25">
      <c r="A5" s="170" t="s">
        <v>3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</row>
    <row r="6" spans="1:66" x14ac:dyDescent="0.25">
      <c r="A6" s="170" t="s">
        <v>4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70"/>
      <c r="BF6" s="170"/>
      <c r="BG6" s="170"/>
      <c r="BH6" s="170"/>
      <c r="BI6" s="170"/>
      <c r="BJ6" s="170"/>
      <c r="BK6" s="170"/>
      <c r="BL6" s="170"/>
      <c r="BM6" s="170"/>
      <c r="BN6" s="170"/>
    </row>
    <row r="7" spans="1:66" x14ac:dyDescent="0.25">
      <c r="A7" s="170" t="s">
        <v>193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</row>
    <row r="9" spans="1:66" x14ac:dyDescent="0.25">
      <c r="A9" s="170" t="s">
        <v>6</v>
      </c>
      <c r="B9" s="170" t="s">
        <v>7</v>
      </c>
      <c r="C9" s="170" t="s">
        <v>8</v>
      </c>
      <c r="D9" s="170" t="s">
        <v>9</v>
      </c>
      <c r="E9" s="170" t="s">
        <v>10</v>
      </c>
      <c r="F9" s="170" t="s">
        <v>11</v>
      </c>
      <c r="G9" s="170" t="s">
        <v>12</v>
      </c>
      <c r="H9" s="170" t="s">
        <v>13</v>
      </c>
      <c r="I9" s="170" t="s">
        <v>14</v>
      </c>
      <c r="J9" s="170" t="s">
        <v>32</v>
      </c>
      <c r="K9" s="170" t="s">
        <v>33</v>
      </c>
      <c r="L9" s="170" t="s">
        <v>34</v>
      </c>
      <c r="M9" s="170" t="s">
        <v>194</v>
      </c>
      <c r="N9" s="170" t="s">
        <v>131</v>
      </c>
      <c r="O9" s="170" t="s">
        <v>132</v>
      </c>
      <c r="P9" s="170" t="s">
        <v>133</v>
      </c>
      <c r="Q9" s="170" t="s">
        <v>195</v>
      </c>
      <c r="R9" s="170" t="s">
        <v>134</v>
      </c>
      <c r="S9" s="170" t="s">
        <v>135</v>
      </c>
      <c r="T9" s="170" t="s">
        <v>196</v>
      </c>
      <c r="U9" s="170" t="s">
        <v>41</v>
      </c>
      <c r="V9" s="170" t="s">
        <v>42</v>
      </c>
      <c r="W9" s="170" t="s">
        <v>43</v>
      </c>
      <c r="X9" s="170" t="s">
        <v>197</v>
      </c>
      <c r="Y9" s="170" t="s">
        <v>44</v>
      </c>
      <c r="Z9" s="170" t="s">
        <v>45</v>
      </c>
      <c r="AA9" s="170" t="s">
        <v>198</v>
      </c>
      <c r="AB9" s="170" t="s">
        <v>35</v>
      </c>
      <c r="AC9" s="170" t="s">
        <v>36</v>
      </c>
      <c r="AD9" s="170" t="s">
        <v>37</v>
      </c>
      <c r="AE9" s="170" t="s">
        <v>199</v>
      </c>
      <c r="AF9" s="170" t="s">
        <v>38</v>
      </c>
      <c r="AG9" s="170" t="s">
        <v>39</v>
      </c>
      <c r="AH9" s="170" t="s">
        <v>40</v>
      </c>
      <c r="AI9" s="170" t="s">
        <v>200</v>
      </c>
      <c r="AJ9" s="170" t="s">
        <v>54</v>
      </c>
      <c r="AK9" s="170" t="s">
        <v>55</v>
      </c>
      <c r="AL9" s="170" t="s">
        <v>56</v>
      </c>
      <c r="AM9" s="170" t="s">
        <v>201</v>
      </c>
      <c r="AN9" s="170" t="s">
        <v>15</v>
      </c>
      <c r="AO9" s="170" t="s">
        <v>16</v>
      </c>
      <c r="AP9" s="170" t="s">
        <v>17</v>
      </c>
      <c r="AQ9" s="170" t="s">
        <v>202</v>
      </c>
      <c r="AR9" s="170" t="s">
        <v>21</v>
      </c>
      <c r="AS9" s="170" t="s">
        <v>18</v>
      </c>
      <c r="AT9" s="170" t="s">
        <v>19</v>
      </c>
      <c r="AU9" s="170" t="s">
        <v>20</v>
      </c>
      <c r="AV9" s="170" t="s">
        <v>203</v>
      </c>
      <c r="AW9" s="170" t="s">
        <v>22</v>
      </c>
      <c r="AX9" s="170" t="s">
        <v>23</v>
      </c>
      <c r="AY9" s="170" t="s">
        <v>24</v>
      </c>
      <c r="AZ9" s="170" t="s">
        <v>204</v>
      </c>
      <c r="BA9" s="170" t="s">
        <v>28</v>
      </c>
      <c r="BB9" s="170" t="s">
        <v>25</v>
      </c>
      <c r="BC9" s="170" t="s">
        <v>26</v>
      </c>
      <c r="BD9" s="170" t="s">
        <v>27</v>
      </c>
      <c r="BE9" s="170" t="s">
        <v>205</v>
      </c>
      <c r="BF9" s="170" t="s">
        <v>29</v>
      </c>
      <c r="BG9" s="170" t="s">
        <v>30</v>
      </c>
      <c r="BH9" s="170" t="s">
        <v>31</v>
      </c>
      <c r="BI9" s="170" t="s">
        <v>206</v>
      </c>
      <c r="BJ9" s="170" t="s">
        <v>51</v>
      </c>
      <c r="BK9" s="170" t="s">
        <v>52</v>
      </c>
      <c r="BL9" s="170" t="s">
        <v>53</v>
      </c>
      <c r="BM9" s="170" t="s">
        <v>207</v>
      </c>
      <c r="BN9" s="170" t="s">
        <v>208</v>
      </c>
    </row>
    <row r="10" spans="1:66" x14ac:dyDescent="0.25">
      <c r="A10" s="170" t="s">
        <v>209</v>
      </c>
      <c r="B10" s="170">
        <v>2021</v>
      </c>
      <c r="C10" s="170" t="s">
        <v>176</v>
      </c>
      <c r="D10" s="170">
        <v>2021</v>
      </c>
      <c r="E10" s="170" t="s">
        <v>210</v>
      </c>
      <c r="F10" s="170" t="s">
        <v>212</v>
      </c>
      <c r="G10" s="170">
        <v>6956.4292664686</v>
      </c>
      <c r="H10" s="170">
        <v>489075.169077378</v>
      </c>
      <c r="I10" s="170">
        <v>103640.430990775</v>
      </c>
      <c r="J10" s="170">
        <v>1.7055649712619501E-2</v>
      </c>
      <c r="K10" s="170">
        <v>1.9497994904587901E-4</v>
      </c>
      <c r="L10" s="170">
        <v>3.5771737234993599E-2</v>
      </c>
      <c r="M10" s="170">
        <v>5.3022366896659102E-2</v>
      </c>
      <c r="N10" s="170">
        <v>6.0450746457294501E-4</v>
      </c>
      <c r="O10" s="170">
        <v>0</v>
      </c>
      <c r="P10" s="170">
        <v>3.4857860251424499E-5</v>
      </c>
      <c r="Q10" s="170">
        <v>6.3936532482436904E-4</v>
      </c>
      <c r="R10" s="170">
        <v>1.0782261815325E-3</v>
      </c>
      <c r="S10" s="170">
        <v>1.7661344853502299E-2</v>
      </c>
      <c r="T10" s="170">
        <v>1.9378936359859201E-2</v>
      </c>
      <c r="U10" s="170">
        <v>6.5745702351364098E-4</v>
      </c>
      <c r="V10" s="170">
        <v>0</v>
      </c>
      <c r="W10" s="170">
        <v>3.7911103485125901E-5</v>
      </c>
      <c r="X10" s="170">
        <v>6.95368126998767E-4</v>
      </c>
      <c r="Y10" s="170">
        <v>4.3129047261300096E-3</v>
      </c>
      <c r="Z10" s="170">
        <v>4.12098046581722E-2</v>
      </c>
      <c r="AA10" s="170">
        <v>4.6218077511300998E-2</v>
      </c>
      <c r="AB10" s="170">
        <v>402.10769364881401</v>
      </c>
      <c r="AC10" s="170">
        <v>0.84541681825111503</v>
      </c>
      <c r="AD10" s="170">
        <v>2.01216425609269</v>
      </c>
      <c r="AE10" s="170">
        <v>404.96527472315802</v>
      </c>
      <c r="AF10" s="170">
        <v>8.2970301147489199E-4</v>
      </c>
      <c r="AG10" s="170">
        <v>7.69769740572018E-4</v>
      </c>
      <c r="AH10" s="170">
        <v>1.1434844798617601E-3</v>
      </c>
      <c r="AI10" s="170">
        <v>2.7429572319086801E-3</v>
      </c>
      <c r="AJ10" s="170">
        <v>2.1062721131310598E-3</v>
      </c>
      <c r="AK10" s="170">
        <v>2.4077995782076801E-5</v>
      </c>
      <c r="AL10" s="170">
        <v>4.4174368692729204E-3</v>
      </c>
      <c r="AM10" s="170">
        <v>6.5477869781860702E-3</v>
      </c>
      <c r="AN10" s="170">
        <v>2.41396177801641E-3</v>
      </c>
      <c r="AO10" s="170">
        <v>2.2394113213380601E-3</v>
      </c>
      <c r="AP10" s="170">
        <v>4.2738621885253601E-3</v>
      </c>
      <c r="AQ10" s="170">
        <v>8.9272352878798297E-3</v>
      </c>
      <c r="AR10" s="170">
        <v>3.8776413330787697E-5</v>
      </c>
      <c r="AS10" s="170">
        <v>4.8040092287939901E-4</v>
      </c>
      <c r="AT10" s="170">
        <v>7.1165181194469604E-4</v>
      </c>
      <c r="AU10" s="170">
        <v>1.870975588622E-5</v>
      </c>
      <c r="AV10" s="170">
        <v>1.0176774191920901E-2</v>
      </c>
      <c r="AW10" s="170">
        <v>3.5224473599063701E-3</v>
      </c>
      <c r="AX10" s="170">
        <v>3.2677437432640601E-3</v>
      </c>
      <c r="AY10" s="170">
        <v>4.6793411359815698E-3</v>
      </c>
      <c r="AZ10" s="170">
        <v>1.1469532239152E-2</v>
      </c>
      <c r="BA10" s="170">
        <v>3.8776413330787697E-5</v>
      </c>
      <c r="BB10" s="170">
        <v>4.8040092287920098E-4</v>
      </c>
      <c r="BC10" s="170">
        <v>7.1165181194440298E-4</v>
      </c>
      <c r="BD10" s="170">
        <v>1.870975588622E-5</v>
      </c>
      <c r="BE10" s="170">
        <v>1.27190711431926E-2</v>
      </c>
      <c r="BF10" s="170">
        <v>6.11845701004545E-2</v>
      </c>
      <c r="BG10" s="170">
        <v>2.89963154228625E-2</v>
      </c>
      <c r="BH10" s="170">
        <v>0.18345657698465001</v>
      </c>
      <c r="BI10" s="170">
        <v>0.273637462507967</v>
      </c>
      <c r="BJ10" s="170">
        <v>3.9791815996515498E-3</v>
      </c>
      <c r="BK10" s="170">
        <v>8.3660847587732295E-6</v>
      </c>
      <c r="BL10" s="170">
        <v>1.9911996486974401E-5</v>
      </c>
      <c r="BM10" s="170">
        <v>4.0074596808973E-3</v>
      </c>
      <c r="BN10" s="170">
        <v>42.745381688604098</v>
      </c>
    </row>
    <row r="11" spans="1:66" x14ac:dyDescent="0.25">
      <c r="A11" s="170" t="s">
        <v>209</v>
      </c>
      <c r="B11" s="170">
        <v>2021</v>
      </c>
      <c r="C11" s="170" t="s">
        <v>176</v>
      </c>
      <c r="D11" s="170">
        <v>2021</v>
      </c>
      <c r="E11" s="170" t="s">
        <v>210</v>
      </c>
      <c r="F11" s="170" t="s">
        <v>211</v>
      </c>
      <c r="G11" s="170">
        <v>7442.4848925008</v>
      </c>
      <c r="H11" s="170">
        <v>523195.22333726799</v>
      </c>
      <c r="I11" s="170">
        <v>93617.097301665301</v>
      </c>
      <c r="J11" s="170">
        <v>1.9510994940440299E-2</v>
      </c>
      <c r="K11" s="170">
        <v>8.1544431181020394E-3</v>
      </c>
      <c r="L11" s="170">
        <v>0</v>
      </c>
      <c r="M11" s="170">
        <v>2.76654380585423E-2</v>
      </c>
      <c r="N11" s="170">
        <v>1.3089855334178699E-3</v>
      </c>
      <c r="O11" s="170">
        <v>2.1676554960798901E-4</v>
      </c>
      <c r="P11" s="170">
        <v>0</v>
      </c>
      <c r="Q11" s="170">
        <v>1.5257510830258599E-3</v>
      </c>
      <c r="R11" s="170">
        <v>1.7301720375188399E-3</v>
      </c>
      <c r="S11" s="170">
        <v>1.8893478649705701E-2</v>
      </c>
      <c r="T11" s="170">
        <v>2.2149401770250501E-2</v>
      </c>
      <c r="U11" s="170">
        <v>1.3681720507017501E-3</v>
      </c>
      <c r="V11" s="170">
        <v>2.2656672587838099E-4</v>
      </c>
      <c r="W11" s="170">
        <v>0</v>
      </c>
      <c r="X11" s="170">
        <v>1.5947387765801299E-3</v>
      </c>
      <c r="Y11" s="170">
        <v>6.9206881500753796E-3</v>
      </c>
      <c r="Z11" s="170">
        <v>4.4084783515980198E-2</v>
      </c>
      <c r="AA11" s="170">
        <v>5.26002104426357E-2</v>
      </c>
      <c r="AB11" s="170">
        <v>248.936599525221</v>
      </c>
      <c r="AC11" s="170">
        <v>0.97327176768585499</v>
      </c>
      <c r="AD11" s="170">
        <v>0</v>
      </c>
      <c r="AE11" s="170">
        <v>249.90987129290599</v>
      </c>
      <c r="AF11" s="170">
        <v>8.6856960382313204E-4</v>
      </c>
      <c r="AG11" s="170">
        <v>4.1824704252869398E-5</v>
      </c>
      <c r="AH11" s="170">
        <v>0</v>
      </c>
      <c r="AI11" s="170">
        <v>9.1039430807600104E-4</v>
      </c>
      <c r="AJ11" s="170">
        <v>3.9129366799105801E-2</v>
      </c>
      <c r="AK11" s="170">
        <v>1.52984768272836E-4</v>
      </c>
      <c r="AL11" s="170">
        <v>0</v>
      </c>
      <c r="AM11" s="170">
        <v>3.9282351567378603E-2</v>
      </c>
      <c r="AN11" s="170">
        <v>1.8699792188687399E-2</v>
      </c>
      <c r="AO11" s="170">
        <v>9.0046125772694197E-4</v>
      </c>
      <c r="AP11" s="170">
        <v>0</v>
      </c>
      <c r="AQ11" s="170">
        <v>1.9600253446414299E-2</v>
      </c>
      <c r="AR11" s="170">
        <v>0</v>
      </c>
      <c r="AS11" s="170">
        <v>0</v>
      </c>
      <c r="AT11" s="170">
        <v>0</v>
      </c>
      <c r="AU11" s="170">
        <v>0</v>
      </c>
      <c r="AV11" s="170">
        <v>1.9600253446414299E-2</v>
      </c>
      <c r="AW11" s="170">
        <v>2.1288470160163199E-2</v>
      </c>
      <c r="AX11" s="170">
        <v>1.0251152751900501E-3</v>
      </c>
      <c r="AY11" s="170">
        <v>0</v>
      </c>
      <c r="AZ11" s="170">
        <v>2.2313585435353299E-2</v>
      </c>
      <c r="BA11" s="170">
        <v>0</v>
      </c>
      <c r="BB11" s="170">
        <v>0</v>
      </c>
      <c r="BC11" s="170">
        <v>0</v>
      </c>
      <c r="BD11" s="170">
        <v>0</v>
      </c>
      <c r="BE11" s="170">
        <v>2.2313585435353299E-2</v>
      </c>
      <c r="BF11" s="170">
        <v>4.19085773802172E-2</v>
      </c>
      <c r="BG11" s="170">
        <v>7.4634875830552399E-3</v>
      </c>
      <c r="BH11" s="170">
        <v>0</v>
      </c>
      <c r="BI11" s="170">
        <v>4.93720649632724E-2</v>
      </c>
      <c r="BJ11" s="170">
        <v>2.3533460976848902E-3</v>
      </c>
      <c r="BK11" s="170">
        <v>9.2009183094763498E-6</v>
      </c>
      <c r="BL11" s="170">
        <v>0</v>
      </c>
      <c r="BM11" s="170">
        <v>2.3625470159943699E-3</v>
      </c>
      <c r="BN11" s="170">
        <v>22.272725066657699</v>
      </c>
    </row>
    <row r="12" spans="1:66" x14ac:dyDescent="0.25">
      <c r="A12" s="170" t="s">
        <v>209</v>
      </c>
      <c r="B12" s="170">
        <v>2021</v>
      </c>
      <c r="C12" s="170" t="s">
        <v>178</v>
      </c>
      <c r="D12" s="170">
        <v>2021</v>
      </c>
      <c r="E12" s="170" t="s">
        <v>210</v>
      </c>
      <c r="F12" s="170" t="s">
        <v>212</v>
      </c>
      <c r="G12" s="170">
        <v>1153.43250447689</v>
      </c>
      <c r="H12" s="170">
        <v>76835.429043834505</v>
      </c>
      <c r="I12" s="170">
        <v>17184.4257022741</v>
      </c>
      <c r="J12" s="170">
        <v>3.4528773150493998E-3</v>
      </c>
      <c r="K12" s="170">
        <v>3.2366925558047103E-5</v>
      </c>
      <c r="L12" s="170">
        <v>5.9381549837959199E-3</v>
      </c>
      <c r="M12" s="170">
        <v>9.4233992244033699E-3</v>
      </c>
      <c r="N12" s="170">
        <v>9.4970248619009705E-5</v>
      </c>
      <c r="O12" s="170">
        <v>0</v>
      </c>
      <c r="P12" s="170">
        <v>5.7797165054647E-6</v>
      </c>
      <c r="Q12" s="170">
        <v>1.00749965124474E-4</v>
      </c>
      <c r="R12" s="170">
        <v>1.69393125029494E-4</v>
      </c>
      <c r="S12" s="170">
        <v>3.2371026193136298E-3</v>
      </c>
      <c r="T12" s="170">
        <v>3.5072457094675901E-3</v>
      </c>
      <c r="U12" s="170">
        <v>1.03288810541842E-4</v>
      </c>
      <c r="V12" s="170">
        <v>0</v>
      </c>
      <c r="W12" s="170">
        <v>6.2859690460893503E-6</v>
      </c>
      <c r="X12" s="170">
        <v>1.09574779587932E-4</v>
      </c>
      <c r="Y12" s="170">
        <v>6.7757250011797599E-4</v>
      </c>
      <c r="Z12" s="170">
        <v>7.5532394450651304E-3</v>
      </c>
      <c r="AA12" s="170">
        <v>8.34038672477104E-3</v>
      </c>
      <c r="AB12" s="170">
        <v>72.360153066258604</v>
      </c>
      <c r="AC12" s="170">
        <v>0.161568523802435</v>
      </c>
      <c r="AD12" s="170">
        <v>0.37986527486330601</v>
      </c>
      <c r="AE12" s="170">
        <v>72.901586864924298</v>
      </c>
      <c r="AF12" s="170">
        <v>1.3171753332175701E-4</v>
      </c>
      <c r="AG12" s="170">
        <v>1.27030575510013E-4</v>
      </c>
      <c r="AH12" s="170">
        <v>1.8870252610108499E-4</v>
      </c>
      <c r="AI12" s="170">
        <v>4.4745063493285597E-4</v>
      </c>
      <c r="AJ12" s="170">
        <v>4.10781519102404E-4</v>
      </c>
      <c r="AK12" s="170">
        <v>3.8505220334521797E-6</v>
      </c>
      <c r="AL12" s="170">
        <v>7.0643064895669499E-4</v>
      </c>
      <c r="AM12" s="170">
        <v>1.1210626900925501E-3</v>
      </c>
      <c r="AN12" s="170">
        <v>3.8548978403351198E-4</v>
      </c>
      <c r="AO12" s="170">
        <v>3.71745196807604E-4</v>
      </c>
      <c r="AP12" s="170">
        <v>7.0946669120732398E-4</v>
      </c>
      <c r="AQ12" s="170">
        <v>1.4667016720484401E-3</v>
      </c>
      <c r="AR12" s="170">
        <v>6.4294444505243802E-6</v>
      </c>
      <c r="AS12" s="170">
        <v>7.96543770380476E-5</v>
      </c>
      <c r="AT12" s="170">
        <v>1.17997653727828E-4</v>
      </c>
      <c r="AU12" s="170">
        <v>3.1022295725791802E-6</v>
      </c>
      <c r="AV12" s="170">
        <v>1.6738853768374199E-3</v>
      </c>
      <c r="AW12" s="170">
        <v>5.62505787956388E-4</v>
      </c>
      <c r="AX12" s="170">
        <v>5.4244971854062205E-4</v>
      </c>
      <c r="AY12" s="170">
        <v>7.7677672473586102E-4</v>
      </c>
      <c r="AZ12" s="170">
        <v>1.88173223123287E-3</v>
      </c>
      <c r="BA12" s="170">
        <v>6.4294444505243802E-6</v>
      </c>
      <c r="BB12" s="170">
        <v>7.9654377038014803E-5</v>
      </c>
      <c r="BC12" s="170">
        <v>1.17997653727779E-4</v>
      </c>
      <c r="BD12" s="170">
        <v>3.1022295725791802E-6</v>
      </c>
      <c r="BE12" s="170">
        <v>2.0889159360217699E-3</v>
      </c>
      <c r="BF12" s="170">
        <v>9.6123111369557403E-3</v>
      </c>
      <c r="BG12" s="170">
        <v>4.8078247384771801E-3</v>
      </c>
      <c r="BH12" s="170">
        <v>3.0418591341701998E-2</v>
      </c>
      <c r="BI12" s="170">
        <v>4.4838727217134999E-2</v>
      </c>
      <c r="BJ12" s="170">
        <v>7.1606237377964E-4</v>
      </c>
      <c r="BK12" s="170">
        <v>1.5988515195111099E-6</v>
      </c>
      <c r="BL12" s="170">
        <v>3.7590748348197002E-6</v>
      </c>
      <c r="BM12" s="170">
        <v>7.2142030013397102E-4</v>
      </c>
      <c r="BN12" s="170">
        <v>7.69499596817632</v>
      </c>
    </row>
    <row r="13" spans="1:66" x14ac:dyDescent="0.25">
      <c r="A13" s="170" t="s">
        <v>209</v>
      </c>
      <c r="B13" s="170">
        <v>2021</v>
      </c>
      <c r="C13" s="170" t="s">
        <v>178</v>
      </c>
      <c r="D13" s="170">
        <v>2021</v>
      </c>
      <c r="E13" s="170" t="s">
        <v>210</v>
      </c>
      <c r="F13" s="170" t="s">
        <v>211</v>
      </c>
      <c r="G13" s="170">
        <v>2942.5644195857099</v>
      </c>
      <c r="H13" s="170">
        <v>195998.109530085</v>
      </c>
      <c r="I13" s="170">
        <v>37013.758652348399</v>
      </c>
      <c r="J13" s="170">
        <v>7.3016691071818903E-3</v>
      </c>
      <c r="K13" s="170">
        <v>3.2210729325362099E-3</v>
      </c>
      <c r="L13" s="170">
        <v>0</v>
      </c>
      <c r="M13" s="170">
        <v>1.05227420397181E-2</v>
      </c>
      <c r="N13" s="170">
        <v>9.1837887440345E-4</v>
      </c>
      <c r="O13" s="170">
        <v>8.5703444868409095E-5</v>
      </c>
      <c r="P13" s="170">
        <v>0</v>
      </c>
      <c r="Q13" s="170">
        <v>1.0040823192718599E-3</v>
      </c>
      <c r="R13" s="170">
        <v>6.4815279916442901E-4</v>
      </c>
      <c r="S13" s="170">
        <v>8.25746666135483E-3</v>
      </c>
      <c r="T13" s="170">
        <v>9.9097017797911101E-3</v>
      </c>
      <c r="U13" s="170">
        <v>9.5990389185807504E-4</v>
      </c>
      <c r="V13" s="170">
        <v>8.9578574341954504E-5</v>
      </c>
      <c r="W13" s="170">
        <v>0</v>
      </c>
      <c r="X13" s="170">
        <v>1.04948246620003E-3</v>
      </c>
      <c r="Y13" s="170">
        <v>2.59261119665771E-3</v>
      </c>
      <c r="Z13" s="170">
        <v>1.9267422209827901E-2</v>
      </c>
      <c r="AA13" s="170">
        <v>2.2909515872685599E-2</v>
      </c>
      <c r="AB13" s="170">
        <v>102.693071384524</v>
      </c>
      <c r="AC13" s="170">
        <v>0.62113347947604303</v>
      </c>
      <c r="AD13" s="170">
        <v>0</v>
      </c>
      <c r="AE13" s="170">
        <v>103.314204864</v>
      </c>
      <c r="AF13" s="170">
        <v>3.2538141166263602E-4</v>
      </c>
      <c r="AG13" s="170">
        <v>1.6536397234504099E-5</v>
      </c>
      <c r="AH13" s="170">
        <v>0</v>
      </c>
      <c r="AI13" s="170">
        <v>3.4191780889713998E-4</v>
      </c>
      <c r="AJ13" s="170">
        <v>1.61419207364271E-2</v>
      </c>
      <c r="AK13" s="170">
        <v>9.7633533180646395E-5</v>
      </c>
      <c r="AL13" s="170">
        <v>0</v>
      </c>
      <c r="AM13" s="170">
        <v>1.6239554269607701E-2</v>
      </c>
      <c r="AN13" s="170">
        <v>7.0052702205683796E-3</v>
      </c>
      <c r="AO13" s="170">
        <v>3.5601889644042899E-4</v>
      </c>
      <c r="AP13" s="170">
        <v>0</v>
      </c>
      <c r="AQ13" s="170">
        <v>7.3612891170088098E-3</v>
      </c>
      <c r="AR13" s="170">
        <v>0</v>
      </c>
      <c r="AS13" s="170">
        <v>0</v>
      </c>
      <c r="AT13" s="170">
        <v>0</v>
      </c>
      <c r="AU13" s="170">
        <v>0</v>
      </c>
      <c r="AV13" s="170">
        <v>7.3612891170088098E-3</v>
      </c>
      <c r="AW13" s="170">
        <v>7.9750344041079006E-3</v>
      </c>
      <c r="AX13" s="170">
        <v>4.0530384385294702E-4</v>
      </c>
      <c r="AY13" s="170">
        <v>0</v>
      </c>
      <c r="AZ13" s="170">
        <v>8.3803382479608508E-3</v>
      </c>
      <c r="BA13" s="170">
        <v>0</v>
      </c>
      <c r="BB13" s="170">
        <v>0</v>
      </c>
      <c r="BC13" s="170">
        <v>0</v>
      </c>
      <c r="BD13" s="170">
        <v>0</v>
      </c>
      <c r="BE13" s="170">
        <v>8.3803382479608508E-3</v>
      </c>
      <c r="BF13" s="170">
        <v>1.5699688325179598E-2</v>
      </c>
      <c r="BG13" s="170">
        <v>2.9508683356612802E-3</v>
      </c>
      <c r="BH13" s="170">
        <v>0</v>
      </c>
      <c r="BI13" s="170">
        <v>1.8650556660840902E-2</v>
      </c>
      <c r="BJ13" s="170">
        <v>9.7081883203583598E-4</v>
      </c>
      <c r="BK13" s="170">
        <v>5.8719451171674403E-6</v>
      </c>
      <c r="BL13" s="170">
        <v>0</v>
      </c>
      <c r="BM13" s="170">
        <v>9.7669077715300309E-4</v>
      </c>
      <c r="BN13" s="170">
        <v>9.2076750250463295</v>
      </c>
    </row>
    <row r="14" spans="1:66" x14ac:dyDescent="0.25">
      <c r="A14" s="170" t="s">
        <v>209</v>
      </c>
      <c r="B14" s="170">
        <v>2022</v>
      </c>
      <c r="C14" s="170" t="s">
        <v>176</v>
      </c>
      <c r="D14" s="170">
        <v>2021</v>
      </c>
      <c r="E14" s="170" t="s">
        <v>210</v>
      </c>
      <c r="F14" s="170" t="s">
        <v>212</v>
      </c>
      <c r="G14" s="170">
        <v>9582.8616669372805</v>
      </c>
      <c r="H14" s="170">
        <v>566698.56184090697</v>
      </c>
      <c r="I14" s="170">
        <v>142770.360373481</v>
      </c>
      <c r="J14" s="170">
        <v>2.1095016627008599E-2</v>
      </c>
      <c r="K14" s="170">
        <v>2.6859554060867501E-4</v>
      </c>
      <c r="L14" s="170">
        <v>5.1997456190202997E-2</v>
      </c>
      <c r="M14" s="170">
        <v>7.33610683578204E-2</v>
      </c>
      <c r="N14" s="170">
        <v>6.9998001184843901E-4</v>
      </c>
      <c r="O14" s="170">
        <v>0</v>
      </c>
      <c r="P14" s="170">
        <v>4.8018608397984302E-5</v>
      </c>
      <c r="Q14" s="170">
        <v>7.4799862024642404E-4</v>
      </c>
      <c r="R14" s="170">
        <v>1.24935646920363E-3</v>
      </c>
      <c r="S14" s="170">
        <v>2.0464458965555401E-2</v>
      </c>
      <c r="T14" s="170">
        <v>2.24618140550055E-2</v>
      </c>
      <c r="U14" s="170">
        <v>7.6129212967457999E-4</v>
      </c>
      <c r="V14" s="170">
        <v>0</v>
      </c>
      <c r="W14" s="170">
        <v>5.2224617892698202E-5</v>
      </c>
      <c r="X14" s="170">
        <v>8.1351674756727796E-4</v>
      </c>
      <c r="Y14" s="170">
        <v>4.9974258768145201E-3</v>
      </c>
      <c r="Z14" s="170">
        <v>4.77504042529628E-2</v>
      </c>
      <c r="AA14" s="170">
        <v>5.3561346877344602E-2</v>
      </c>
      <c r="AB14" s="170">
        <v>465.87139359655299</v>
      </c>
      <c r="AC14" s="170">
        <v>1.1646078914729401</v>
      </c>
      <c r="AD14" s="170">
        <v>2.7846377712591601</v>
      </c>
      <c r="AE14" s="170">
        <v>469.82063925928497</v>
      </c>
      <c r="AF14" s="170">
        <v>9.7558726912199605E-4</v>
      </c>
      <c r="AG14" s="170">
        <v>1.03600443257097E-3</v>
      </c>
      <c r="AH14" s="170">
        <v>1.67487007066667E-3</v>
      </c>
      <c r="AI14" s="170">
        <v>3.68646177235964E-3</v>
      </c>
      <c r="AJ14" s="170">
        <v>2.46894787526664E-3</v>
      </c>
      <c r="AK14" s="170">
        <v>3.1434814029029097E-5</v>
      </c>
      <c r="AL14" s="170">
        <v>6.0854704182972397E-3</v>
      </c>
      <c r="AM14" s="170">
        <v>8.5858531075929095E-3</v>
      </c>
      <c r="AN14" s="170">
        <v>2.90516946246135E-3</v>
      </c>
      <c r="AO14" s="170">
        <v>3.0849115380497398E-3</v>
      </c>
      <c r="AP14" s="170">
        <v>6.4073642430588296E-3</v>
      </c>
      <c r="AQ14" s="170">
        <v>1.23974452435699E-2</v>
      </c>
      <c r="AR14" s="170">
        <v>5.6828961835494001E-5</v>
      </c>
      <c r="AS14" s="170">
        <v>7.6390498570071705E-4</v>
      </c>
      <c r="AT14" s="170">
        <v>1.4336945244893999E-3</v>
      </c>
      <c r="AU14" s="170">
        <v>2.8661126698087001E-5</v>
      </c>
      <c r="AV14" s="170">
        <v>1.46805348422936E-2</v>
      </c>
      <c r="AW14" s="170">
        <v>4.2392164599791204E-3</v>
      </c>
      <c r="AX14" s="170">
        <v>4.5014956747480702E-3</v>
      </c>
      <c r="AY14" s="170">
        <v>7.0152573370896596E-3</v>
      </c>
      <c r="AZ14" s="170">
        <v>1.5755969471816799E-2</v>
      </c>
      <c r="BA14" s="170">
        <v>5.6828961835494001E-5</v>
      </c>
      <c r="BB14" s="170">
        <v>7.6390498570040296E-4</v>
      </c>
      <c r="BC14" s="170">
        <v>1.4336945244888099E-3</v>
      </c>
      <c r="BD14" s="170">
        <v>2.8661126698087001E-5</v>
      </c>
      <c r="BE14" s="170">
        <v>1.8039059070539602E-2</v>
      </c>
      <c r="BF14" s="170">
        <v>7.5754883435689299E-2</v>
      </c>
      <c r="BG14" s="170">
        <v>3.9944009908581997E-2</v>
      </c>
      <c r="BH14" s="170">
        <v>0.25967789392646001</v>
      </c>
      <c r="BI14" s="170">
        <v>0.37537678727073198</v>
      </c>
      <c r="BJ14" s="170">
        <v>4.6101751010575297E-3</v>
      </c>
      <c r="BK14" s="170">
        <v>1.15247391824476E-5</v>
      </c>
      <c r="BL14" s="170">
        <v>2.7556248129802101E-5</v>
      </c>
      <c r="BM14" s="170">
        <v>4.6492560883697803E-3</v>
      </c>
      <c r="BN14" s="170">
        <v>49.591073121148497</v>
      </c>
    </row>
    <row r="15" spans="1:66" x14ac:dyDescent="0.25">
      <c r="A15" s="170" t="s">
        <v>209</v>
      </c>
      <c r="B15" s="170">
        <v>2022</v>
      </c>
      <c r="C15" s="170" t="s">
        <v>176</v>
      </c>
      <c r="D15" s="170">
        <v>2021</v>
      </c>
      <c r="E15" s="170" t="s">
        <v>210</v>
      </c>
      <c r="F15" s="170" t="s">
        <v>211</v>
      </c>
      <c r="G15" s="170">
        <v>9797.4892578202198</v>
      </c>
      <c r="H15" s="170">
        <v>579430.99204976496</v>
      </c>
      <c r="I15" s="170">
        <v>123240.089621892</v>
      </c>
      <c r="J15" s="170">
        <v>2.3379610524030099E-2</v>
      </c>
      <c r="K15" s="170">
        <v>1.0734730403498999E-2</v>
      </c>
      <c r="L15" s="170">
        <v>0</v>
      </c>
      <c r="M15" s="170">
        <v>3.4114340927529102E-2</v>
      </c>
      <c r="N15" s="170">
        <v>1.85851656049386E-3</v>
      </c>
      <c r="O15" s="170">
        <v>2.8535605707304899E-4</v>
      </c>
      <c r="P15" s="170">
        <v>0</v>
      </c>
      <c r="Q15" s="170">
        <v>2.1438726175669102E-3</v>
      </c>
      <c r="R15" s="170">
        <v>1.9161400093097799E-3</v>
      </c>
      <c r="S15" s="170">
        <v>2.0924248901662799E-2</v>
      </c>
      <c r="T15" s="170">
        <v>2.4984261528539501E-2</v>
      </c>
      <c r="U15" s="170">
        <v>1.94255043231429E-3</v>
      </c>
      <c r="V15" s="170">
        <v>2.9825859172514298E-4</v>
      </c>
      <c r="W15" s="170">
        <v>0</v>
      </c>
      <c r="X15" s="170">
        <v>2.24080902403944E-3</v>
      </c>
      <c r="Y15" s="170">
        <v>7.6645600372391397E-3</v>
      </c>
      <c r="Z15" s="170">
        <v>4.88232474372133E-2</v>
      </c>
      <c r="AA15" s="170">
        <v>5.8728616498491898E-2</v>
      </c>
      <c r="AB15" s="170">
        <v>275.69252511626098</v>
      </c>
      <c r="AC15" s="170">
        <v>1.2812413900161399</v>
      </c>
      <c r="AD15" s="170">
        <v>0</v>
      </c>
      <c r="AE15" s="170">
        <v>276.973766506277</v>
      </c>
      <c r="AF15" s="170">
        <v>9.9352715890975701E-4</v>
      </c>
      <c r="AG15" s="170">
        <v>5.5059176679269497E-5</v>
      </c>
      <c r="AH15" s="170">
        <v>0</v>
      </c>
      <c r="AI15" s="170">
        <v>1.0485863355890199E-3</v>
      </c>
      <c r="AJ15" s="170">
        <v>4.3335025703815498E-2</v>
      </c>
      <c r="AK15" s="170">
        <v>2.01393304173653E-4</v>
      </c>
      <c r="AL15" s="170">
        <v>0</v>
      </c>
      <c r="AM15" s="170">
        <v>4.3536419007989199E-2</v>
      </c>
      <c r="AN15" s="170">
        <v>2.1390054779320399E-2</v>
      </c>
      <c r="AO15" s="170">
        <v>1.18539165709996E-3</v>
      </c>
      <c r="AP15" s="170">
        <v>0</v>
      </c>
      <c r="AQ15" s="170">
        <v>2.2575446436420399E-2</v>
      </c>
      <c r="AR15" s="170">
        <v>0</v>
      </c>
      <c r="AS15" s="170">
        <v>0</v>
      </c>
      <c r="AT15" s="170">
        <v>0</v>
      </c>
      <c r="AU15" s="170">
        <v>0</v>
      </c>
      <c r="AV15" s="170">
        <v>2.2575446436420399E-2</v>
      </c>
      <c r="AW15" s="170">
        <v>2.4351155258789201E-2</v>
      </c>
      <c r="AX15" s="170">
        <v>1.3494895914161701E-3</v>
      </c>
      <c r="AY15" s="170">
        <v>0</v>
      </c>
      <c r="AZ15" s="170">
        <v>2.5700644850205401E-2</v>
      </c>
      <c r="BA15" s="170">
        <v>0</v>
      </c>
      <c r="BB15" s="170">
        <v>0</v>
      </c>
      <c r="BC15" s="170">
        <v>0</v>
      </c>
      <c r="BD15" s="170">
        <v>0</v>
      </c>
      <c r="BE15" s="170">
        <v>2.5700644850205401E-2</v>
      </c>
      <c r="BF15" s="170">
        <v>5.76894441124133E-2</v>
      </c>
      <c r="BG15" s="170">
        <v>9.8251377701201598E-3</v>
      </c>
      <c r="BH15" s="170">
        <v>0</v>
      </c>
      <c r="BI15" s="170">
        <v>6.7514581882533398E-2</v>
      </c>
      <c r="BJ15" s="170">
        <v>2.6062858148647402E-3</v>
      </c>
      <c r="BK15" s="170">
        <v>1.2112338768736799E-5</v>
      </c>
      <c r="BL15" s="170">
        <v>0</v>
      </c>
      <c r="BM15" s="170">
        <v>2.6183981536334801E-3</v>
      </c>
      <c r="BN15" s="170">
        <v>24.684741423601601</v>
      </c>
    </row>
    <row r="16" spans="1:66" x14ac:dyDescent="0.25">
      <c r="A16" s="170" t="s">
        <v>209</v>
      </c>
      <c r="B16" s="170">
        <v>2022</v>
      </c>
      <c r="C16" s="170" t="s">
        <v>176</v>
      </c>
      <c r="D16" s="170">
        <v>2022</v>
      </c>
      <c r="E16" s="170" t="s">
        <v>210</v>
      </c>
      <c r="F16" s="170" t="s">
        <v>212</v>
      </c>
      <c r="G16" s="170">
        <v>7003.7135087786401</v>
      </c>
      <c r="H16" s="170">
        <v>485427.44873173302</v>
      </c>
      <c r="I16" s="170">
        <v>104344.895747673</v>
      </c>
      <c r="J16" s="170">
        <v>1.44739365606754E-2</v>
      </c>
      <c r="K16" s="170">
        <v>1.7215634975818199E-4</v>
      </c>
      <c r="L16" s="170">
        <v>3.1592451317066901E-2</v>
      </c>
      <c r="M16" s="170">
        <v>4.6238544227500497E-2</v>
      </c>
      <c r="N16" s="170">
        <v>5.9989310170008195E-4</v>
      </c>
      <c r="O16" s="170">
        <v>0</v>
      </c>
      <c r="P16" s="170">
        <v>3.5094796105639602E-5</v>
      </c>
      <c r="Q16" s="170">
        <v>6.3498789780572196E-4</v>
      </c>
      <c r="R16" s="170">
        <v>1.07018433474031E-3</v>
      </c>
      <c r="S16" s="170">
        <v>1.7529619403046301E-2</v>
      </c>
      <c r="T16" s="170">
        <v>1.9234791635592399E-2</v>
      </c>
      <c r="U16" s="170">
        <v>6.5243848287089201E-4</v>
      </c>
      <c r="V16" s="170">
        <v>0</v>
      </c>
      <c r="W16" s="170">
        <v>3.8168792844819702E-5</v>
      </c>
      <c r="X16" s="170">
        <v>6.9060727571571196E-4</v>
      </c>
      <c r="Y16" s="170">
        <v>4.2807373389612598E-3</v>
      </c>
      <c r="Z16" s="170">
        <v>4.0902445273774901E-2</v>
      </c>
      <c r="AA16" s="170">
        <v>4.5873789888451803E-2</v>
      </c>
      <c r="AB16" s="170">
        <v>389.26992234127403</v>
      </c>
      <c r="AC16" s="170">
        <v>0.830393897747701</v>
      </c>
      <c r="AD16" s="170">
        <v>1.9817724221159201</v>
      </c>
      <c r="AE16" s="170">
        <v>392.08208866113699</v>
      </c>
      <c r="AF16" s="170">
        <v>7.34159281440092E-4</v>
      </c>
      <c r="AG16" s="170">
        <v>6.9092772542988395E-4</v>
      </c>
      <c r="AH16" s="170">
        <v>1.02656590537384E-3</v>
      </c>
      <c r="AI16" s="170">
        <v>2.4516529122438099E-3</v>
      </c>
      <c r="AJ16" s="170">
        <v>1.8588574096966501E-3</v>
      </c>
      <c r="AK16" s="170">
        <v>2.2108844193919501E-5</v>
      </c>
      <c r="AL16" s="170">
        <v>4.0571978388327197E-3</v>
      </c>
      <c r="AM16" s="170">
        <v>5.9381640927232996E-3</v>
      </c>
      <c r="AN16" s="170">
        <v>2.1011605049672298E-3</v>
      </c>
      <c r="AO16" s="170">
        <v>1.9772744868139899E-3</v>
      </c>
      <c r="AP16" s="170">
        <v>3.7743172942669E-3</v>
      </c>
      <c r="AQ16" s="170">
        <v>7.8527522860481393E-3</v>
      </c>
      <c r="AR16" s="170">
        <v>3.9049856128749801E-5</v>
      </c>
      <c r="AS16" s="170">
        <v>4.8374941212179199E-4</v>
      </c>
      <c r="AT16" s="170">
        <v>7.16495044257283E-4</v>
      </c>
      <c r="AU16" s="170">
        <v>1.88400912935498E-5</v>
      </c>
      <c r="AV16" s="170">
        <v>9.1108866898495094E-3</v>
      </c>
      <c r="AW16" s="170">
        <v>3.0660084765480799E-3</v>
      </c>
      <c r="AX16" s="170">
        <v>2.8852342896710198E-3</v>
      </c>
      <c r="AY16" s="170">
        <v>4.1324023555854503E-3</v>
      </c>
      <c r="AZ16" s="170">
        <v>1.0083645121804499E-2</v>
      </c>
      <c r="BA16" s="170">
        <v>3.9049856128749801E-5</v>
      </c>
      <c r="BB16" s="170">
        <v>4.8374941212159201E-4</v>
      </c>
      <c r="BC16" s="170">
        <v>7.1649504425698798E-4</v>
      </c>
      <c r="BD16" s="170">
        <v>1.88400912935498E-5</v>
      </c>
      <c r="BE16" s="170">
        <v>1.1341779525605399E-2</v>
      </c>
      <c r="BF16" s="170">
        <v>6.0723716268673303E-2</v>
      </c>
      <c r="BG16" s="170">
        <v>2.91934091834735E-2</v>
      </c>
      <c r="BH16" s="170">
        <v>0.18470990497583101</v>
      </c>
      <c r="BI16" s="170">
        <v>0.27462703042797798</v>
      </c>
      <c r="BJ16" s="170">
        <v>3.8521414455476798E-3</v>
      </c>
      <c r="BK16" s="170">
        <v>8.2174207819719807E-6</v>
      </c>
      <c r="BL16" s="170">
        <v>1.9611244652453101E-5</v>
      </c>
      <c r="BM16" s="170">
        <v>3.8799701109821002E-3</v>
      </c>
      <c r="BN16" s="170">
        <v>41.385520140072998</v>
      </c>
    </row>
    <row r="17" spans="1:66" x14ac:dyDescent="0.25">
      <c r="A17" s="170" t="s">
        <v>209</v>
      </c>
      <c r="B17" s="170">
        <v>2022</v>
      </c>
      <c r="C17" s="170" t="s">
        <v>176</v>
      </c>
      <c r="D17" s="170">
        <v>2022</v>
      </c>
      <c r="E17" s="170" t="s">
        <v>210</v>
      </c>
      <c r="F17" s="170" t="s">
        <v>211</v>
      </c>
      <c r="G17" s="170">
        <v>7493.0729522029496</v>
      </c>
      <c r="H17" s="170">
        <v>519293.02183210501</v>
      </c>
      <c r="I17" s="170">
        <v>94253.4314529392</v>
      </c>
      <c r="J17" s="170">
        <v>1.4671856592637599E-2</v>
      </c>
      <c r="K17" s="170">
        <v>6.3653613410231099E-3</v>
      </c>
      <c r="L17" s="170">
        <v>0</v>
      </c>
      <c r="M17" s="170">
        <v>2.1037217933660798E-2</v>
      </c>
      <c r="N17" s="170">
        <v>9.7543989647999097E-4</v>
      </c>
      <c r="O17" s="170">
        <v>2.1823894844229301E-4</v>
      </c>
      <c r="P17" s="170">
        <v>0</v>
      </c>
      <c r="Q17" s="170">
        <v>1.19367884492228E-3</v>
      </c>
      <c r="R17" s="170">
        <v>1.7172677149489E-3</v>
      </c>
      <c r="S17" s="170">
        <v>1.8752563447242E-2</v>
      </c>
      <c r="T17" s="170">
        <v>2.1663510007113199E-2</v>
      </c>
      <c r="U17" s="170">
        <v>1.0195449601483799E-3</v>
      </c>
      <c r="V17" s="170">
        <v>2.2810674526986199E-4</v>
      </c>
      <c r="W17" s="170">
        <v>0</v>
      </c>
      <c r="X17" s="170">
        <v>1.2476517054182399E-3</v>
      </c>
      <c r="Y17" s="170">
        <v>6.8690708597956198E-3</v>
      </c>
      <c r="Z17" s="170">
        <v>4.3755981376898102E-2</v>
      </c>
      <c r="AA17" s="170">
        <v>5.1872703942111902E-2</v>
      </c>
      <c r="AB17" s="170">
        <v>240.994761367188</v>
      </c>
      <c r="AC17" s="170">
        <v>0.95576698818607897</v>
      </c>
      <c r="AD17" s="170">
        <v>0</v>
      </c>
      <c r="AE17" s="170">
        <v>241.95052835537399</v>
      </c>
      <c r="AF17" s="170">
        <v>8.6184308289490399E-4</v>
      </c>
      <c r="AG17" s="170">
        <v>4.2108995140433102E-5</v>
      </c>
      <c r="AH17" s="170">
        <v>0</v>
      </c>
      <c r="AI17" s="170">
        <v>9.0395207803533695E-4</v>
      </c>
      <c r="AJ17" s="170">
        <v>3.78810204372712E-2</v>
      </c>
      <c r="AK17" s="170">
        <v>1.50233260703879E-4</v>
      </c>
      <c r="AL17" s="170">
        <v>0</v>
      </c>
      <c r="AM17" s="170">
        <v>3.8031253697975102E-2</v>
      </c>
      <c r="AN17" s="170">
        <v>1.8554974153429101E-2</v>
      </c>
      <c r="AO17" s="170">
        <v>9.0658187315623996E-4</v>
      </c>
      <c r="AP17" s="170">
        <v>0</v>
      </c>
      <c r="AQ17" s="170">
        <v>1.9461556026585398E-2</v>
      </c>
      <c r="AR17" s="170">
        <v>0</v>
      </c>
      <c r="AS17" s="170">
        <v>0</v>
      </c>
      <c r="AT17" s="170">
        <v>0</v>
      </c>
      <c r="AU17" s="170">
        <v>0</v>
      </c>
      <c r="AV17" s="170">
        <v>1.9461556026585398E-2</v>
      </c>
      <c r="AW17" s="170">
        <v>2.1123604455178899E-2</v>
      </c>
      <c r="AX17" s="170">
        <v>1.03208318893014E-3</v>
      </c>
      <c r="AY17" s="170">
        <v>0</v>
      </c>
      <c r="AZ17" s="170">
        <v>2.2155687644108999E-2</v>
      </c>
      <c r="BA17" s="170">
        <v>0</v>
      </c>
      <c r="BB17" s="170">
        <v>0</v>
      </c>
      <c r="BC17" s="170">
        <v>0</v>
      </c>
      <c r="BD17" s="170">
        <v>0</v>
      </c>
      <c r="BE17" s="170">
        <v>2.2155687644108999E-2</v>
      </c>
      <c r="BF17" s="170">
        <v>4.15840220174927E-2</v>
      </c>
      <c r="BG17" s="170">
        <v>7.5142184022495397E-3</v>
      </c>
      <c r="BH17" s="170">
        <v>0</v>
      </c>
      <c r="BI17" s="170">
        <v>4.9098240419742201E-2</v>
      </c>
      <c r="BJ17" s="170">
        <v>2.2782671664498102E-3</v>
      </c>
      <c r="BK17" s="170">
        <v>9.0354351920673405E-6</v>
      </c>
      <c r="BL17" s="170">
        <v>0</v>
      </c>
      <c r="BM17" s="170">
        <v>2.2873026016418702E-3</v>
      </c>
      <c r="BN17" s="170">
        <v>21.563364303748401</v>
      </c>
    </row>
    <row r="18" spans="1:66" x14ac:dyDescent="0.25">
      <c r="A18" s="170" t="s">
        <v>209</v>
      </c>
      <c r="B18" s="170">
        <v>2022</v>
      </c>
      <c r="C18" s="170" t="s">
        <v>178</v>
      </c>
      <c r="D18" s="170">
        <v>2021</v>
      </c>
      <c r="E18" s="170" t="s">
        <v>210</v>
      </c>
      <c r="F18" s="170" t="s">
        <v>212</v>
      </c>
      <c r="G18" s="170">
        <v>1663.56571772907</v>
      </c>
      <c r="H18" s="170">
        <v>93714.816728683101</v>
      </c>
      <c r="I18" s="170">
        <v>24784.6504812438</v>
      </c>
      <c r="J18" s="170">
        <v>4.48020535571009E-3</v>
      </c>
      <c r="K18" s="170">
        <v>4.6681975354141497E-5</v>
      </c>
      <c r="L18" s="170">
        <v>9.0372567661341097E-3</v>
      </c>
      <c r="M18" s="170">
        <v>1.35641440971983E-2</v>
      </c>
      <c r="N18" s="170">
        <v>1.15830378336952E-4</v>
      </c>
      <c r="O18" s="170">
        <v>0</v>
      </c>
      <c r="P18" s="170">
        <v>8.3359348721011793E-6</v>
      </c>
      <c r="Q18" s="170">
        <v>1.24166313209053E-4</v>
      </c>
      <c r="R18" s="170">
        <v>2.0660580496246599E-4</v>
      </c>
      <c r="S18" s="170">
        <v>3.9482369328327398E-3</v>
      </c>
      <c r="T18" s="170">
        <v>4.2790090510042601E-3</v>
      </c>
      <c r="U18" s="170">
        <v>1.2597610490661199E-4</v>
      </c>
      <c r="V18" s="170">
        <v>0</v>
      </c>
      <c r="W18" s="170">
        <v>9.0660897514093101E-6</v>
      </c>
      <c r="X18" s="170">
        <v>1.35042194658022E-4</v>
      </c>
      <c r="Y18" s="170">
        <v>8.26423219849867E-4</v>
      </c>
      <c r="Z18" s="170">
        <v>9.2125528432763903E-3</v>
      </c>
      <c r="AA18" s="170">
        <v>1.01740182577842E-2</v>
      </c>
      <c r="AB18" s="170">
        <v>88.256903617500598</v>
      </c>
      <c r="AC18" s="170">
        <v>0.233026081906476</v>
      </c>
      <c r="AD18" s="170">
        <v>0.55008614031089897</v>
      </c>
      <c r="AE18" s="170">
        <v>89.040015839717995</v>
      </c>
      <c r="AF18" s="170">
        <v>1.6318383550718401E-4</v>
      </c>
      <c r="AG18" s="170">
        <v>1.7905536161654499E-4</v>
      </c>
      <c r="AH18" s="170">
        <v>2.89472116993869E-4</v>
      </c>
      <c r="AI18" s="170">
        <v>6.3171131411759898E-4</v>
      </c>
      <c r="AJ18" s="170">
        <v>5.069373175044E-4</v>
      </c>
      <c r="AK18" s="170">
        <v>5.2819039811180299E-6</v>
      </c>
      <c r="AL18" s="170">
        <v>1.0225339922336899E-3</v>
      </c>
      <c r="AM18" s="170">
        <v>1.5347532137192099E-3</v>
      </c>
      <c r="AN18" s="170">
        <v>4.8865784216725096E-4</v>
      </c>
      <c r="AO18" s="170">
        <v>5.3615843383921695E-4</v>
      </c>
      <c r="AP18" s="170">
        <v>1.11360131394872E-3</v>
      </c>
      <c r="AQ18" s="170">
        <v>2.1384175899551898E-3</v>
      </c>
      <c r="AR18" s="170">
        <v>9.8525796443844892E-6</v>
      </c>
      <c r="AS18" s="170">
        <v>1.32509448030211E-4</v>
      </c>
      <c r="AT18" s="170">
        <v>2.4887548407087601E-4</v>
      </c>
      <c r="AU18" s="170">
        <v>4.9716565438504598E-6</v>
      </c>
      <c r="AV18" s="170">
        <v>2.53462675824451E-3</v>
      </c>
      <c r="AW18" s="170">
        <v>7.1304837620667495E-4</v>
      </c>
      <c r="AX18" s="170">
        <v>7.8236112807070603E-4</v>
      </c>
      <c r="AY18" s="170">
        <v>1.2192532673219699E-3</v>
      </c>
      <c r="AZ18" s="170">
        <v>2.71466277159935E-3</v>
      </c>
      <c r="BA18" s="170">
        <v>9.8525796443844892E-6</v>
      </c>
      <c r="BB18" s="170">
        <v>1.32509448030157E-4</v>
      </c>
      <c r="BC18" s="170">
        <v>2.4887548407077301E-4</v>
      </c>
      <c r="BD18" s="170">
        <v>4.9716565438504598E-6</v>
      </c>
      <c r="BE18" s="170">
        <v>3.1108719398885202E-3</v>
      </c>
      <c r="BF18" s="170">
        <v>1.2533394058763501E-2</v>
      </c>
      <c r="BG18" s="170">
        <v>6.9342006409015599E-3</v>
      </c>
      <c r="BH18" s="170">
        <v>4.5078853790834303E-2</v>
      </c>
      <c r="BI18" s="170">
        <v>6.4546448490499397E-2</v>
      </c>
      <c r="BJ18" s="170">
        <v>8.7337360727968497E-4</v>
      </c>
      <c r="BK18" s="170">
        <v>2.3059819844456299E-6</v>
      </c>
      <c r="BL18" s="170">
        <v>5.4435482889819199E-6</v>
      </c>
      <c r="BM18" s="170">
        <v>8.8112313755311304E-4</v>
      </c>
      <c r="BN18" s="170">
        <v>9.3984588313899096</v>
      </c>
    </row>
    <row r="19" spans="1:66" x14ac:dyDescent="0.25">
      <c r="A19" s="170" t="s">
        <v>209</v>
      </c>
      <c r="B19" s="170">
        <v>2022</v>
      </c>
      <c r="C19" s="170" t="s">
        <v>178</v>
      </c>
      <c r="D19" s="170">
        <v>2021</v>
      </c>
      <c r="E19" s="170" t="s">
        <v>210</v>
      </c>
      <c r="F19" s="170" t="s">
        <v>211</v>
      </c>
      <c r="G19" s="170">
        <v>3831.8025260680902</v>
      </c>
      <c r="H19" s="170">
        <v>215838.03872442199</v>
      </c>
      <c r="I19" s="170">
        <v>48199.255370358798</v>
      </c>
      <c r="J19" s="170">
        <v>8.6999780462126593E-3</v>
      </c>
      <c r="K19" s="170">
        <v>4.1944758515361702E-3</v>
      </c>
      <c r="L19" s="170">
        <v>0</v>
      </c>
      <c r="M19" s="170">
        <v>1.2894453897748801E-2</v>
      </c>
      <c r="N19" s="170">
        <v>1.2965570371840001E-3</v>
      </c>
      <c r="O19" s="170">
        <v>1.11602884325551E-4</v>
      </c>
      <c r="P19" s="170">
        <v>0</v>
      </c>
      <c r="Q19" s="170">
        <v>1.40815992150956E-3</v>
      </c>
      <c r="R19" s="170">
        <v>7.1376213424099901E-4</v>
      </c>
      <c r="S19" s="170">
        <v>9.0933295902303306E-3</v>
      </c>
      <c r="T19" s="170">
        <v>1.1215251645980801E-2</v>
      </c>
      <c r="U19" s="170">
        <v>1.35518159301882E-3</v>
      </c>
      <c r="V19" s="170">
        <v>1.16649071524288E-4</v>
      </c>
      <c r="W19" s="170">
        <v>0</v>
      </c>
      <c r="X19" s="170">
        <v>1.4718306645431099E-3</v>
      </c>
      <c r="Y19" s="170">
        <v>2.85504853696399E-3</v>
      </c>
      <c r="Z19" s="170">
        <v>2.12177690438707E-2</v>
      </c>
      <c r="AA19" s="170">
        <v>2.5544648245377801E-2</v>
      </c>
      <c r="AB19" s="170">
        <v>113.087698331444</v>
      </c>
      <c r="AC19" s="170">
        <v>0.80883899086119504</v>
      </c>
      <c r="AD19" s="170">
        <v>0</v>
      </c>
      <c r="AE19" s="170">
        <v>113.89653732230499</v>
      </c>
      <c r="AF19" s="170">
        <v>3.70088856724653E-4</v>
      </c>
      <c r="AG19" s="170">
        <v>2.1533669160642999E-5</v>
      </c>
      <c r="AH19" s="170">
        <v>0</v>
      </c>
      <c r="AI19" s="170">
        <v>3.9162252588529597E-4</v>
      </c>
      <c r="AJ19" s="170">
        <v>1.7775811338779701E-2</v>
      </c>
      <c r="AK19" s="170">
        <v>1.2713822561724001E-4</v>
      </c>
      <c r="AL19" s="170">
        <v>0</v>
      </c>
      <c r="AM19" s="170">
        <v>1.7902949564396999E-2</v>
      </c>
      <c r="AN19" s="170">
        <v>7.96779519066519E-3</v>
      </c>
      <c r="AO19" s="170">
        <v>4.6360721880150902E-4</v>
      </c>
      <c r="AP19" s="170">
        <v>0</v>
      </c>
      <c r="AQ19" s="170">
        <v>8.4314024094666994E-3</v>
      </c>
      <c r="AR19" s="170">
        <v>0</v>
      </c>
      <c r="AS19" s="170">
        <v>0</v>
      </c>
      <c r="AT19" s="170">
        <v>0</v>
      </c>
      <c r="AU19" s="170">
        <v>0</v>
      </c>
      <c r="AV19" s="170">
        <v>8.4314024094666994E-3</v>
      </c>
      <c r="AW19" s="170">
        <v>9.0708050895550903E-3</v>
      </c>
      <c r="AX19" s="170">
        <v>5.2778599590335795E-4</v>
      </c>
      <c r="AY19" s="170">
        <v>0</v>
      </c>
      <c r="AZ19" s="170">
        <v>9.5985910854584494E-3</v>
      </c>
      <c r="BA19" s="170">
        <v>0</v>
      </c>
      <c r="BB19" s="170">
        <v>0</v>
      </c>
      <c r="BC19" s="170">
        <v>0</v>
      </c>
      <c r="BD19" s="170">
        <v>0</v>
      </c>
      <c r="BE19" s="170">
        <v>9.5985910854584494E-3</v>
      </c>
      <c r="BF19" s="170">
        <v>2.14893173530076E-2</v>
      </c>
      <c r="BG19" s="170">
        <v>3.8426158718636301E-3</v>
      </c>
      <c r="BH19" s="170">
        <v>0</v>
      </c>
      <c r="BI19" s="170">
        <v>2.5331933224871199E-2</v>
      </c>
      <c r="BJ19" s="170">
        <v>1.06908543810773E-3</v>
      </c>
      <c r="BK19" s="170">
        <v>7.6464372311221094E-6</v>
      </c>
      <c r="BL19" s="170">
        <v>0</v>
      </c>
      <c r="BM19" s="170">
        <v>1.0767318753388501E-3</v>
      </c>
      <c r="BN19" s="170">
        <v>10.1508045628609</v>
      </c>
    </row>
    <row r="20" spans="1:66" x14ac:dyDescent="0.25">
      <c r="A20" s="170" t="s">
        <v>209</v>
      </c>
      <c r="B20" s="170">
        <v>2022</v>
      </c>
      <c r="C20" s="170" t="s">
        <v>178</v>
      </c>
      <c r="D20" s="170">
        <v>2022</v>
      </c>
      <c r="E20" s="170" t="s">
        <v>210</v>
      </c>
      <c r="F20" s="170" t="s">
        <v>212</v>
      </c>
      <c r="G20" s="170">
        <v>1161.2726161118701</v>
      </c>
      <c r="H20" s="170">
        <v>76262.359349214195</v>
      </c>
      <c r="I20" s="170">
        <v>17301.231683868999</v>
      </c>
      <c r="J20" s="170">
        <v>2.6260694992580199E-3</v>
      </c>
      <c r="K20" s="170">
        <v>2.8559784888082902E-5</v>
      </c>
      <c r="L20" s="170">
        <v>5.2410126897441201E-3</v>
      </c>
      <c r="M20" s="170">
        <v>7.8956419738902307E-3</v>
      </c>
      <c r="N20" s="170">
        <v>9.4245315983870596E-5</v>
      </c>
      <c r="O20" s="170">
        <v>0</v>
      </c>
      <c r="P20" s="170">
        <v>5.8190023955757503E-6</v>
      </c>
      <c r="Q20" s="170">
        <v>1.00064318379446E-4</v>
      </c>
      <c r="R20" s="170">
        <v>1.6812972261683799E-4</v>
      </c>
      <c r="S20" s="170">
        <v>3.21295899920778E-3</v>
      </c>
      <c r="T20" s="170">
        <v>3.48115304020406E-3</v>
      </c>
      <c r="U20" s="170">
        <v>1.0250038015764E-4</v>
      </c>
      <c r="V20" s="170">
        <v>0</v>
      </c>
      <c r="W20" s="170">
        <v>6.3286960360641302E-6</v>
      </c>
      <c r="X20" s="170">
        <v>1.08829076193704E-4</v>
      </c>
      <c r="Y20" s="170">
        <v>6.7251889046735305E-4</v>
      </c>
      <c r="Z20" s="170">
        <v>7.49690433148482E-3</v>
      </c>
      <c r="AA20" s="170">
        <v>8.2782522981458707E-3</v>
      </c>
      <c r="AB20" s="170">
        <v>70.049912051094495</v>
      </c>
      <c r="AC20" s="170">
        <v>0.15869176805364901</v>
      </c>
      <c r="AD20" s="170">
        <v>0.37399292696186098</v>
      </c>
      <c r="AE20" s="170">
        <v>70.582596746109999</v>
      </c>
      <c r="AF20" s="170">
        <v>1.1479724427257099E-4</v>
      </c>
      <c r="AG20" s="170">
        <v>1.1402242071324E-4</v>
      </c>
      <c r="AH20" s="170">
        <v>1.6941212294350401E-4</v>
      </c>
      <c r="AI20" s="170">
        <v>3.9823178792931601E-4</v>
      </c>
      <c r="AJ20" s="170">
        <v>3.2885725160718197E-4</v>
      </c>
      <c r="AK20" s="170">
        <v>3.5763595132718999E-6</v>
      </c>
      <c r="AL20" s="170">
        <v>6.56298333174879E-4</v>
      </c>
      <c r="AM20" s="170">
        <v>9.8873194429533297E-4</v>
      </c>
      <c r="AN20" s="170">
        <v>3.30271584288314E-4</v>
      </c>
      <c r="AO20" s="170">
        <v>3.2801888566656398E-4</v>
      </c>
      <c r="AP20" s="170">
        <v>6.2613833399142798E-4</v>
      </c>
      <c r="AQ20" s="170">
        <v>1.2844288039462999E-3</v>
      </c>
      <c r="AR20" s="170">
        <v>6.4747834885858796E-6</v>
      </c>
      <c r="AS20" s="170">
        <v>8.0209583766258495E-5</v>
      </c>
      <c r="AT20" s="170">
        <v>1.18800701004252E-4</v>
      </c>
      <c r="AU20" s="170">
        <v>3.1238402422977602E-6</v>
      </c>
      <c r="AV20" s="170">
        <v>1.4930377124477E-3</v>
      </c>
      <c r="AW20" s="170">
        <v>4.8193152050834102E-4</v>
      </c>
      <c r="AX20" s="170">
        <v>4.7864438796750602E-4</v>
      </c>
      <c r="AY20" s="170">
        <v>6.8554266230844195E-4</v>
      </c>
      <c r="AZ20" s="170">
        <v>1.6461185707842901E-3</v>
      </c>
      <c r="BA20" s="170">
        <v>6.4747834885858796E-6</v>
      </c>
      <c r="BB20" s="170">
        <v>8.0209583766225495E-5</v>
      </c>
      <c r="BC20" s="170">
        <v>1.18800701004203E-4</v>
      </c>
      <c r="BD20" s="170">
        <v>3.1238402422977602E-6</v>
      </c>
      <c r="BE20" s="170">
        <v>1.8547274792855999E-3</v>
      </c>
      <c r="BF20" s="170">
        <v>9.5399093792500594E-3</v>
      </c>
      <c r="BG20" s="170">
        <v>4.8405044856880399E-3</v>
      </c>
      <c r="BH20" s="170">
        <v>3.0626403307931201E-2</v>
      </c>
      <c r="BI20" s="170">
        <v>4.50068171728693E-2</v>
      </c>
      <c r="BJ20" s="170">
        <v>6.93200666123954E-4</v>
      </c>
      <c r="BK20" s="170">
        <v>1.5703836893176899E-6</v>
      </c>
      <c r="BL20" s="170">
        <v>3.7009631918811101E-6</v>
      </c>
      <c r="BM20" s="170">
        <v>6.9847201300515295E-4</v>
      </c>
      <c r="BN20" s="170">
        <v>7.4502191343389397</v>
      </c>
    </row>
    <row r="21" spans="1:66" x14ac:dyDescent="0.25">
      <c r="A21" s="170" t="s">
        <v>209</v>
      </c>
      <c r="B21" s="170">
        <v>2022</v>
      </c>
      <c r="C21" s="170" t="s">
        <v>178</v>
      </c>
      <c r="D21" s="170">
        <v>2022</v>
      </c>
      <c r="E21" s="170" t="s">
        <v>210</v>
      </c>
      <c r="F21" s="170" t="s">
        <v>211</v>
      </c>
      <c r="G21" s="170">
        <v>2962.5656190084201</v>
      </c>
      <c r="H21" s="170">
        <v>194536.276386543</v>
      </c>
      <c r="I21" s="170">
        <v>37265.348579577199</v>
      </c>
      <c r="J21" s="170">
        <v>5.4957409945903396E-3</v>
      </c>
      <c r="K21" s="170">
        <v>2.5164259272380698E-3</v>
      </c>
      <c r="L21" s="170">
        <v>0</v>
      </c>
      <c r="M21" s="170">
        <v>8.0121669218284099E-3</v>
      </c>
      <c r="N21" s="170">
        <v>9.1144221650562001E-4</v>
      </c>
      <c r="O21" s="170">
        <v>8.6285988339884805E-5</v>
      </c>
      <c r="P21" s="170">
        <v>0</v>
      </c>
      <c r="Q21" s="170">
        <v>9.9772820484550495E-4</v>
      </c>
      <c r="R21" s="170">
        <v>6.4331861353799703E-4</v>
      </c>
      <c r="S21" s="170">
        <v>8.1958791364740904E-3</v>
      </c>
      <c r="T21" s="170">
        <v>9.8369259548575904E-3</v>
      </c>
      <c r="U21" s="170">
        <v>9.5265358907106897E-4</v>
      </c>
      <c r="V21" s="170">
        <v>9.0187457844211906E-5</v>
      </c>
      <c r="W21" s="170">
        <v>0</v>
      </c>
      <c r="X21" s="170">
        <v>1.0428410469152799E-3</v>
      </c>
      <c r="Y21" s="170">
        <v>2.5732744541519898E-3</v>
      </c>
      <c r="Z21" s="170">
        <v>1.91237179851062E-2</v>
      </c>
      <c r="AA21" s="170">
        <v>2.2739833486173401E-2</v>
      </c>
      <c r="AB21" s="170">
        <v>99.415847372722794</v>
      </c>
      <c r="AC21" s="170">
        <v>0.60996208320302803</v>
      </c>
      <c r="AD21" s="170">
        <v>0</v>
      </c>
      <c r="AE21" s="170">
        <v>100.025809455925</v>
      </c>
      <c r="AF21" s="170">
        <v>3.2286153891372698E-4</v>
      </c>
      <c r="AG21" s="170">
        <v>1.6648798436876701E-5</v>
      </c>
      <c r="AH21" s="170">
        <v>0</v>
      </c>
      <c r="AI21" s="170">
        <v>3.39510337350604E-4</v>
      </c>
      <c r="AJ21" s="170">
        <v>1.56267867598033E-2</v>
      </c>
      <c r="AK21" s="170">
        <v>9.5877545257381296E-5</v>
      </c>
      <c r="AL21" s="170">
        <v>0</v>
      </c>
      <c r="AM21" s="170">
        <v>1.57226643050607E-2</v>
      </c>
      <c r="AN21" s="170">
        <v>6.95101884389214E-3</v>
      </c>
      <c r="AO21" s="170">
        <v>3.5843882814984599E-4</v>
      </c>
      <c r="AP21" s="170">
        <v>0</v>
      </c>
      <c r="AQ21" s="170">
        <v>7.3094576720419803E-3</v>
      </c>
      <c r="AR21" s="170">
        <v>0</v>
      </c>
      <c r="AS21" s="170">
        <v>0</v>
      </c>
      <c r="AT21" s="170">
        <v>0</v>
      </c>
      <c r="AU21" s="170">
        <v>0</v>
      </c>
      <c r="AV21" s="170">
        <v>7.3094576720419803E-3</v>
      </c>
      <c r="AW21" s="170">
        <v>7.9132728186385899E-3</v>
      </c>
      <c r="AX21" s="170">
        <v>4.0805877521612701E-4</v>
      </c>
      <c r="AY21" s="170">
        <v>0</v>
      </c>
      <c r="AZ21" s="170">
        <v>8.3213315938547201E-3</v>
      </c>
      <c r="BA21" s="170">
        <v>0</v>
      </c>
      <c r="BB21" s="170">
        <v>0</v>
      </c>
      <c r="BC21" s="170">
        <v>0</v>
      </c>
      <c r="BD21" s="170">
        <v>0</v>
      </c>
      <c r="BE21" s="170">
        <v>8.3213315938547201E-3</v>
      </c>
      <c r="BF21" s="170">
        <v>1.55781041923465E-2</v>
      </c>
      <c r="BG21" s="170">
        <v>2.9709259784638899E-3</v>
      </c>
      <c r="BH21" s="170">
        <v>0</v>
      </c>
      <c r="BI21" s="170">
        <v>1.8549030170810402E-2</v>
      </c>
      <c r="BJ21" s="170">
        <v>9.3983727948742605E-4</v>
      </c>
      <c r="BK21" s="170">
        <v>5.7663352475262004E-6</v>
      </c>
      <c r="BL21" s="170">
        <v>0</v>
      </c>
      <c r="BM21" s="170">
        <v>9.4560361473495201E-4</v>
      </c>
      <c r="BN21" s="170">
        <v>8.9146032609915693</v>
      </c>
    </row>
    <row r="22" spans="1:66" x14ac:dyDescent="0.25">
      <c r="A22" s="170" t="s">
        <v>209</v>
      </c>
      <c r="B22" s="170">
        <v>2023</v>
      </c>
      <c r="C22" s="170" t="s">
        <v>176</v>
      </c>
      <c r="D22" s="170">
        <v>2021</v>
      </c>
      <c r="E22" s="170" t="s">
        <v>210</v>
      </c>
      <c r="F22" s="170" t="s">
        <v>212</v>
      </c>
      <c r="G22" s="170">
        <v>9361.5497860388205</v>
      </c>
      <c r="H22" s="170">
        <v>491384.22954218602</v>
      </c>
      <c r="I22" s="170">
        <v>139473.14310279701</v>
      </c>
      <c r="J22" s="170">
        <v>1.6417342491354899E-2</v>
      </c>
      <c r="K22" s="170">
        <v>2.6239244738255198E-4</v>
      </c>
      <c r="L22" s="170">
        <v>4.5206683147797799E-2</v>
      </c>
      <c r="M22" s="170">
        <v>6.1886418086535298E-2</v>
      </c>
      <c r="N22" s="170">
        <v>6.0685943471046604E-4</v>
      </c>
      <c r="O22" s="170">
        <v>0</v>
      </c>
      <c r="P22" s="170">
        <v>4.6909640230432601E-5</v>
      </c>
      <c r="Q22" s="170">
        <v>6.53769074940898E-4</v>
      </c>
      <c r="R22" s="170">
        <v>1.0833167884684301E-3</v>
      </c>
      <c r="S22" s="170">
        <v>1.77447289951129E-2</v>
      </c>
      <c r="T22" s="170">
        <v>1.9481814858522298E-2</v>
      </c>
      <c r="U22" s="170">
        <v>6.6001500563400998E-4</v>
      </c>
      <c r="V22" s="170">
        <v>0</v>
      </c>
      <c r="W22" s="170">
        <v>5.1018513827258802E-5</v>
      </c>
      <c r="X22" s="170">
        <v>7.1103351946126905E-4</v>
      </c>
      <c r="Y22" s="170">
        <v>4.3332671538737402E-3</v>
      </c>
      <c r="Z22" s="170">
        <v>4.1404367655263598E-2</v>
      </c>
      <c r="AA22" s="170">
        <v>4.6448668328598598E-2</v>
      </c>
      <c r="AB22" s="170">
        <v>403.93595522589999</v>
      </c>
      <c r="AC22" s="170">
        <v>1.13771179592976</v>
      </c>
      <c r="AD22" s="170">
        <v>2.6846335321694399</v>
      </c>
      <c r="AE22" s="170">
        <v>407.75830055399899</v>
      </c>
      <c r="AF22" s="170">
        <v>7.4526805399473001E-4</v>
      </c>
      <c r="AG22" s="170">
        <v>1.00970069428955E-3</v>
      </c>
      <c r="AH22" s="170">
        <v>1.48971446488489E-3</v>
      </c>
      <c r="AI22" s="170">
        <v>3.2446832131691702E-3</v>
      </c>
      <c r="AJ22" s="170">
        <v>1.93753986726163E-3</v>
      </c>
      <c r="AK22" s="170">
        <v>3.0965401586530901E-5</v>
      </c>
      <c r="AL22" s="170">
        <v>5.3349204657027601E-3</v>
      </c>
      <c r="AM22" s="170">
        <v>7.3034257345509302E-3</v>
      </c>
      <c r="AN22" s="170">
        <v>2.2244841398537398E-3</v>
      </c>
      <c r="AO22" s="170">
        <v>3.0136668933266899E-3</v>
      </c>
      <c r="AP22" s="170">
        <v>5.7124552802618397E-3</v>
      </c>
      <c r="AQ22" s="170">
        <v>1.0950606313442199E-2</v>
      </c>
      <c r="AR22" s="170">
        <v>6.0432944767121998E-5</v>
      </c>
      <c r="AS22" s="170">
        <v>8.9457795039164301E-4</v>
      </c>
      <c r="AT22" s="170">
        <v>2.1035728121747699E-3</v>
      </c>
      <c r="AU22" s="170">
        <v>3.220482134404E-5</v>
      </c>
      <c r="AV22" s="170">
        <v>1.40413948421198E-2</v>
      </c>
      <c r="AW22" s="170">
        <v>3.2459620350824602E-3</v>
      </c>
      <c r="AX22" s="170">
        <v>4.39753565640908E-3</v>
      </c>
      <c r="AY22" s="170">
        <v>6.2544194925497603E-3</v>
      </c>
      <c r="AZ22" s="170">
        <v>1.3897917184041301E-2</v>
      </c>
      <c r="BA22" s="170">
        <v>6.0432944767121998E-5</v>
      </c>
      <c r="BB22" s="170">
        <v>8.9457795039127503E-4</v>
      </c>
      <c r="BC22" s="170">
        <v>2.1035728121739099E-3</v>
      </c>
      <c r="BD22" s="170">
        <v>3.220482134404E-5</v>
      </c>
      <c r="BE22" s="170">
        <v>1.69887057127176E-2</v>
      </c>
      <c r="BF22" s="170">
        <v>6.2040693584594603E-2</v>
      </c>
      <c r="BG22" s="170">
        <v>3.9021520962091702E-2</v>
      </c>
      <c r="BH22" s="170">
        <v>0.23231997615564601</v>
      </c>
      <c r="BI22" s="170">
        <v>0.33338219070233299</v>
      </c>
      <c r="BJ22" s="170">
        <v>3.99727373004795E-3</v>
      </c>
      <c r="BK22" s="170">
        <v>1.12585805135678E-5</v>
      </c>
      <c r="BL22" s="170">
        <v>2.65666251149774E-5</v>
      </c>
      <c r="BM22" s="170">
        <v>4.0350989356764998E-3</v>
      </c>
      <c r="BN22" s="170">
        <v>43.040194509992503</v>
      </c>
    </row>
    <row r="23" spans="1:66" x14ac:dyDescent="0.25">
      <c r="A23" s="170" t="s">
        <v>209</v>
      </c>
      <c r="B23" s="170">
        <v>2023</v>
      </c>
      <c r="C23" s="170" t="s">
        <v>176</v>
      </c>
      <c r="D23" s="170">
        <v>2021</v>
      </c>
      <c r="E23" s="170" t="s">
        <v>210</v>
      </c>
      <c r="F23" s="170" t="s">
        <v>211</v>
      </c>
      <c r="G23" s="170">
        <v>9721.8541299682092</v>
      </c>
      <c r="H23" s="170">
        <v>510345.03441650397</v>
      </c>
      <c r="I23" s="170">
        <v>122288.69486250399</v>
      </c>
      <c r="J23" s="170">
        <v>2.2086704301578299E-2</v>
      </c>
      <c r="K23" s="170">
        <v>1.0651859916463001E-2</v>
      </c>
      <c r="L23" s="170">
        <v>0</v>
      </c>
      <c r="M23" s="170">
        <v>3.2738564218041402E-2</v>
      </c>
      <c r="N23" s="170">
        <v>1.98188727076148E-3</v>
      </c>
      <c r="O23" s="170">
        <v>2.83153151686566E-4</v>
      </c>
      <c r="P23" s="170">
        <v>0</v>
      </c>
      <c r="Q23" s="170">
        <v>2.2650404224480499E-3</v>
      </c>
      <c r="R23" s="170">
        <v>1.6876773117342201E-3</v>
      </c>
      <c r="S23" s="170">
        <v>1.84294362441377E-2</v>
      </c>
      <c r="T23" s="170">
        <v>2.238215397832E-2</v>
      </c>
      <c r="U23" s="170">
        <v>2.0714994186507999E-3</v>
      </c>
      <c r="V23" s="170">
        <v>2.9595608073233097E-4</v>
      </c>
      <c r="W23" s="170">
        <v>0</v>
      </c>
      <c r="X23" s="170">
        <v>2.36745549938314E-3</v>
      </c>
      <c r="Y23" s="170">
        <v>6.7507092469368899E-3</v>
      </c>
      <c r="Z23" s="170">
        <v>4.3002017902988E-2</v>
      </c>
      <c r="AA23" s="170">
        <v>5.2120182649307997E-2</v>
      </c>
      <c r="AB23" s="170">
        <v>242.820424719399</v>
      </c>
      <c r="AC23" s="170">
        <v>1.2713504012339001</v>
      </c>
      <c r="AD23" s="170">
        <v>0</v>
      </c>
      <c r="AE23" s="170">
        <v>244.09177512063201</v>
      </c>
      <c r="AF23" s="170">
        <v>9.0172501668874601E-4</v>
      </c>
      <c r="AG23" s="170">
        <v>5.4634128204300399E-5</v>
      </c>
      <c r="AH23" s="170">
        <v>0</v>
      </c>
      <c r="AI23" s="170">
        <v>9.5635914489304596E-4</v>
      </c>
      <c r="AJ23" s="170">
        <v>3.8167989292379599E-2</v>
      </c>
      <c r="AK23" s="170">
        <v>1.99838578477215E-4</v>
      </c>
      <c r="AL23" s="170">
        <v>0</v>
      </c>
      <c r="AM23" s="170">
        <v>3.8367827870856797E-2</v>
      </c>
      <c r="AN23" s="170">
        <v>1.9413608707004499E-2</v>
      </c>
      <c r="AO23" s="170">
        <v>1.1762406136866801E-3</v>
      </c>
      <c r="AP23" s="170">
        <v>0</v>
      </c>
      <c r="AQ23" s="170">
        <v>2.05898493206912E-2</v>
      </c>
      <c r="AR23" s="170">
        <v>0</v>
      </c>
      <c r="AS23" s="170">
        <v>0</v>
      </c>
      <c r="AT23" s="170">
        <v>0</v>
      </c>
      <c r="AU23" s="170">
        <v>0</v>
      </c>
      <c r="AV23" s="170">
        <v>2.05898493206912E-2</v>
      </c>
      <c r="AW23" s="170">
        <v>2.2101102808520599E-2</v>
      </c>
      <c r="AX23" s="170">
        <v>1.3390717368928599E-3</v>
      </c>
      <c r="AY23" s="170">
        <v>0</v>
      </c>
      <c r="AZ23" s="170">
        <v>2.34401745454135E-2</v>
      </c>
      <c r="BA23" s="170">
        <v>0</v>
      </c>
      <c r="BB23" s="170">
        <v>0</v>
      </c>
      <c r="BC23" s="170">
        <v>0</v>
      </c>
      <c r="BD23" s="170">
        <v>0</v>
      </c>
      <c r="BE23" s="170">
        <v>2.34401745454135E-2</v>
      </c>
      <c r="BF23" s="170">
        <v>6.0325034536430198E-2</v>
      </c>
      <c r="BG23" s="170">
        <v>9.7492891999557702E-3</v>
      </c>
      <c r="BH23" s="170">
        <v>0</v>
      </c>
      <c r="BI23" s="170">
        <v>7.0074323736386002E-2</v>
      </c>
      <c r="BJ23" s="170">
        <v>2.29552625062548E-3</v>
      </c>
      <c r="BK23" s="170">
        <v>1.2018833354517699E-5</v>
      </c>
      <c r="BL23" s="170">
        <v>0</v>
      </c>
      <c r="BM23" s="170">
        <v>2.3075450839799899E-3</v>
      </c>
      <c r="BN23" s="170">
        <v>21.754198704389498</v>
      </c>
    </row>
    <row r="24" spans="1:66" x14ac:dyDescent="0.25">
      <c r="A24" s="170" t="s">
        <v>209</v>
      </c>
      <c r="B24" s="170">
        <v>2023</v>
      </c>
      <c r="C24" s="170" t="s">
        <v>176</v>
      </c>
      <c r="D24" s="170">
        <v>2022</v>
      </c>
      <c r="E24" s="170" t="s">
        <v>210</v>
      </c>
      <c r="F24" s="170" t="s">
        <v>212</v>
      </c>
      <c r="G24" s="170">
        <v>9648.3908355285203</v>
      </c>
      <c r="H24" s="170">
        <v>563047.762749393</v>
      </c>
      <c r="I24" s="170">
        <v>143746.64734703</v>
      </c>
      <c r="J24" s="170">
        <v>1.7902690467759001E-2</v>
      </c>
      <c r="K24" s="170">
        <v>2.37164433582685E-4</v>
      </c>
      <c r="L24" s="170">
        <v>4.5870049345302602E-2</v>
      </c>
      <c r="M24" s="170">
        <v>6.4009904246644406E-2</v>
      </c>
      <c r="N24" s="170">
        <v>6.9534312328148101E-4</v>
      </c>
      <c r="O24" s="170">
        <v>0</v>
      </c>
      <c r="P24" s="170">
        <v>4.8346967461757903E-5</v>
      </c>
      <c r="Q24" s="170">
        <v>7.4369009074323896E-4</v>
      </c>
      <c r="R24" s="170">
        <v>1.24130783493865E-3</v>
      </c>
      <c r="S24" s="170">
        <v>2.0332622336295101E-2</v>
      </c>
      <c r="T24" s="170">
        <v>2.2317620261976999E-2</v>
      </c>
      <c r="U24" s="170">
        <v>7.5624909028423795E-4</v>
      </c>
      <c r="V24" s="170">
        <v>0</v>
      </c>
      <c r="W24" s="170">
        <v>5.25817383343206E-5</v>
      </c>
      <c r="X24" s="170">
        <v>8.0883082861855796E-4</v>
      </c>
      <c r="Y24" s="170">
        <v>4.9652313397546199E-3</v>
      </c>
      <c r="Z24" s="170">
        <v>4.7442785451355399E-2</v>
      </c>
      <c r="AA24" s="170">
        <v>5.3216847619728599E-2</v>
      </c>
      <c r="AB24" s="170">
        <v>451.45886024368099</v>
      </c>
      <c r="AC24" s="170">
        <v>1.14395953844561</v>
      </c>
      <c r="AD24" s="170">
        <v>2.7427612749679402</v>
      </c>
      <c r="AE24" s="170">
        <v>455.34558105709499</v>
      </c>
      <c r="AF24" s="170">
        <v>8.6393283851531196E-4</v>
      </c>
      <c r="AG24" s="170">
        <v>9.2998726471358998E-4</v>
      </c>
      <c r="AH24" s="170">
        <v>1.50315371710581E-3</v>
      </c>
      <c r="AI24" s="170">
        <v>3.2970738203347101E-3</v>
      </c>
      <c r="AJ24" s="170">
        <v>2.1793479759148401E-3</v>
      </c>
      <c r="AK24" s="170">
        <v>2.8869356609576701E-5</v>
      </c>
      <c r="AL24" s="170">
        <v>5.5836299012053201E-3</v>
      </c>
      <c r="AM24" s="170">
        <v>7.7918472337297397E-3</v>
      </c>
      <c r="AN24" s="170">
        <v>2.5305837121918401E-3</v>
      </c>
      <c r="AO24" s="170">
        <v>2.7239145367651302E-3</v>
      </c>
      <c r="AP24" s="170">
        <v>5.65636063535176E-3</v>
      </c>
      <c r="AQ24" s="170">
        <v>1.09108588843087E-2</v>
      </c>
      <c r="AR24" s="170">
        <v>5.7232231360085702E-5</v>
      </c>
      <c r="AS24" s="170">
        <v>7.6924650211835201E-4</v>
      </c>
      <c r="AT24" s="170">
        <v>1.44351077220761E-3</v>
      </c>
      <c r="AU24" s="170">
        <v>2.88615204570082E-5</v>
      </c>
      <c r="AV24" s="170">
        <v>1.3209709910451801E-2</v>
      </c>
      <c r="AW24" s="170">
        <v>3.6926218124948402E-3</v>
      </c>
      <c r="AX24" s="170">
        <v>3.9747296978841001E-3</v>
      </c>
      <c r="AY24" s="170">
        <v>6.1930029171298204E-3</v>
      </c>
      <c r="AZ24" s="170">
        <v>1.38603544275087E-2</v>
      </c>
      <c r="BA24" s="170">
        <v>5.7232231360085702E-5</v>
      </c>
      <c r="BB24" s="170">
        <v>7.6924650211803499E-4</v>
      </c>
      <c r="BC24" s="170">
        <v>1.44351077220701E-3</v>
      </c>
      <c r="BD24" s="170">
        <v>2.88615204570082E-5</v>
      </c>
      <c r="BE24" s="170">
        <v>1.6159205453650901E-2</v>
      </c>
      <c r="BF24" s="170">
        <v>7.5262332317018996E-2</v>
      </c>
      <c r="BG24" s="170">
        <v>4.0217153552984199E-2</v>
      </c>
      <c r="BH24" s="170">
        <v>0.261471883525625</v>
      </c>
      <c r="BI24" s="170">
        <v>0.37695136939562801</v>
      </c>
      <c r="BJ24" s="170">
        <v>4.4675513999248703E-3</v>
      </c>
      <c r="BK24" s="170">
        <v>1.13204069905318E-5</v>
      </c>
      <c r="BL24" s="170">
        <v>2.7141846251569399E-5</v>
      </c>
      <c r="BM24" s="170">
        <v>4.5060136531669698E-3</v>
      </c>
      <c r="BN24" s="170">
        <v>48.063184370093602</v>
      </c>
    </row>
    <row r="25" spans="1:66" x14ac:dyDescent="0.25">
      <c r="A25" s="170" t="s">
        <v>209</v>
      </c>
      <c r="B25" s="170">
        <v>2023</v>
      </c>
      <c r="C25" s="170" t="s">
        <v>176</v>
      </c>
      <c r="D25" s="170">
        <v>2022</v>
      </c>
      <c r="E25" s="170" t="s">
        <v>210</v>
      </c>
      <c r="F25" s="170" t="s">
        <v>211</v>
      </c>
      <c r="G25" s="170">
        <v>9864.0847536344099</v>
      </c>
      <c r="H25" s="170">
        <v>575671.55013662402</v>
      </c>
      <c r="I25" s="170">
        <v>124077.77718210001</v>
      </c>
      <c r="J25" s="170">
        <v>1.7598136056311501E-2</v>
      </c>
      <c r="K25" s="170">
        <v>8.3795345589022102E-3</v>
      </c>
      <c r="L25" s="170">
        <v>0</v>
      </c>
      <c r="M25" s="170">
        <v>2.5977670615213801E-2</v>
      </c>
      <c r="N25" s="170">
        <v>1.38629675768483E-3</v>
      </c>
      <c r="O25" s="170">
        <v>2.8729567931751301E-4</v>
      </c>
      <c r="P25" s="170">
        <v>0</v>
      </c>
      <c r="Q25" s="170">
        <v>1.6735924370023399E-3</v>
      </c>
      <c r="R25" s="170">
        <v>1.9037077832789299E-3</v>
      </c>
      <c r="S25" s="170">
        <v>2.07884889934059E-2</v>
      </c>
      <c r="T25" s="170">
        <v>2.4365789213687199E-2</v>
      </c>
      <c r="U25" s="170">
        <v>1.4489789454665801E-3</v>
      </c>
      <c r="V25" s="170">
        <v>3.0028591508055502E-4</v>
      </c>
      <c r="W25" s="170">
        <v>0</v>
      </c>
      <c r="X25" s="170">
        <v>1.74926486054714E-3</v>
      </c>
      <c r="Y25" s="170">
        <v>7.6148311331157197E-3</v>
      </c>
      <c r="Z25" s="170">
        <v>4.85064743179471E-2</v>
      </c>
      <c r="AA25" s="170">
        <v>5.7870570311609998E-2</v>
      </c>
      <c r="AB25" s="170">
        <v>267.15784625453699</v>
      </c>
      <c r="AC25" s="170">
        <v>1.25819762283532</v>
      </c>
      <c r="AD25" s="170">
        <v>0</v>
      </c>
      <c r="AE25" s="170">
        <v>268.416043877373</v>
      </c>
      <c r="AF25" s="170">
        <v>9.8679352867468402E-4</v>
      </c>
      <c r="AG25" s="170">
        <v>5.5433424925283202E-5</v>
      </c>
      <c r="AH25" s="170">
        <v>0</v>
      </c>
      <c r="AI25" s="170">
        <v>1.0422269535999599E-3</v>
      </c>
      <c r="AJ25" s="170">
        <v>4.19934930391535E-2</v>
      </c>
      <c r="AK25" s="170">
        <v>1.9777114487618E-4</v>
      </c>
      <c r="AL25" s="170">
        <v>0</v>
      </c>
      <c r="AM25" s="170">
        <v>4.21912641840297E-2</v>
      </c>
      <c r="AN25" s="170">
        <v>2.1245083684871501E-2</v>
      </c>
      <c r="AO25" s="170">
        <v>1.1934490014931299E-3</v>
      </c>
      <c r="AP25" s="170">
        <v>0</v>
      </c>
      <c r="AQ25" s="170">
        <v>2.2438532686364601E-2</v>
      </c>
      <c r="AR25" s="170">
        <v>0</v>
      </c>
      <c r="AS25" s="170">
        <v>0</v>
      </c>
      <c r="AT25" s="170">
        <v>0</v>
      </c>
      <c r="AU25" s="170">
        <v>0</v>
      </c>
      <c r="AV25" s="170">
        <v>2.2438532686364601E-2</v>
      </c>
      <c r="AW25" s="170">
        <v>2.4186115306092298E-2</v>
      </c>
      <c r="AX25" s="170">
        <v>1.3586623423191399E-3</v>
      </c>
      <c r="AY25" s="170">
        <v>0</v>
      </c>
      <c r="AZ25" s="170">
        <v>2.5544777648411499E-2</v>
      </c>
      <c r="BA25" s="170">
        <v>0</v>
      </c>
      <c r="BB25" s="170">
        <v>0</v>
      </c>
      <c r="BC25" s="170">
        <v>0</v>
      </c>
      <c r="BD25" s="170">
        <v>0</v>
      </c>
      <c r="BE25" s="170">
        <v>2.5544777648411499E-2</v>
      </c>
      <c r="BF25" s="170">
        <v>5.7298453909844303E-2</v>
      </c>
      <c r="BG25" s="170">
        <v>9.8919211984073302E-3</v>
      </c>
      <c r="BH25" s="170">
        <v>0</v>
      </c>
      <c r="BI25" s="170">
        <v>6.7190375108251599E-2</v>
      </c>
      <c r="BJ25" s="170">
        <v>2.5256024069908599E-3</v>
      </c>
      <c r="BK25" s="170">
        <v>1.1894492298292701E-5</v>
      </c>
      <c r="BL25" s="170">
        <v>0</v>
      </c>
      <c r="BM25" s="170">
        <v>2.5374968992891499E-3</v>
      </c>
      <c r="BN25" s="170">
        <v>23.922051249243101</v>
      </c>
    </row>
    <row r="26" spans="1:66" x14ac:dyDescent="0.25">
      <c r="A26" s="170" t="s">
        <v>209</v>
      </c>
      <c r="B26" s="170">
        <v>2023</v>
      </c>
      <c r="C26" s="170" t="s">
        <v>176</v>
      </c>
      <c r="D26" s="170">
        <v>2023</v>
      </c>
      <c r="E26" s="170" t="s">
        <v>210</v>
      </c>
      <c r="F26" s="170" t="s">
        <v>212</v>
      </c>
      <c r="G26" s="170">
        <v>7035.5924899432903</v>
      </c>
      <c r="H26" s="170">
        <v>481203.05612104101</v>
      </c>
      <c r="I26" s="170">
        <v>104819.845067345</v>
      </c>
      <c r="J26" s="170">
        <v>1.4339494626226201E-2</v>
      </c>
      <c r="K26" s="170">
        <v>1.7293995820025199E-4</v>
      </c>
      <c r="L26" s="170">
        <v>3.1735684337295303E-2</v>
      </c>
      <c r="M26" s="170">
        <v>4.6248118921721898E-2</v>
      </c>
      <c r="N26" s="170">
        <v>5.9456540735418296E-4</v>
      </c>
      <c r="O26" s="170">
        <v>0</v>
      </c>
      <c r="P26" s="170">
        <v>3.5254537982949E-5</v>
      </c>
      <c r="Q26" s="170">
        <v>6.2981994533713203E-4</v>
      </c>
      <c r="R26" s="170">
        <v>1.0608711432272099E-3</v>
      </c>
      <c r="S26" s="170">
        <v>1.73770693260617E-2</v>
      </c>
      <c r="T26" s="170">
        <v>1.90677604146261E-2</v>
      </c>
      <c r="U26" s="170">
        <v>6.4664412916622799E-4</v>
      </c>
      <c r="V26" s="170">
        <v>0</v>
      </c>
      <c r="W26" s="170">
        <v>3.8342526711382402E-5</v>
      </c>
      <c r="X26" s="170">
        <v>6.8498665587760999E-4</v>
      </c>
      <c r="Y26" s="170">
        <v>4.2434845729088597E-3</v>
      </c>
      <c r="Z26" s="170">
        <v>4.0546495094144097E-2</v>
      </c>
      <c r="AA26" s="170">
        <v>4.5474966322930598E-2</v>
      </c>
      <c r="AB26" s="170">
        <v>376.13059654041098</v>
      </c>
      <c r="AC26" s="170">
        <v>0.81451119267543903</v>
      </c>
      <c r="AD26" s="170">
        <v>1.9482705988967299</v>
      </c>
      <c r="AE26" s="170">
        <v>378.893378331983</v>
      </c>
      <c r="AF26" s="170">
        <v>7.2673654119548303E-4</v>
      </c>
      <c r="AG26" s="170">
        <v>6.9319837944059105E-4</v>
      </c>
      <c r="AH26" s="170">
        <v>1.02997263108622E-3</v>
      </c>
      <c r="AI26" s="170">
        <v>2.4499075517223001E-3</v>
      </c>
      <c r="AJ26" s="170">
        <v>1.83661037838065E-3</v>
      </c>
      <c r="AK26" s="170">
        <v>2.2149391417267699E-5</v>
      </c>
      <c r="AL26" s="170">
        <v>4.0645651714289899E-3</v>
      </c>
      <c r="AM26" s="170">
        <v>5.9233249412269104E-3</v>
      </c>
      <c r="AN26" s="170">
        <v>2.08253938142623E-3</v>
      </c>
      <c r="AO26" s="170">
        <v>1.98627449745741E-3</v>
      </c>
      <c r="AP26" s="170">
        <v>3.79161881162667E-3</v>
      </c>
      <c r="AQ26" s="170">
        <v>7.8604326905103196E-3</v>
      </c>
      <c r="AR26" s="170">
        <v>3.9237647324030401E-5</v>
      </c>
      <c r="AS26" s="170">
        <v>4.8603597097992001E-4</v>
      </c>
      <c r="AT26" s="170">
        <v>7.1976242568120305E-4</v>
      </c>
      <c r="AU26" s="170">
        <v>1.8929081171494E-5</v>
      </c>
      <c r="AV26" s="170">
        <v>9.1243978156669708E-3</v>
      </c>
      <c r="AW26" s="170">
        <v>3.03883657678859E-3</v>
      </c>
      <c r="AX26" s="170">
        <v>2.8983670840751299E-3</v>
      </c>
      <c r="AY26" s="170">
        <v>4.1513453393142701E-3</v>
      </c>
      <c r="AZ26" s="170">
        <v>1.00885490001779E-2</v>
      </c>
      <c r="BA26" s="170">
        <v>3.9237647324030401E-5</v>
      </c>
      <c r="BB26" s="170">
        <v>4.8603597097972003E-4</v>
      </c>
      <c r="BC26" s="170">
        <v>7.1976242568090598E-4</v>
      </c>
      <c r="BD26" s="170">
        <v>1.8929081171494E-5</v>
      </c>
      <c r="BE26" s="170">
        <v>1.13525141253341E-2</v>
      </c>
      <c r="BF26" s="170">
        <v>6.0181701440241799E-2</v>
      </c>
      <c r="BG26" s="170">
        <v>2.9326289567619099E-2</v>
      </c>
      <c r="BH26" s="170">
        <v>0.18553460233802799</v>
      </c>
      <c r="BI26" s="170">
        <v>0.27504259334588899</v>
      </c>
      <c r="BJ26" s="170">
        <v>3.7221171652754301E-3</v>
      </c>
      <c r="BK26" s="170">
        <v>8.0602485398724892E-6</v>
      </c>
      <c r="BL26" s="170">
        <v>1.9279716953246699E-5</v>
      </c>
      <c r="BM26" s="170">
        <v>3.7494571307685499E-3</v>
      </c>
      <c r="BN26" s="170">
        <v>39.993409526674</v>
      </c>
    </row>
    <row r="27" spans="1:66" x14ac:dyDescent="0.25">
      <c r="A27" s="170" t="s">
        <v>209</v>
      </c>
      <c r="B27" s="170">
        <v>2023</v>
      </c>
      <c r="C27" s="170" t="s">
        <v>176</v>
      </c>
      <c r="D27" s="170">
        <v>2023</v>
      </c>
      <c r="E27" s="170" t="s">
        <v>210</v>
      </c>
      <c r="F27" s="170" t="s">
        <v>211</v>
      </c>
      <c r="G27" s="170">
        <v>7527.17936321037</v>
      </c>
      <c r="H27" s="170">
        <v>514773.91684547398</v>
      </c>
      <c r="I27" s="170">
        <v>94682.447197547503</v>
      </c>
      <c r="J27" s="170">
        <v>1.4541968081677899E-2</v>
      </c>
      <c r="K27" s="170">
        <v>6.39433471836676E-3</v>
      </c>
      <c r="L27" s="170">
        <v>0</v>
      </c>
      <c r="M27" s="170">
        <v>2.09363028000446E-2</v>
      </c>
      <c r="N27" s="170">
        <v>9.6685814230645603E-4</v>
      </c>
      <c r="O27" s="170">
        <v>2.1923231222253101E-4</v>
      </c>
      <c r="P27" s="170">
        <v>0</v>
      </c>
      <c r="Q27" s="170">
        <v>1.1860904545289801E-3</v>
      </c>
      <c r="R27" s="170">
        <v>1.70232333332284E-3</v>
      </c>
      <c r="S27" s="170">
        <v>1.8589370799885499E-2</v>
      </c>
      <c r="T27" s="170">
        <v>2.14777845877373E-2</v>
      </c>
      <c r="U27" s="170">
        <v>1.0105751771320899E-3</v>
      </c>
      <c r="V27" s="170">
        <v>2.29145024552256E-4</v>
      </c>
      <c r="W27" s="170">
        <v>0</v>
      </c>
      <c r="X27" s="170">
        <v>1.2397202016843399E-3</v>
      </c>
      <c r="Y27" s="170">
        <v>6.8092933332913903E-3</v>
      </c>
      <c r="Z27" s="170">
        <v>4.3375198533066199E-2</v>
      </c>
      <c r="AA27" s="170">
        <v>5.1424212068041902E-2</v>
      </c>
      <c r="AB27" s="170">
        <v>232.86527414132101</v>
      </c>
      <c r="AC27" s="170">
        <v>0.935887285593484</v>
      </c>
      <c r="AD27" s="170">
        <v>0</v>
      </c>
      <c r="AE27" s="170">
        <v>233.80116142691401</v>
      </c>
      <c r="AF27" s="170">
        <v>8.54093065239885E-4</v>
      </c>
      <c r="AG27" s="170">
        <v>4.2300663726143001E-5</v>
      </c>
      <c r="AH27" s="170">
        <v>0</v>
      </c>
      <c r="AI27" s="170">
        <v>8.9639372896602805E-4</v>
      </c>
      <c r="AJ27" s="170">
        <v>3.6603178255140097E-2</v>
      </c>
      <c r="AK27" s="170">
        <v>1.47108448297482E-4</v>
      </c>
      <c r="AL27" s="170">
        <v>0</v>
      </c>
      <c r="AM27" s="170">
        <v>3.67502867034376E-2</v>
      </c>
      <c r="AN27" s="170">
        <v>1.8388120836240002E-2</v>
      </c>
      <c r="AO27" s="170">
        <v>9.1070838495920599E-4</v>
      </c>
      <c r="AP27" s="170">
        <v>0</v>
      </c>
      <c r="AQ27" s="170">
        <v>1.9298829221199201E-2</v>
      </c>
      <c r="AR27" s="170">
        <v>0</v>
      </c>
      <c r="AS27" s="170">
        <v>0</v>
      </c>
      <c r="AT27" s="170">
        <v>0</v>
      </c>
      <c r="AU27" s="170">
        <v>0</v>
      </c>
      <c r="AV27" s="170">
        <v>1.9298829221199201E-2</v>
      </c>
      <c r="AW27" s="170">
        <v>2.09336530467213E-2</v>
      </c>
      <c r="AX27" s="170">
        <v>1.0367809482686699E-3</v>
      </c>
      <c r="AY27" s="170">
        <v>0</v>
      </c>
      <c r="AZ27" s="170">
        <v>2.1970433994990001E-2</v>
      </c>
      <c r="BA27" s="170">
        <v>0</v>
      </c>
      <c r="BB27" s="170">
        <v>0</v>
      </c>
      <c r="BC27" s="170">
        <v>0</v>
      </c>
      <c r="BD27" s="170">
        <v>0</v>
      </c>
      <c r="BE27" s="170">
        <v>2.1970433994990001E-2</v>
      </c>
      <c r="BF27" s="170">
        <v>4.12100828269387E-2</v>
      </c>
      <c r="BG27" s="170">
        <v>7.5484210615405197E-3</v>
      </c>
      <c r="BH27" s="170">
        <v>0</v>
      </c>
      <c r="BI27" s="170">
        <v>4.8758503888479202E-2</v>
      </c>
      <c r="BJ27" s="170">
        <v>2.2014142766953E-3</v>
      </c>
      <c r="BK27" s="170">
        <v>8.8475005106719707E-6</v>
      </c>
      <c r="BL27" s="170">
        <v>0</v>
      </c>
      <c r="BM27" s="170">
        <v>2.21026177720597E-3</v>
      </c>
      <c r="BN27" s="170">
        <v>20.837068026911201</v>
      </c>
    </row>
    <row r="28" spans="1:66" x14ac:dyDescent="0.25">
      <c r="A28" s="170" t="s">
        <v>209</v>
      </c>
      <c r="B28" s="170">
        <v>2023</v>
      </c>
      <c r="C28" s="170" t="s">
        <v>178</v>
      </c>
      <c r="D28" s="170">
        <v>2021</v>
      </c>
      <c r="E28" s="170" t="s">
        <v>210</v>
      </c>
      <c r="F28" s="170" t="s">
        <v>212</v>
      </c>
      <c r="G28" s="170">
        <v>1637.2672823330599</v>
      </c>
      <c r="H28" s="170">
        <v>82191.855170376293</v>
      </c>
      <c r="I28" s="170">
        <v>24392.842978511901</v>
      </c>
      <c r="J28" s="170">
        <v>3.5173873368057099E-3</v>
      </c>
      <c r="K28" s="170">
        <v>4.5944004560486801E-5</v>
      </c>
      <c r="L28" s="170">
        <v>7.9156209066586006E-3</v>
      </c>
      <c r="M28" s="170">
        <v>1.1478952248024799E-2</v>
      </c>
      <c r="N28" s="170">
        <v>1.0158509567041201E-4</v>
      </c>
      <c r="O28" s="170">
        <v>0</v>
      </c>
      <c r="P28" s="170">
        <v>8.2041564624098699E-6</v>
      </c>
      <c r="Q28" s="170">
        <v>1.09789252132821E-4</v>
      </c>
      <c r="R28" s="170">
        <v>1.81202023240329E-4</v>
      </c>
      <c r="S28" s="170">
        <v>3.4627706641227E-3</v>
      </c>
      <c r="T28" s="170">
        <v>3.75376193949585E-3</v>
      </c>
      <c r="U28" s="170">
        <v>1.10483060254681E-4</v>
      </c>
      <c r="V28" s="170">
        <v>0</v>
      </c>
      <c r="W28" s="170">
        <v>8.9227687072924902E-6</v>
      </c>
      <c r="X28" s="170">
        <v>1.19405828961974E-4</v>
      </c>
      <c r="Y28" s="170">
        <v>7.2480809296131905E-4</v>
      </c>
      <c r="Z28" s="170">
        <v>8.0797982162863092E-3</v>
      </c>
      <c r="AA28" s="170">
        <v>8.9240121382096107E-3</v>
      </c>
      <c r="AB28" s="170">
        <v>77.403006229465504</v>
      </c>
      <c r="AC28" s="170">
        <v>0.22934229514933599</v>
      </c>
      <c r="AD28" s="170">
        <v>0.53514694913997696</v>
      </c>
      <c r="AE28" s="170">
        <v>78.167495473754798</v>
      </c>
      <c r="AF28" s="170">
        <v>1.2613656584894599E-4</v>
      </c>
      <c r="AG28" s="170">
        <v>1.75856578512458E-4</v>
      </c>
      <c r="AH28" s="170">
        <v>2.5945903724266899E-4</v>
      </c>
      <c r="AI28" s="170">
        <v>5.6145218160407395E-4</v>
      </c>
      <c r="AJ28" s="170">
        <v>4.0232137703061102E-4</v>
      </c>
      <c r="AK28" s="170">
        <v>5.2548988262428596E-6</v>
      </c>
      <c r="AL28" s="170">
        <v>9.0535794562090002E-4</v>
      </c>
      <c r="AM28" s="170">
        <v>1.31293422147775E-3</v>
      </c>
      <c r="AN28" s="170">
        <v>3.7850162578741597E-4</v>
      </c>
      <c r="AO28" s="170">
        <v>5.2768258717798898E-4</v>
      </c>
      <c r="AP28" s="170">
        <v>1.00023058471127E-3</v>
      </c>
      <c r="AQ28" s="170">
        <v>1.9064147976766701E-3</v>
      </c>
      <c r="AR28" s="170">
        <v>1.05531493782853E-5</v>
      </c>
      <c r="AS28" s="170">
        <v>1.5633400532098801E-4</v>
      </c>
      <c r="AT28" s="170">
        <v>3.67880167532647E-4</v>
      </c>
      <c r="AU28" s="170">
        <v>5.6279800204703702E-6</v>
      </c>
      <c r="AV28" s="170">
        <v>2.44681009992906E-3</v>
      </c>
      <c r="AW28" s="170">
        <v>5.5230868384780602E-4</v>
      </c>
      <c r="AX28" s="170">
        <v>7.6999319251898899E-4</v>
      </c>
      <c r="AY28" s="170">
        <v>1.0951265890305299E-3</v>
      </c>
      <c r="AZ28" s="170">
        <v>2.4174284653973202E-3</v>
      </c>
      <c r="BA28" s="170">
        <v>1.05531493782853E-5</v>
      </c>
      <c r="BB28" s="170">
        <v>1.5633400532092401E-4</v>
      </c>
      <c r="BC28" s="170">
        <v>3.6788016753249499E-4</v>
      </c>
      <c r="BD28" s="170">
        <v>5.6279800204703702E-6</v>
      </c>
      <c r="BE28" s="170">
        <v>2.9578237676495E-3</v>
      </c>
      <c r="BF28" s="170">
        <v>1.03830712422689E-2</v>
      </c>
      <c r="BG28" s="170">
        <v>6.8245815103590898E-3</v>
      </c>
      <c r="BH28" s="170">
        <v>4.0630303957061201E-2</v>
      </c>
      <c r="BI28" s="170">
        <v>5.7837956709689303E-2</v>
      </c>
      <c r="BJ28" s="170">
        <v>7.6596549384852096E-4</v>
      </c>
      <c r="BK28" s="170">
        <v>2.2695279282000498E-6</v>
      </c>
      <c r="BL28" s="170">
        <v>5.2957128818013698E-6</v>
      </c>
      <c r="BM28" s="170">
        <v>7.7353073465852296E-4</v>
      </c>
      <c r="BN28" s="170">
        <v>8.25082948643451</v>
      </c>
    </row>
    <row r="29" spans="1:66" x14ac:dyDescent="0.25">
      <c r="A29" s="170" t="s">
        <v>209</v>
      </c>
      <c r="B29" s="170">
        <v>2023</v>
      </c>
      <c r="C29" s="170" t="s">
        <v>178</v>
      </c>
      <c r="D29" s="170">
        <v>2021</v>
      </c>
      <c r="E29" s="170" t="s">
        <v>210</v>
      </c>
      <c r="F29" s="170" t="s">
        <v>211</v>
      </c>
      <c r="G29" s="170">
        <v>3826.8600334300099</v>
      </c>
      <c r="H29" s="170">
        <v>192091.58782203001</v>
      </c>
      <c r="I29" s="170">
        <v>48137.085030627502</v>
      </c>
      <c r="J29" s="170">
        <v>8.3048155036635207E-3</v>
      </c>
      <c r="K29" s="170">
        <v>4.1890655607198296E-3</v>
      </c>
      <c r="L29" s="170">
        <v>0</v>
      </c>
      <c r="M29" s="170">
        <v>1.2493881064383301E-2</v>
      </c>
      <c r="N29" s="170">
        <v>1.3970833832700499E-3</v>
      </c>
      <c r="O29" s="170">
        <v>1.11458932117572E-4</v>
      </c>
      <c r="P29" s="170">
        <v>0</v>
      </c>
      <c r="Q29" s="170">
        <v>1.50854231538762E-3</v>
      </c>
      <c r="R29" s="170">
        <v>6.3523418996894903E-4</v>
      </c>
      <c r="S29" s="170">
        <v>8.0928835802044092E-3</v>
      </c>
      <c r="T29" s="170">
        <v>1.02366600855609E-2</v>
      </c>
      <c r="U29" s="170">
        <v>1.4602532943958199E-3</v>
      </c>
      <c r="V29" s="170">
        <v>1.16498610436242E-4</v>
      </c>
      <c r="W29" s="170">
        <v>0</v>
      </c>
      <c r="X29" s="170">
        <v>1.5767519048320701E-3</v>
      </c>
      <c r="Y29" s="170">
        <v>2.54093675987579E-3</v>
      </c>
      <c r="Z29" s="170">
        <v>1.8883395020476899E-2</v>
      </c>
      <c r="AA29" s="170">
        <v>2.30010836851848E-2</v>
      </c>
      <c r="AB29" s="170">
        <v>100.645331980584</v>
      </c>
      <c r="AC29" s="170">
        <v>0.80779570099160403</v>
      </c>
      <c r="AD29" s="170">
        <v>0</v>
      </c>
      <c r="AE29" s="170">
        <v>101.45312768157601</v>
      </c>
      <c r="AF29" s="170">
        <v>3.3940526223132501E-4</v>
      </c>
      <c r="AG29" s="170">
        <v>2.15058937206058E-5</v>
      </c>
      <c r="AH29" s="170">
        <v>0</v>
      </c>
      <c r="AI29" s="170">
        <v>3.60911155951931E-4</v>
      </c>
      <c r="AJ29" s="170">
        <v>1.5820044618577899E-2</v>
      </c>
      <c r="AK29" s="170">
        <v>1.2697423497840801E-4</v>
      </c>
      <c r="AL29" s="170">
        <v>0</v>
      </c>
      <c r="AM29" s="170">
        <v>1.5947018853556299E-2</v>
      </c>
      <c r="AN29" s="170">
        <v>7.3071954665882496E-3</v>
      </c>
      <c r="AO29" s="170">
        <v>4.63009229930659E-4</v>
      </c>
      <c r="AP29" s="170">
        <v>0</v>
      </c>
      <c r="AQ29" s="170">
        <v>7.7702046965189104E-3</v>
      </c>
      <c r="AR29" s="170">
        <v>0</v>
      </c>
      <c r="AS29" s="170">
        <v>0</v>
      </c>
      <c r="AT29" s="170">
        <v>0</v>
      </c>
      <c r="AU29" s="170">
        <v>0</v>
      </c>
      <c r="AV29" s="170">
        <v>7.7702046965189104E-3</v>
      </c>
      <c r="AW29" s="170">
        <v>8.31875622334728E-3</v>
      </c>
      <c r="AX29" s="170">
        <v>5.2710522533089602E-4</v>
      </c>
      <c r="AY29" s="170">
        <v>0</v>
      </c>
      <c r="AZ29" s="170">
        <v>8.8458614486781797E-3</v>
      </c>
      <c r="BA29" s="170">
        <v>0</v>
      </c>
      <c r="BB29" s="170">
        <v>0</v>
      </c>
      <c r="BC29" s="170">
        <v>0</v>
      </c>
      <c r="BD29" s="170">
        <v>0</v>
      </c>
      <c r="BE29" s="170">
        <v>8.8458614486781797E-3</v>
      </c>
      <c r="BF29" s="170">
        <v>2.2706073123197099E-2</v>
      </c>
      <c r="BG29" s="170">
        <v>3.8376594315125399E-3</v>
      </c>
      <c r="BH29" s="170">
        <v>0</v>
      </c>
      <c r="BI29" s="170">
        <v>2.6543732554709699E-2</v>
      </c>
      <c r="BJ29" s="170">
        <v>9.5146033053573897E-4</v>
      </c>
      <c r="BK29" s="170">
        <v>7.6365743899487303E-6</v>
      </c>
      <c r="BL29" s="170">
        <v>0</v>
      </c>
      <c r="BM29" s="170">
        <v>9.59096904925687E-4</v>
      </c>
      <c r="BN29" s="170">
        <v>9.0418101866646996</v>
      </c>
    </row>
    <row r="30" spans="1:66" x14ac:dyDescent="0.25">
      <c r="A30" s="170" t="s">
        <v>209</v>
      </c>
      <c r="B30" s="170">
        <v>2023</v>
      </c>
      <c r="C30" s="170" t="s">
        <v>178</v>
      </c>
      <c r="D30" s="170">
        <v>2022</v>
      </c>
      <c r="E30" s="170" t="s">
        <v>210</v>
      </c>
      <c r="F30" s="170" t="s">
        <v>212</v>
      </c>
      <c r="G30" s="170">
        <v>1674.8733069365001</v>
      </c>
      <c r="H30" s="170">
        <v>93106.779853323998</v>
      </c>
      <c r="I30" s="170">
        <v>24953.116712126601</v>
      </c>
      <c r="J30" s="170">
        <v>3.41953763763131E-3</v>
      </c>
      <c r="K30" s="170">
        <v>4.1191035332473803E-5</v>
      </c>
      <c r="L30" s="170">
        <v>7.9668469635930297E-3</v>
      </c>
      <c r="M30" s="170">
        <v>1.1427575636556799E-2</v>
      </c>
      <c r="N30" s="170">
        <v>1.1505827101091E-4</v>
      </c>
      <c r="O30" s="170">
        <v>0</v>
      </c>
      <c r="P30" s="170">
        <v>8.3925958901716301E-6</v>
      </c>
      <c r="Q30" s="170">
        <v>1.23450866901081E-4</v>
      </c>
      <c r="R30" s="170">
        <v>2.05265313112132E-4</v>
      </c>
      <c r="S30" s="170">
        <v>3.9226201335728402E-3</v>
      </c>
      <c r="T30" s="170">
        <v>4.25133631358605E-3</v>
      </c>
      <c r="U30" s="170">
        <v>1.2513636774179199E-4</v>
      </c>
      <c r="V30" s="170">
        <v>0</v>
      </c>
      <c r="W30" s="170">
        <v>9.1277137783618496E-6</v>
      </c>
      <c r="X30" s="170">
        <v>1.34264081520154E-4</v>
      </c>
      <c r="Y30" s="170">
        <v>8.21061252448528E-4</v>
      </c>
      <c r="Z30" s="170">
        <v>9.1527803116699703E-3</v>
      </c>
      <c r="AA30" s="170">
        <v>1.0108105645638601E-2</v>
      </c>
      <c r="AB30" s="170">
        <v>85.522567901901894</v>
      </c>
      <c r="AC30" s="170">
        <v>0.22887701187126799</v>
      </c>
      <c r="AD30" s="170">
        <v>0.54159525516747697</v>
      </c>
      <c r="AE30" s="170">
        <v>86.293040168940607</v>
      </c>
      <c r="AF30" s="170">
        <v>1.42318990843633E-4</v>
      </c>
      <c r="AG30" s="170">
        <v>1.6071822503573599E-4</v>
      </c>
      <c r="AH30" s="170">
        <v>2.5977145154406299E-4</v>
      </c>
      <c r="AI30" s="170">
        <v>5.6280866742343296E-4</v>
      </c>
      <c r="AJ30" s="170">
        <v>4.0672663469608399E-4</v>
      </c>
      <c r="AK30" s="170">
        <v>4.8991375467122699E-6</v>
      </c>
      <c r="AL30" s="170">
        <v>9.4755240826702603E-4</v>
      </c>
      <c r="AM30" s="170">
        <v>1.3591781805098199E-3</v>
      </c>
      <c r="AN30" s="170">
        <v>4.1895314770144798E-4</v>
      </c>
      <c r="AO30" s="170">
        <v>4.7309311194595203E-4</v>
      </c>
      <c r="AP30" s="170">
        <v>9.8240402181966899E-4</v>
      </c>
      <c r="AQ30" s="170">
        <v>1.8744502814670701E-3</v>
      </c>
      <c r="AR30" s="170">
        <v>9.9220231027393897E-6</v>
      </c>
      <c r="AS30" s="170">
        <v>1.3343001624039101E-4</v>
      </c>
      <c r="AT30" s="170">
        <v>2.5056923353862601E-4</v>
      </c>
      <c r="AU30" s="170">
        <v>5.0061934192474899E-6</v>
      </c>
      <c r="AV30" s="170">
        <v>2.2733777477680702E-3</v>
      </c>
      <c r="AW30" s="170">
        <v>6.1133544966816703E-4</v>
      </c>
      <c r="AX30" s="170">
        <v>6.9033635840466895E-4</v>
      </c>
      <c r="AY30" s="170">
        <v>1.07560874653299E-3</v>
      </c>
      <c r="AZ30" s="170">
        <v>2.3772805546058299E-3</v>
      </c>
      <c r="BA30" s="170">
        <v>9.9220231027393897E-6</v>
      </c>
      <c r="BB30" s="170">
        <v>1.3343001624033601E-4</v>
      </c>
      <c r="BC30" s="170">
        <v>2.5056923353852301E-4</v>
      </c>
      <c r="BD30" s="170">
        <v>5.0061934192474899E-6</v>
      </c>
      <c r="BE30" s="170">
        <v>2.7762080209066701E-3</v>
      </c>
      <c r="BF30" s="170">
        <v>1.24513680756264E-2</v>
      </c>
      <c r="BG30" s="170">
        <v>6.9813337907937501E-3</v>
      </c>
      <c r="BH30" s="170">
        <v>4.5388431067191197E-2</v>
      </c>
      <c r="BI30" s="170">
        <v>6.4821132933611497E-2</v>
      </c>
      <c r="BJ30" s="170">
        <v>8.4631513876830397E-4</v>
      </c>
      <c r="BK30" s="170">
        <v>2.2649235729789101E-6</v>
      </c>
      <c r="BL30" s="170">
        <v>5.3595240973011598E-6</v>
      </c>
      <c r="BM30" s="170">
        <v>8.5393958643858396E-4</v>
      </c>
      <c r="BN30" s="170">
        <v>9.1085067518765204</v>
      </c>
    </row>
    <row r="31" spans="1:66" x14ac:dyDescent="0.25">
      <c r="A31" s="170" t="s">
        <v>209</v>
      </c>
      <c r="B31" s="170">
        <v>2023</v>
      </c>
      <c r="C31" s="170" t="s">
        <v>178</v>
      </c>
      <c r="D31" s="170">
        <v>2022</v>
      </c>
      <c r="E31" s="170" t="s">
        <v>210</v>
      </c>
      <c r="F31" s="170" t="s">
        <v>211</v>
      </c>
      <c r="G31" s="170">
        <v>3857.8480549143601</v>
      </c>
      <c r="H31" s="170">
        <v>214437.64664950001</v>
      </c>
      <c r="I31" s="170">
        <v>48526.875357969599</v>
      </c>
      <c r="J31" s="170">
        <v>6.5545971951136298E-3</v>
      </c>
      <c r="K31" s="170">
        <v>3.2768856853137899E-3</v>
      </c>
      <c r="L31" s="170">
        <v>0</v>
      </c>
      <c r="M31" s="170">
        <v>9.8314828804274296E-3</v>
      </c>
      <c r="N31" s="170">
        <v>1.2880211266568899E-3</v>
      </c>
      <c r="O31" s="170">
        <v>1.12361471471745E-4</v>
      </c>
      <c r="P31" s="170">
        <v>0</v>
      </c>
      <c r="Q31" s="170">
        <v>1.4003825981286401E-3</v>
      </c>
      <c r="R31" s="170">
        <v>7.0913113016925298E-4</v>
      </c>
      <c r="S31" s="170">
        <v>9.0343305983562796E-3</v>
      </c>
      <c r="T31" s="170">
        <v>1.11438443266541E-2</v>
      </c>
      <c r="U31" s="170">
        <v>1.3462597264952199E-3</v>
      </c>
      <c r="V31" s="170">
        <v>1.1744195861505201E-4</v>
      </c>
      <c r="W31" s="170">
        <v>0</v>
      </c>
      <c r="X31" s="170">
        <v>1.4637016851102699E-3</v>
      </c>
      <c r="Y31" s="170">
        <v>2.8365245206770102E-3</v>
      </c>
      <c r="Z31" s="170">
        <v>2.1080104729497999E-2</v>
      </c>
      <c r="AA31" s="170">
        <v>2.53803309352853E-2</v>
      </c>
      <c r="AB31" s="170">
        <v>109.585719700045</v>
      </c>
      <c r="AC31" s="170">
        <v>0.79429161708962104</v>
      </c>
      <c r="AD31" s="170">
        <v>0</v>
      </c>
      <c r="AE31" s="170">
        <v>110.380011317135</v>
      </c>
      <c r="AF31" s="170">
        <v>3.6758057952965398E-4</v>
      </c>
      <c r="AG31" s="170">
        <v>2.16800378206859E-5</v>
      </c>
      <c r="AH31" s="170">
        <v>0</v>
      </c>
      <c r="AI31" s="170">
        <v>3.8926061735034001E-4</v>
      </c>
      <c r="AJ31" s="170">
        <v>1.72253490658478E-2</v>
      </c>
      <c r="AK31" s="170">
        <v>1.24851581044457E-4</v>
      </c>
      <c r="AL31" s="170">
        <v>0</v>
      </c>
      <c r="AM31" s="170">
        <v>1.7350200646892199E-2</v>
      </c>
      <c r="AN31" s="170">
        <v>7.9137934594376309E-3</v>
      </c>
      <c r="AO31" s="170">
        <v>4.6675844987578501E-4</v>
      </c>
      <c r="AP31" s="170">
        <v>0</v>
      </c>
      <c r="AQ31" s="170">
        <v>8.3805519093134197E-3</v>
      </c>
      <c r="AR31" s="170">
        <v>0</v>
      </c>
      <c r="AS31" s="170">
        <v>0</v>
      </c>
      <c r="AT31" s="170">
        <v>0</v>
      </c>
      <c r="AU31" s="170">
        <v>0</v>
      </c>
      <c r="AV31" s="170">
        <v>8.3805519093134197E-3</v>
      </c>
      <c r="AW31" s="170">
        <v>9.00932770883155E-3</v>
      </c>
      <c r="AX31" s="170">
        <v>5.3137346297334404E-4</v>
      </c>
      <c r="AY31" s="170">
        <v>0</v>
      </c>
      <c r="AZ31" s="170">
        <v>9.5407011718048901E-3</v>
      </c>
      <c r="BA31" s="170">
        <v>0</v>
      </c>
      <c r="BB31" s="170">
        <v>0</v>
      </c>
      <c r="BC31" s="170">
        <v>0</v>
      </c>
      <c r="BD31" s="170">
        <v>0</v>
      </c>
      <c r="BE31" s="170">
        <v>9.5407011718048901E-3</v>
      </c>
      <c r="BF31" s="170">
        <v>2.1343673506473902E-2</v>
      </c>
      <c r="BG31" s="170">
        <v>3.86873490118597E-3</v>
      </c>
      <c r="BH31" s="170">
        <v>0</v>
      </c>
      <c r="BI31" s="170">
        <v>2.5212408407659901E-2</v>
      </c>
      <c r="BJ31" s="170">
        <v>1.03597914613582E-3</v>
      </c>
      <c r="BK31" s="170">
        <v>7.50891223334279E-6</v>
      </c>
      <c r="BL31" s="170">
        <v>0</v>
      </c>
      <c r="BM31" s="170">
        <v>1.04348805836916E-3</v>
      </c>
      <c r="BN31" s="170">
        <v>9.8374011086568398</v>
      </c>
    </row>
    <row r="32" spans="1:66" x14ac:dyDescent="0.25">
      <c r="A32" s="170" t="s">
        <v>209</v>
      </c>
      <c r="B32" s="170">
        <v>2023</v>
      </c>
      <c r="C32" s="170" t="s">
        <v>178</v>
      </c>
      <c r="D32" s="170">
        <v>2023</v>
      </c>
      <c r="E32" s="170" t="s">
        <v>210</v>
      </c>
      <c r="F32" s="170" t="s">
        <v>212</v>
      </c>
      <c r="G32" s="170">
        <v>1166.5584102565999</v>
      </c>
      <c r="H32" s="170">
        <v>75598.692413711397</v>
      </c>
      <c r="I32" s="170">
        <v>17379.982140792101</v>
      </c>
      <c r="J32" s="170">
        <v>2.6016907631018298E-3</v>
      </c>
      <c r="K32" s="170">
        <v>2.8689781188384501E-5</v>
      </c>
      <c r="L32" s="170">
        <v>5.2647742544633001E-3</v>
      </c>
      <c r="M32" s="170">
        <v>7.8951547987535092E-3</v>
      </c>
      <c r="N32" s="170">
        <v>9.3408316465670195E-5</v>
      </c>
      <c r="O32" s="170">
        <v>0</v>
      </c>
      <c r="P32" s="170">
        <v>5.8454888969914797E-6</v>
      </c>
      <c r="Q32" s="170">
        <v>9.9253805362661604E-5</v>
      </c>
      <c r="R32" s="170">
        <v>1.66666587477455E-4</v>
      </c>
      <c r="S32" s="170">
        <v>3.1849984866941699E-3</v>
      </c>
      <c r="T32" s="170">
        <v>3.4509188795342899E-3</v>
      </c>
      <c r="U32" s="170">
        <v>1.0159006681302801E-4</v>
      </c>
      <c r="V32" s="170">
        <v>0</v>
      </c>
      <c r="W32" s="170">
        <v>6.35750252300533E-6</v>
      </c>
      <c r="X32" s="170">
        <v>1.07947569336033E-4</v>
      </c>
      <c r="Y32" s="170">
        <v>6.6666634990982204E-4</v>
      </c>
      <c r="Z32" s="170">
        <v>7.4316631356197401E-3</v>
      </c>
      <c r="AA32" s="170">
        <v>8.2062770548655996E-3</v>
      </c>
      <c r="AB32" s="170">
        <v>67.685403971205403</v>
      </c>
      <c r="AC32" s="170">
        <v>0.15562139185389301</v>
      </c>
      <c r="AD32" s="170">
        <v>0.36749379384109998</v>
      </c>
      <c r="AE32" s="170">
        <v>68.208519156900394</v>
      </c>
      <c r="AF32" s="170">
        <v>1.13634264495984E-4</v>
      </c>
      <c r="AG32" s="170">
        <v>1.14394817460603E-4</v>
      </c>
      <c r="AH32" s="170">
        <v>1.6997087369761301E-4</v>
      </c>
      <c r="AI32" s="170">
        <v>3.9799995565419999E-4</v>
      </c>
      <c r="AJ32" s="170">
        <v>3.2494961398427298E-4</v>
      </c>
      <c r="AK32" s="170">
        <v>3.5832099024571398E-6</v>
      </c>
      <c r="AL32" s="170">
        <v>6.5754356381395702E-4</v>
      </c>
      <c r="AM32" s="170">
        <v>9.8607638770068797E-4</v>
      </c>
      <c r="AN32" s="170">
        <v>3.27344617043985E-4</v>
      </c>
      <c r="AO32" s="170">
        <v>3.2951193758319402E-4</v>
      </c>
      <c r="AP32" s="170">
        <v>6.2900855989204995E-4</v>
      </c>
      <c r="AQ32" s="170">
        <v>1.28586511451923E-3</v>
      </c>
      <c r="AR32" s="170">
        <v>6.5059207948667498E-6</v>
      </c>
      <c r="AS32" s="170">
        <v>8.0588713806878305E-5</v>
      </c>
      <c r="AT32" s="170">
        <v>1.19342459397029E-4</v>
      </c>
      <c r="AU32" s="170">
        <v>3.1385954872457799E-6</v>
      </c>
      <c r="AV32" s="170">
        <v>1.49544080400525E-3</v>
      </c>
      <c r="AW32" s="170">
        <v>4.7766049677622999E-4</v>
      </c>
      <c r="AX32" s="170">
        <v>4.8082304581943799E-4</v>
      </c>
      <c r="AY32" s="170">
        <v>6.8868519838796195E-4</v>
      </c>
      <c r="AZ32" s="170">
        <v>1.64716874098363E-3</v>
      </c>
      <c r="BA32" s="170">
        <v>6.5059207948667498E-6</v>
      </c>
      <c r="BB32" s="170">
        <v>8.0588713806845102E-5</v>
      </c>
      <c r="BC32" s="170">
        <v>1.1934245939697999E-4</v>
      </c>
      <c r="BD32" s="170">
        <v>3.1385954872457799E-6</v>
      </c>
      <c r="BE32" s="170">
        <v>1.85674443046956E-3</v>
      </c>
      <c r="BF32" s="170">
        <v>9.4547569435432504E-3</v>
      </c>
      <c r="BG32" s="170">
        <v>4.8625371332446802E-3</v>
      </c>
      <c r="BH32" s="170">
        <v>3.07631448325664E-2</v>
      </c>
      <c r="BI32" s="170">
        <v>4.5080438909354301E-2</v>
      </c>
      <c r="BJ32" s="170">
        <v>6.6980194187089598E-4</v>
      </c>
      <c r="BK32" s="170">
        <v>1.53999982780235E-6</v>
      </c>
      <c r="BL32" s="170">
        <v>3.6366490010902101E-6</v>
      </c>
      <c r="BM32" s="170">
        <v>6.7497859069978803E-4</v>
      </c>
      <c r="BN32" s="170">
        <v>7.1996276415782399</v>
      </c>
    </row>
    <row r="33" spans="1:66" x14ac:dyDescent="0.25">
      <c r="A33" s="170" t="s">
        <v>209</v>
      </c>
      <c r="B33" s="170">
        <v>2023</v>
      </c>
      <c r="C33" s="170" t="s">
        <v>178</v>
      </c>
      <c r="D33" s="170">
        <v>2023</v>
      </c>
      <c r="E33" s="170" t="s">
        <v>210</v>
      </c>
      <c r="F33" s="170" t="s">
        <v>211</v>
      </c>
      <c r="G33" s="170">
        <v>2976.05040439392</v>
      </c>
      <c r="H33" s="170">
        <v>192843.34037596901</v>
      </c>
      <c r="I33" s="170">
        <v>37434.970215866801</v>
      </c>
      <c r="J33" s="170">
        <v>5.4470877372536902E-3</v>
      </c>
      <c r="K33" s="170">
        <v>2.5278800072252301E-3</v>
      </c>
      <c r="L33" s="170">
        <v>0</v>
      </c>
      <c r="M33" s="170">
        <v>7.9749677444789294E-3</v>
      </c>
      <c r="N33" s="170">
        <v>9.0342350302705598E-4</v>
      </c>
      <c r="O33" s="170">
        <v>8.6678738470742197E-5</v>
      </c>
      <c r="P33" s="170">
        <v>0</v>
      </c>
      <c r="Q33" s="170">
        <v>9.9010224149779797E-4</v>
      </c>
      <c r="R33" s="170">
        <v>6.3772018599861802E-4</v>
      </c>
      <c r="S33" s="170">
        <v>8.1245551696223894E-3</v>
      </c>
      <c r="T33" s="170">
        <v>9.7523775971188106E-3</v>
      </c>
      <c r="U33" s="170">
        <v>9.4427230495151805E-4</v>
      </c>
      <c r="V33" s="170">
        <v>9.0597966393183806E-5</v>
      </c>
      <c r="W33" s="170">
        <v>0</v>
      </c>
      <c r="X33" s="170">
        <v>1.0348702713447E-3</v>
      </c>
      <c r="Y33" s="170">
        <v>2.5508807439944699E-3</v>
      </c>
      <c r="Z33" s="170">
        <v>1.8957295395785501E-2</v>
      </c>
      <c r="AA33" s="170">
        <v>2.2543046411124701E-2</v>
      </c>
      <c r="AB33" s="170">
        <v>96.0612918067538</v>
      </c>
      <c r="AC33" s="170">
        <v>0.59727503190630005</v>
      </c>
      <c r="AD33" s="170">
        <v>0</v>
      </c>
      <c r="AE33" s="170">
        <v>96.658566838660093</v>
      </c>
      <c r="AF33" s="170">
        <v>3.1995824633487E-4</v>
      </c>
      <c r="AG33" s="170">
        <v>1.6724579196771901E-5</v>
      </c>
      <c r="AH33" s="170">
        <v>0</v>
      </c>
      <c r="AI33" s="170">
        <v>3.36682825531642E-4</v>
      </c>
      <c r="AJ33" s="170">
        <v>1.50994973397697E-2</v>
      </c>
      <c r="AK33" s="170">
        <v>9.3883317471127494E-5</v>
      </c>
      <c r="AL33" s="170">
        <v>0</v>
      </c>
      <c r="AM33" s="170">
        <v>1.51933806572409E-2</v>
      </c>
      <c r="AN33" s="170">
        <v>6.8885126640205298E-3</v>
      </c>
      <c r="AO33" s="170">
        <v>3.6007034329348298E-4</v>
      </c>
      <c r="AP33" s="170">
        <v>0</v>
      </c>
      <c r="AQ33" s="170">
        <v>7.2485830073140099E-3</v>
      </c>
      <c r="AR33" s="170">
        <v>0</v>
      </c>
      <c r="AS33" s="170">
        <v>0</v>
      </c>
      <c r="AT33" s="170">
        <v>0</v>
      </c>
      <c r="AU33" s="170">
        <v>0</v>
      </c>
      <c r="AV33" s="170">
        <v>7.2485830073140099E-3</v>
      </c>
      <c r="AW33" s="170">
        <v>7.8421136885479595E-3</v>
      </c>
      <c r="AX33" s="170">
        <v>4.0991614673666099E-4</v>
      </c>
      <c r="AY33" s="170">
        <v>0</v>
      </c>
      <c r="AZ33" s="170">
        <v>8.2520298352846203E-3</v>
      </c>
      <c r="BA33" s="170">
        <v>0</v>
      </c>
      <c r="BB33" s="170">
        <v>0</v>
      </c>
      <c r="BC33" s="170">
        <v>0</v>
      </c>
      <c r="BD33" s="170">
        <v>0</v>
      </c>
      <c r="BE33" s="170">
        <v>8.2520298352846203E-3</v>
      </c>
      <c r="BF33" s="170">
        <v>1.54380200112252E-2</v>
      </c>
      <c r="BG33" s="170">
        <v>2.98444881791047E-3</v>
      </c>
      <c r="BH33" s="170">
        <v>0</v>
      </c>
      <c r="BI33" s="170">
        <v>1.8422468829135698E-2</v>
      </c>
      <c r="BJ33" s="170">
        <v>9.08124665650422E-4</v>
      </c>
      <c r="BK33" s="170">
        <v>5.64639698727349E-6</v>
      </c>
      <c r="BL33" s="170">
        <v>0</v>
      </c>
      <c r="BM33" s="170">
        <v>9.1377106263769502E-4</v>
      </c>
      <c r="BN33" s="170">
        <v>8.6145043947119309</v>
      </c>
    </row>
    <row r="34" spans="1:66" x14ac:dyDescent="0.25">
      <c r="A34" s="170" t="s">
        <v>209</v>
      </c>
      <c r="B34" s="170">
        <v>2024</v>
      </c>
      <c r="C34" s="170" t="s">
        <v>176</v>
      </c>
      <c r="D34" s="170">
        <v>2021</v>
      </c>
      <c r="E34" s="170" t="s">
        <v>210</v>
      </c>
      <c r="F34" s="170" t="s">
        <v>212</v>
      </c>
      <c r="G34" s="170">
        <v>9113.4406286146805</v>
      </c>
      <c r="H34" s="170">
        <v>434975.95770817198</v>
      </c>
      <c r="I34" s="170">
        <v>135776.68633982199</v>
      </c>
      <c r="J34" s="170">
        <v>1.2841800944552499E-2</v>
      </c>
      <c r="K34" s="170">
        <v>2.5543826025302001E-4</v>
      </c>
      <c r="L34" s="170">
        <v>3.8440759773282901E-2</v>
      </c>
      <c r="M34" s="170">
        <v>5.1537998978088501E-2</v>
      </c>
      <c r="N34" s="170">
        <v>5.4319634506422505E-4</v>
      </c>
      <c r="O34" s="170">
        <v>0</v>
      </c>
      <c r="P34" s="170">
        <v>4.5666394018144202E-5</v>
      </c>
      <c r="Q34" s="170">
        <v>5.8886273908236898E-4</v>
      </c>
      <c r="R34" s="170">
        <v>9.5895783632377301E-4</v>
      </c>
      <c r="S34" s="170">
        <v>1.5707729358983399E-2</v>
      </c>
      <c r="T34" s="170">
        <v>1.7255549934389498E-2</v>
      </c>
      <c r="U34" s="170">
        <v>5.9077558696766098E-4</v>
      </c>
      <c r="V34" s="170">
        <v>0</v>
      </c>
      <c r="W34" s="170">
        <v>4.9666370136521803E-5</v>
      </c>
      <c r="X34" s="170">
        <v>6.4044195710418199E-4</v>
      </c>
      <c r="Y34" s="170">
        <v>3.8358313452950899E-3</v>
      </c>
      <c r="Z34" s="170">
        <v>3.6651368504294603E-2</v>
      </c>
      <c r="AA34" s="170">
        <v>4.1127641806693802E-2</v>
      </c>
      <c r="AB34" s="170">
        <v>358.91851009679101</v>
      </c>
      <c r="AC34" s="170">
        <v>1.1075590197835901</v>
      </c>
      <c r="AD34" s="170">
        <v>2.5779005121932599</v>
      </c>
      <c r="AE34" s="170">
        <v>362.60396962876803</v>
      </c>
      <c r="AF34" s="170">
        <v>5.7766768782651896E-4</v>
      </c>
      <c r="AG34" s="170">
        <v>9.8351376439923801E-4</v>
      </c>
      <c r="AH34" s="170">
        <v>1.30029608685143E-3</v>
      </c>
      <c r="AI34" s="170">
        <v>2.8614775390771899E-3</v>
      </c>
      <c r="AJ34" s="170">
        <v>1.5438319453447401E-3</v>
      </c>
      <c r="AK34" s="170">
        <v>3.0706883706292402E-5</v>
      </c>
      <c r="AL34" s="170">
        <v>4.6210600563680896E-3</v>
      </c>
      <c r="AM34" s="170">
        <v>6.19559888541912E-3</v>
      </c>
      <c r="AN34" s="170">
        <v>1.7231975956809901E-3</v>
      </c>
      <c r="AO34" s="170">
        <v>2.9337956785439102E-3</v>
      </c>
      <c r="AP34" s="170">
        <v>4.9832065854864003E-3</v>
      </c>
      <c r="AQ34" s="170">
        <v>9.6401998597113094E-3</v>
      </c>
      <c r="AR34" s="170">
        <v>6.6002407537614599E-5</v>
      </c>
      <c r="AS34" s="170">
        <v>1.08533357086328E-3</v>
      </c>
      <c r="AT34" s="170">
        <v>2.8149152111299398E-3</v>
      </c>
      <c r="AU34" s="170">
        <v>3.74639436998406E-5</v>
      </c>
      <c r="AV34" s="170">
        <v>1.3643914992941999E-2</v>
      </c>
      <c r="AW34" s="170">
        <v>2.5144858865541798E-3</v>
      </c>
      <c r="AX34" s="170">
        <v>4.2809877672891202E-3</v>
      </c>
      <c r="AY34" s="170">
        <v>5.4559839639112002E-3</v>
      </c>
      <c r="AZ34" s="170">
        <v>1.2251457617754501E-2</v>
      </c>
      <c r="BA34" s="170">
        <v>6.6002407537614599E-5</v>
      </c>
      <c r="BB34" s="170">
        <v>1.08533357086284E-3</v>
      </c>
      <c r="BC34" s="170">
        <v>2.8149152111287801E-3</v>
      </c>
      <c r="BD34" s="170">
        <v>3.74639436998406E-5</v>
      </c>
      <c r="BE34" s="170">
        <v>1.62551727509836E-2</v>
      </c>
      <c r="BF34" s="170">
        <v>5.1540865301700697E-2</v>
      </c>
      <c r="BG34" s="170">
        <v>3.7987333577674698E-2</v>
      </c>
      <c r="BH34" s="170">
        <v>0.20493822258298799</v>
      </c>
      <c r="BI34" s="170">
        <v>0.29446642146236301</v>
      </c>
      <c r="BJ34" s="170">
        <v>3.55178961683543E-3</v>
      </c>
      <c r="BK34" s="170">
        <v>1.09601943500739E-5</v>
      </c>
      <c r="BL34" s="170">
        <v>2.5510415358554701E-5</v>
      </c>
      <c r="BM34" s="170">
        <v>3.5882602265440598E-3</v>
      </c>
      <c r="BN34" s="170">
        <v>38.274010269597902</v>
      </c>
    </row>
    <row r="35" spans="1:66" x14ac:dyDescent="0.25">
      <c r="A35" s="170" t="s">
        <v>209</v>
      </c>
      <c r="B35" s="170">
        <v>2024</v>
      </c>
      <c r="C35" s="170" t="s">
        <v>176</v>
      </c>
      <c r="D35" s="170">
        <v>2021</v>
      </c>
      <c r="E35" s="170" t="s">
        <v>210</v>
      </c>
      <c r="F35" s="170" t="s">
        <v>211</v>
      </c>
      <c r="G35" s="170">
        <v>9610.2572094566694</v>
      </c>
      <c r="H35" s="170">
        <v>458775.87820048298</v>
      </c>
      <c r="I35" s="170">
        <v>120884.945991395</v>
      </c>
      <c r="J35" s="170">
        <v>2.1294346689070601E-2</v>
      </c>
      <c r="K35" s="170">
        <v>1.0529587482778401E-2</v>
      </c>
      <c r="L35" s="170">
        <v>0</v>
      </c>
      <c r="M35" s="170">
        <v>3.1823934171849103E-2</v>
      </c>
      <c r="N35" s="170">
        <v>2.0838250271459002E-3</v>
      </c>
      <c r="O35" s="170">
        <v>2.79902843737185E-4</v>
      </c>
      <c r="P35" s="170">
        <v>0</v>
      </c>
      <c r="Q35" s="170">
        <v>2.36372787088309E-3</v>
      </c>
      <c r="R35" s="170">
        <v>1.51714151915898E-3</v>
      </c>
      <c r="S35" s="170">
        <v>1.6567185389216098E-2</v>
      </c>
      <c r="T35" s="170">
        <v>2.04480547792582E-2</v>
      </c>
      <c r="U35" s="170">
        <v>2.1780463480368301E-3</v>
      </c>
      <c r="V35" s="170">
        <v>2.9255880828050698E-4</v>
      </c>
      <c r="W35" s="170">
        <v>0</v>
      </c>
      <c r="X35" s="170">
        <v>2.47060515631734E-3</v>
      </c>
      <c r="Y35" s="170">
        <v>6.0685660766359503E-3</v>
      </c>
      <c r="Z35" s="170">
        <v>3.8656765908170999E-2</v>
      </c>
      <c r="AA35" s="170">
        <v>4.71959371411243E-2</v>
      </c>
      <c r="AB35" s="170">
        <v>218.74280072523101</v>
      </c>
      <c r="AC35" s="170">
        <v>1.2567566017619001</v>
      </c>
      <c r="AD35" s="170">
        <v>0</v>
      </c>
      <c r="AE35" s="170">
        <v>219.999557326993</v>
      </c>
      <c r="AF35" s="170">
        <v>8.5381686454365897E-4</v>
      </c>
      <c r="AG35" s="170">
        <v>5.4006984412496503E-5</v>
      </c>
      <c r="AH35" s="170">
        <v>0</v>
      </c>
      <c r="AI35" s="170">
        <v>9.0782384895615503E-4</v>
      </c>
      <c r="AJ35" s="170">
        <v>3.4383322101152497E-2</v>
      </c>
      <c r="AK35" s="170">
        <v>1.9754463643083901E-4</v>
      </c>
      <c r="AL35" s="170">
        <v>0</v>
      </c>
      <c r="AM35" s="170">
        <v>3.4580866737583302E-2</v>
      </c>
      <c r="AN35" s="170">
        <v>1.8382174397867001E-2</v>
      </c>
      <c r="AO35" s="170">
        <v>1.1627385770881899E-3</v>
      </c>
      <c r="AP35" s="170">
        <v>0</v>
      </c>
      <c r="AQ35" s="170">
        <v>1.9544912974955201E-2</v>
      </c>
      <c r="AR35" s="170">
        <v>0</v>
      </c>
      <c r="AS35" s="170">
        <v>0</v>
      </c>
      <c r="AT35" s="170">
        <v>0</v>
      </c>
      <c r="AU35" s="170">
        <v>0</v>
      </c>
      <c r="AV35" s="170">
        <v>1.9544912974955201E-2</v>
      </c>
      <c r="AW35" s="170">
        <v>2.0926883421979799E-2</v>
      </c>
      <c r="AX35" s="170">
        <v>1.32370056590186E-3</v>
      </c>
      <c r="AY35" s="170">
        <v>0</v>
      </c>
      <c r="AZ35" s="170">
        <v>2.22505839878816E-2</v>
      </c>
      <c r="BA35" s="170">
        <v>0</v>
      </c>
      <c r="BB35" s="170">
        <v>0</v>
      </c>
      <c r="BC35" s="170">
        <v>0</v>
      </c>
      <c r="BD35" s="170">
        <v>0</v>
      </c>
      <c r="BE35" s="170">
        <v>2.22505839878816E-2</v>
      </c>
      <c r="BF35" s="170">
        <v>6.39262426859461E-2</v>
      </c>
      <c r="BG35" s="170">
        <v>9.6373773529617093E-3</v>
      </c>
      <c r="BH35" s="170">
        <v>0</v>
      </c>
      <c r="BI35" s="170">
        <v>7.3563620038907804E-2</v>
      </c>
      <c r="BJ35" s="170">
        <v>2.06790611531284E-3</v>
      </c>
      <c r="BK35" s="170">
        <v>1.1880869466912E-5</v>
      </c>
      <c r="BL35" s="170">
        <v>0</v>
      </c>
      <c r="BM35" s="170">
        <v>2.0797869847797501E-3</v>
      </c>
      <c r="BN35" s="170">
        <v>19.607027244584</v>
      </c>
    </row>
    <row r="36" spans="1:66" x14ac:dyDescent="0.25">
      <c r="A36" s="170" t="s">
        <v>209</v>
      </c>
      <c r="B36" s="170">
        <v>2024</v>
      </c>
      <c r="C36" s="170" t="s">
        <v>176</v>
      </c>
      <c r="D36" s="170">
        <v>2022</v>
      </c>
      <c r="E36" s="170" t="s">
        <v>210</v>
      </c>
      <c r="F36" s="170" t="s">
        <v>212</v>
      </c>
      <c r="G36" s="170">
        <v>9425.6556359674705</v>
      </c>
      <c r="H36" s="170">
        <v>488662.89673942002</v>
      </c>
      <c r="I36" s="170">
        <v>140428.22474901701</v>
      </c>
      <c r="J36" s="170">
        <v>1.3995803079302E-2</v>
      </c>
      <c r="K36" s="170">
        <v>2.3168944108463001E-4</v>
      </c>
      <c r="L36" s="170">
        <v>3.9909972472294698E-2</v>
      </c>
      <c r="M36" s="170">
        <v>5.4137464992681301E-2</v>
      </c>
      <c r="N36" s="170">
        <v>6.1037935910311105E-4</v>
      </c>
      <c r="O36" s="170">
        <v>0</v>
      </c>
      <c r="P36" s="170">
        <v>4.7230867209463698E-5</v>
      </c>
      <c r="Q36" s="170">
        <v>6.57610226312575E-4</v>
      </c>
      <c r="R36" s="170">
        <v>1.0773172766098699E-3</v>
      </c>
      <c r="S36" s="170">
        <v>1.7646456990869801E-2</v>
      </c>
      <c r="T36" s="170">
        <v>1.93813844937922E-2</v>
      </c>
      <c r="U36" s="170">
        <v>6.6384324457199699E-4</v>
      </c>
      <c r="V36" s="170">
        <v>0</v>
      </c>
      <c r="W36" s="170">
        <v>5.1367877475986103E-5</v>
      </c>
      <c r="X36" s="170">
        <v>7.1521112204798304E-4</v>
      </c>
      <c r="Y36" s="170">
        <v>4.3092691064395101E-3</v>
      </c>
      <c r="Z36" s="170">
        <v>4.1175066312029503E-2</v>
      </c>
      <c r="AA36" s="170">
        <v>4.6199546540517E-2</v>
      </c>
      <c r="AB36" s="170">
        <v>393.32038045264301</v>
      </c>
      <c r="AC36" s="170">
        <v>1.1175509838556399</v>
      </c>
      <c r="AD36" s="170">
        <v>2.6433443502993001</v>
      </c>
      <c r="AE36" s="170">
        <v>397.08127578679802</v>
      </c>
      <c r="AF36" s="170">
        <v>6.6716505196183701E-4</v>
      </c>
      <c r="AG36" s="170">
        <v>9.0620705635826801E-4</v>
      </c>
      <c r="AH36" s="170">
        <v>1.3348584088135899E-3</v>
      </c>
      <c r="AI36" s="170">
        <v>2.90823051713369E-3</v>
      </c>
      <c r="AJ36" s="170">
        <v>1.7171243666722299E-3</v>
      </c>
      <c r="AK36" s="170">
        <v>2.8424139104267101E-5</v>
      </c>
      <c r="AL36" s="170">
        <v>4.8962357410237299E-3</v>
      </c>
      <c r="AM36" s="170">
        <v>6.6417842468002404E-3</v>
      </c>
      <c r="AN36" s="170">
        <v>1.9591710217883702E-3</v>
      </c>
      <c r="AO36" s="170">
        <v>2.6610323776283498E-3</v>
      </c>
      <c r="AP36" s="170">
        <v>5.0358776110273496E-3</v>
      </c>
      <c r="AQ36" s="170">
        <v>9.65608101044408E-3</v>
      </c>
      <c r="AR36" s="170">
        <v>6.0862163685770397E-5</v>
      </c>
      <c r="AS36" s="170">
        <v>9.0081952627142701E-4</v>
      </c>
      <c r="AT36" s="170">
        <v>2.1179958883312802E-3</v>
      </c>
      <c r="AU36" s="170">
        <v>3.2429567516702602E-5</v>
      </c>
      <c r="AV36" s="170">
        <v>1.2768188156249201E-2</v>
      </c>
      <c r="AW36" s="170">
        <v>2.8588177560020301E-3</v>
      </c>
      <c r="AX36" s="170">
        <v>3.88297219888236E-3</v>
      </c>
      <c r="AY36" s="170">
        <v>5.5136521070604603E-3</v>
      </c>
      <c r="AZ36" s="170">
        <v>1.22554420619448E-2</v>
      </c>
      <c r="BA36" s="170">
        <v>6.0862163685770397E-5</v>
      </c>
      <c r="BB36" s="170">
        <v>9.00819526271056E-4</v>
      </c>
      <c r="BC36" s="170">
        <v>2.1179958883303998E-3</v>
      </c>
      <c r="BD36" s="170">
        <v>3.2429567516702602E-5</v>
      </c>
      <c r="BE36" s="170">
        <v>1.53675492077488E-2</v>
      </c>
      <c r="BF36" s="170">
        <v>6.18652675216931E-2</v>
      </c>
      <c r="BG36" s="170">
        <v>3.92887318218271E-2</v>
      </c>
      <c r="BH36" s="170">
        <v>0.23369844893209901</v>
      </c>
      <c r="BI36" s="170">
        <v>0.334852448275619</v>
      </c>
      <c r="BJ36" s="170">
        <v>3.89222401208767E-3</v>
      </c>
      <c r="BK36" s="170">
        <v>1.1059072934612001E-5</v>
      </c>
      <c r="BL36" s="170">
        <v>2.6158035189051101E-5</v>
      </c>
      <c r="BM36" s="170">
        <v>3.9294411202113397E-3</v>
      </c>
      <c r="BN36" s="170">
        <v>41.913200351580599</v>
      </c>
    </row>
    <row r="37" spans="1:66" x14ac:dyDescent="0.25">
      <c r="A37" s="170" t="s">
        <v>209</v>
      </c>
      <c r="B37" s="170">
        <v>2024</v>
      </c>
      <c r="C37" s="170" t="s">
        <v>176</v>
      </c>
      <c r="D37" s="170">
        <v>2022</v>
      </c>
      <c r="E37" s="170" t="s">
        <v>210</v>
      </c>
      <c r="F37" s="170" t="s">
        <v>211</v>
      </c>
      <c r="G37" s="170">
        <v>9787.9355186772409</v>
      </c>
      <c r="H37" s="170">
        <v>507490.202211108</v>
      </c>
      <c r="I37" s="170">
        <v>123119.915602077</v>
      </c>
      <c r="J37" s="170">
        <v>1.67620348926934E-2</v>
      </c>
      <c r="K37" s="170">
        <v>8.3148458257967395E-3</v>
      </c>
      <c r="L37" s="170">
        <v>0</v>
      </c>
      <c r="M37" s="170">
        <v>2.50768807184901E-2</v>
      </c>
      <c r="N37" s="170">
        <v>1.4837143358382601E-3</v>
      </c>
      <c r="O37" s="170">
        <v>2.8507780034212499E-4</v>
      </c>
      <c r="P37" s="170">
        <v>0</v>
      </c>
      <c r="Q37" s="170">
        <v>1.7687921361803801E-3</v>
      </c>
      <c r="R37" s="170">
        <v>1.6782365702418299E-3</v>
      </c>
      <c r="S37" s="170">
        <v>1.83263433470407E-2</v>
      </c>
      <c r="T37" s="170">
        <v>2.17733720534629E-2</v>
      </c>
      <c r="U37" s="170">
        <v>1.5508013142200099E-3</v>
      </c>
      <c r="V37" s="170">
        <v>2.97967753459593E-4</v>
      </c>
      <c r="W37" s="170">
        <v>0</v>
      </c>
      <c r="X37" s="170">
        <v>1.8487690676796001E-3</v>
      </c>
      <c r="Y37" s="170">
        <v>6.7129462809673197E-3</v>
      </c>
      <c r="Z37" s="170">
        <v>4.2761467809761797E-2</v>
      </c>
      <c r="AA37" s="170">
        <v>5.1323183158408697E-2</v>
      </c>
      <c r="AB37" s="170">
        <v>236.011315359706</v>
      </c>
      <c r="AC37" s="170">
        <v>1.2484845284330699</v>
      </c>
      <c r="AD37" s="170">
        <v>0</v>
      </c>
      <c r="AE37" s="170">
        <v>237.25979988813901</v>
      </c>
      <c r="AF37" s="170">
        <v>9.1826961452594E-4</v>
      </c>
      <c r="AG37" s="170">
        <v>5.5005487310740601E-5</v>
      </c>
      <c r="AH37" s="170">
        <v>0</v>
      </c>
      <c r="AI37" s="170">
        <v>9.7327510183668102E-4</v>
      </c>
      <c r="AJ37" s="170">
        <v>3.7097692123466697E-2</v>
      </c>
      <c r="AK37" s="170">
        <v>1.9624438169894999E-4</v>
      </c>
      <c r="AL37" s="170">
        <v>0</v>
      </c>
      <c r="AM37" s="170">
        <v>3.7293936505165597E-2</v>
      </c>
      <c r="AN37" s="170">
        <v>1.9769804157592601E-2</v>
      </c>
      <c r="AO37" s="170">
        <v>1.1842357566058501E-3</v>
      </c>
      <c r="AP37" s="170">
        <v>0</v>
      </c>
      <c r="AQ37" s="170">
        <v>2.0954039914198499E-2</v>
      </c>
      <c r="AR37" s="170">
        <v>0</v>
      </c>
      <c r="AS37" s="170">
        <v>0</v>
      </c>
      <c r="AT37" s="170">
        <v>0</v>
      </c>
      <c r="AU37" s="170">
        <v>0</v>
      </c>
      <c r="AV37" s="170">
        <v>2.0954039914198499E-2</v>
      </c>
      <c r="AW37" s="170">
        <v>2.2506607647532598E-2</v>
      </c>
      <c r="AX37" s="170">
        <v>1.34817367555311E-3</v>
      </c>
      <c r="AY37" s="170">
        <v>0</v>
      </c>
      <c r="AZ37" s="170">
        <v>2.3854781323085699E-2</v>
      </c>
      <c r="BA37" s="170">
        <v>0</v>
      </c>
      <c r="BB37" s="170">
        <v>0</v>
      </c>
      <c r="BC37" s="170">
        <v>0</v>
      </c>
      <c r="BD37" s="170">
        <v>0</v>
      </c>
      <c r="BE37" s="170">
        <v>2.3854781323085699E-2</v>
      </c>
      <c r="BF37" s="170">
        <v>6.1431861359961197E-2</v>
      </c>
      <c r="BG37" s="170">
        <v>9.8155570703276403E-3</v>
      </c>
      <c r="BH37" s="170">
        <v>0</v>
      </c>
      <c r="BI37" s="170">
        <v>7.1247418430288895E-2</v>
      </c>
      <c r="BJ37" s="170">
        <v>2.2311556800830002E-3</v>
      </c>
      <c r="BK37" s="170">
        <v>1.18026686257127E-5</v>
      </c>
      <c r="BL37" s="170">
        <v>0</v>
      </c>
      <c r="BM37" s="170">
        <v>2.2429583487087101E-3</v>
      </c>
      <c r="BN37" s="170">
        <v>21.1453123677741</v>
      </c>
    </row>
    <row r="38" spans="1:66" x14ac:dyDescent="0.25">
      <c r="A38" s="170" t="s">
        <v>209</v>
      </c>
      <c r="B38" s="170">
        <v>2024</v>
      </c>
      <c r="C38" s="170" t="s">
        <v>176</v>
      </c>
      <c r="D38" s="170">
        <v>2023</v>
      </c>
      <c r="E38" s="170" t="s">
        <v>210</v>
      </c>
      <c r="F38" s="170" t="s">
        <v>212</v>
      </c>
      <c r="G38" s="170">
        <v>9692.7063155265205</v>
      </c>
      <c r="H38" s="170">
        <v>558676.12222320598</v>
      </c>
      <c r="I38" s="170">
        <v>144406.88196893499</v>
      </c>
      <c r="J38" s="170">
        <v>1.7757439172939302E-2</v>
      </c>
      <c r="K38" s="170">
        <v>2.38253740171922E-4</v>
      </c>
      <c r="L38" s="170">
        <v>4.6044942488624202E-2</v>
      </c>
      <c r="M38" s="170">
        <v>6.4040635401735505E-2</v>
      </c>
      <c r="N38" s="170">
        <v>6.9780558352660401E-4</v>
      </c>
      <c r="O38" s="170">
        <v>0</v>
      </c>
      <c r="P38" s="170">
        <v>4.8569027192342903E-5</v>
      </c>
      <c r="Q38" s="170">
        <v>7.4637461071894705E-4</v>
      </c>
      <c r="R38" s="170">
        <v>1.23167001734003E-3</v>
      </c>
      <c r="S38" s="170">
        <v>2.01747548840297E-2</v>
      </c>
      <c r="T38" s="170">
        <v>2.2152799512088699E-2</v>
      </c>
      <c r="U38" s="170">
        <v>7.5892724047783996E-4</v>
      </c>
      <c r="V38" s="170">
        <v>0</v>
      </c>
      <c r="W38" s="170">
        <v>5.2823248552256101E-5</v>
      </c>
      <c r="X38" s="170">
        <v>8.1175048903009601E-4</v>
      </c>
      <c r="Y38" s="170">
        <v>4.9266800693601297E-3</v>
      </c>
      <c r="Z38" s="170">
        <v>4.7074428062735998E-2</v>
      </c>
      <c r="AA38" s="170">
        <v>5.2812858621126203E-2</v>
      </c>
      <c r="AB38" s="170">
        <v>438.33190680861202</v>
      </c>
      <c r="AC38" s="170">
        <v>1.1221255057903301</v>
      </c>
      <c r="AD38" s="170">
        <v>2.6969360142306198</v>
      </c>
      <c r="AE38" s="170">
        <v>442.15096832863298</v>
      </c>
      <c r="AF38" s="170">
        <v>8.6563470619453395E-4</v>
      </c>
      <c r="AG38" s="170">
        <v>9.3272592873492103E-4</v>
      </c>
      <c r="AH38" s="170">
        <v>1.5075400886643E-3</v>
      </c>
      <c r="AI38" s="170">
        <v>3.3059007235937501E-3</v>
      </c>
      <c r="AJ38" s="170">
        <v>2.1562570247492699E-3</v>
      </c>
      <c r="AK38" s="170">
        <v>2.8929386163508899E-5</v>
      </c>
      <c r="AL38" s="170">
        <v>5.5908931074284797E-3</v>
      </c>
      <c r="AM38" s="170">
        <v>7.7760795183412596E-3</v>
      </c>
      <c r="AN38" s="170">
        <v>2.5397497335075698E-3</v>
      </c>
      <c r="AO38" s="170">
        <v>2.7364255950574402E-3</v>
      </c>
      <c r="AP38" s="170">
        <v>5.6821899251659602E-3</v>
      </c>
      <c r="AQ38" s="170">
        <v>1.09583652537309E-2</v>
      </c>
      <c r="AR38" s="170">
        <v>5.7510022406737798E-5</v>
      </c>
      <c r="AS38" s="170">
        <v>7.7289967923414296E-4</v>
      </c>
      <c r="AT38" s="170">
        <v>1.4501534971215399E-3</v>
      </c>
      <c r="AU38" s="170">
        <v>2.89985913452167E-5</v>
      </c>
      <c r="AV38" s="170">
        <v>1.32679270438386E-2</v>
      </c>
      <c r="AW38" s="170">
        <v>3.7059968492822799E-3</v>
      </c>
      <c r="AX38" s="170">
        <v>3.9929858047755701E-3</v>
      </c>
      <c r="AY38" s="170">
        <v>6.2212827382867198E-3</v>
      </c>
      <c r="AZ38" s="170">
        <v>1.39202653923445E-2</v>
      </c>
      <c r="BA38" s="170">
        <v>5.7510022406737798E-5</v>
      </c>
      <c r="BB38" s="170">
        <v>7.7289967923382496E-4</v>
      </c>
      <c r="BC38" s="170">
        <v>1.4501534971209399E-3</v>
      </c>
      <c r="BD38" s="170">
        <v>2.89985913452167E-5</v>
      </c>
      <c r="BE38" s="170">
        <v>1.6229827182451299E-2</v>
      </c>
      <c r="BF38" s="170">
        <v>7.4976397522126301E-2</v>
      </c>
      <c r="BG38" s="170">
        <v>4.04018726936404E-2</v>
      </c>
      <c r="BH38" s="170">
        <v>0.26275152569162202</v>
      </c>
      <c r="BI38" s="170">
        <v>0.37812979590738899</v>
      </c>
      <c r="BJ38" s="170">
        <v>4.3376495542418797E-3</v>
      </c>
      <c r="BK38" s="170">
        <v>1.1104341537519201E-5</v>
      </c>
      <c r="BL38" s="170">
        <v>2.6688368148053E-5</v>
      </c>
      <c r="BM38" s="170">
        <v>4.3754422639274504E-3</v>
      </c>
      <c r="BN38" s="170">
        <v>46.670450739544698</v>
      </c>
    </row>
    <row r="39" spans="1:66" x14ac:dyDescent="0.25">
      <c r="A39" s="170" t="s">
        <v>209</v>
      </c>
      <c r="B39" s="170">
        <v>2024</v>
      </c>
      <c r="C39" s="170" t="s">
        <v>176</v>
      </c>
      <c r="D39" s="170">
        <v>2023</v>
      </c>
      <c r="E39" s="170" t="s">
        <v>210</v>
      </c>
      <c r="F39" s="170" t="s">
        <v>211</v>
      </c>
      <c r="G39" s="170">
        <v>9908.9833594488191</v>
      </c>
      <c r="H39" s="170">
        <v>571175.484709849</v>
      </c>
      <c r="I39" s="170">
        <v>124642.545160799</v>
      </c>
      <c r="J39" s="170">
        <v>1.75863340878584E-2</v>
      </c>
      <c r="K39" s="170">
        <v>8.4176758997832994E-3</v>
      </c>
      <c r="L39" s="170">
        <v>0</v>
      </c>
      <c r="M39" s="170">
        <v>2.6004009987641699E-2</v>
      </c>
      <c r="N39" s="170">
        <v>1.37912175403793E-3</v>
      </c>
      <c r="O39" s="170">
        <v>2.8860337037857201E-4</v>
      </c>
      <c r="P39" s="170">
        <v>0</v>
      </c>
      <c r="Q39" s="170">
        <v>1.6677251244165E-3</v>
      </c>
      <c r="R39" s="170">
        <v>1.88883959195516E-3</v>
      </c>
      <c r="S39" s="170">
        <v>2.0626128344150299E-2</v>
      </c>
      <c r="T39" s="170">
        <v>2.4182693060521999E-2</v>
      </c>
      <c r="U39" s="170">
        <v>1.44147951999338E-3</v>
      </c>
      <c r="V39" s="170">
        <v>3.01652734128602E-4</v>
      </c>
      <c r="W39" s="170">
        <v>0</v>
      </c>
      <c r="X39" s="170">
        <v>1.7431322541219801E-3</v>
      </c>
      <c r="Y39" s="170">
        <v>7.5553583678206401E-3</v>
      </c>
      <c r="Z39" s="170">
        <v>4.8127632803017503E-2</v>
      </c>
      <c r="AA39" s="170">
        <v>5.7426123424960097E-2</v>
      </c>
      <c r="AB39" s="170">
        <v>258.92258518132098</v>
      </c>
      <c r="AC39" s="170">
        <v>1.2320274423898201</v>
      </c>
      <c r="AD39" s="170">
        <v>0</v>
      </c>
      <c r="AE39" s="170">
        <v>260.15461262371099</v>
      </c>
      <c r="AF39" s="170">
        <v>1.0026794799125E-3</v>
      </c>
      <c r="AG39" s="170">
        <v>5.5685742657422097E-5</v>
      </c>
      <c r="AH39" s="170">
        <v>0</v>
      </c>
      <c r="AI39" s="170">
        <v>1.0583652225699301E-3</v>
      </c>
      <c r="AJ39" s="170">
        <v>4.0699024681206702E-2</v>
      </c>
      <c r="AK39" s="170">
        <v>1.93657556951369E-4</v>
      </c>
      <c r="AL39" s="170">
        <v>0</v>
      </c>
      <c r="AM39" s="170">
        <v>4.0892682238158097E-2</v>
      </c>
      <c r="AN39" s="170">
        <v>2.15870988619619E-2</v>
      </c>
      <c r="AO39" s="170">
        <v>1.1988812537107401E-3</v>
      </c>
      <c r="AP39" s="170">
        <v>0</v>
      </c>
      <c r="AQ39" s="170">
        <v>2.2785980115672701E-2</v>
      </c>
      <c r="AR39" s="170">
        <v>0</v>
      </c>
      <c r="AS39" s="170">
        <v>0</v>
      </c>
      <c r="AT39" s="170">
        <v>0</v>
      </c>
      <c r="AU39" s="170">
        <v>0</v>
      </c>
      <c r="AV39" s="170">
        <v>2.2785980115672701E-2</v>
      </c>
      <c r="AW39" s="170">
        <v>2.4575476846495799E-2</v>
      </c>
      <c r="AX39" s="170">
        <v>1.3648466003082201E-3</v>
      </c>
      <c r="AY39" s="170">
        <v>0</v>
      </c>
      <c r="AZ39" s="170">
        <v>2.5940323446804098E-2</v>
      </c>
      <c r="BA39" s="170">
        <v>0</v>
      </c>
      <c r="BB39" s="170">
        <v>0</v>
      </c>
      <c r="BC39" s="170">
        <v>0</v>
      </c>
      <c r="BD39" s="170">
        <v>0</v>
      </c>
      <c r="BE39" s="170">
        <v>2.5940323446804098E-2</v>
      </c>
      <c r="BF39" s="170">
        <v>5.8220876299497598E-2</v>
      </c>
      <c r="BG39" s="170">
        <v>9.9369465080764007E-3</v>
      </c>
      <c r="BH39" s="170">
        <v>0</v>
      </c>
      <c r="BI39" s="170">
        <v>6.8157822807574001E-2</v>
      </c>
      <c r="BJ39" s="170">
        <v>2.4477495739922799E-3</v>
      </c>
      <c r="BK39" s="170">
        <v>1.16470899792099E-5</v>
      </c>
      <c r="BL39" s="170">
        <v>0</v>
      </c>
      <c r="BM39" s="170">
        <v>2.4593966639714902E-3</v>
      </c>
      <c r="BN39" s="170">
        <v>23.185767460139601</v>
      </c>
    </row>
    <row r="40" spans="1:66" x14ac:dyDescent="0.25">
      <c r="A40" s="170" t="s">
        <v>209</v>
      </c>
      <c r="B40" s="170">
        <v>2024</v>
      </c>
      <c r="C40" s="170" t="s">
        <v>176</v>
      </c>
      <c r="D40" s="170">
        <v>2024</v>
      </c>
      <c r="E40" s="170" t="s">
        <v>210</v>
      </c>
      <c r="F40" s="170" t="s">
        <v>212</v>
      </c>
      <c r="G40" s="170">
        <v>7061.9786068429103</v>
      </c>
      <c r="H40" s="170">
        <v>477064.85326585599</v>
      </c>
      <c r="I40" s="170">
        <v>105212.95889383501</v>
      </c>
      <c r="J40" s="170">
        <v>1.42678369304036E-2</v>
      </c>
      <c r="K40" s="170">
        <v>1.7358854806105001E-4</v>
      </c>
      <c r="L40" s="170">
        <v>3.18583934125517E-2</v>
      </c>
      <c r="M40" s="170">
        <v>4.6299818891016399E-2</v>
      </c>
      <c r="N40" s="170">
        <v>5.9613362479382995E-4</v>
      </c>
      <c r="O40" s="170">
        <v>0</v>
      </c>
      <c r="P40" s="170">
        <v>3.5386755754485601E-5</v>
      </c>
      <c r="Q40" s="170">
        <v>6.3152038054831595E-4</v>
      </c>
      <c r="R40" s="170">
        <v>1.05174796759887E-3</v>
      </c>
      <c r="S40" s="170">
        <v>1.7227631709269501E-2</v>
      </c>
      <c r="T40" s="170">
        <v>1.8910900057416701E-2</v>
      </c>
      <c r="U40" s="170">
        <v>6.4834970871737797E-4</v>
      </c>
      <c r="V40" s="170">
        <v>0</v>
      </c>
      <c r="W40" s="170">
        <v>3.84863256015938E-5</v>
      </c>
      <c r="X40" s="170">
        <v>6.8683603431897097E-4</v>
      </c>
      <c r="Y40" s="170">
        <v>4.2069918703954903E-3</v>
      </c>
      <c r="Z40" s="170">
        <v>4.0197807321628899E-2</v>
      </c>
      <c r="AA40" s="170">
        <v>4.50916352263434E-2</v>
      </c>
      <c r="AB40" s="170">
        <v>365.04369969355702</v>
      </c>
      <c r="AC40" s="170">
        <v>0.79865208471957305</v>
      </c>
      <c r="AD40" s="170">
        <v>1.91465826751376</v>
      </c>
      <c r="AE40" s="170">
        <v>367.75701004579003</v>
      </c>
      <c r="AF40" s="170">
        <v>7.2742396355652498E-4</v>
      </c>
      <c r="AG40" s="170">
        <v>6.9466975350419499E-4</v>
      </c>
      <c r="AH40" s="170">
        <v>1.0320095920206701E-3</v>
      </c>
      <c r="AI40" s="170">
        <v>2.4541033090813898E-3</v>
      </c>
      <c r="AJ40" s="170">
        <v>1.82204298660056E-3</v>
      </c>
      <c r="AK40" s="170">
        <v>2.2166900821661E-5</v>
      </c>
      <c r="AL40" s="170">
        <v>4.0682482354149696E-3</v>
      </c>
      <c r="AM40" s="170">
        <v>5.9124581228371898E-3</v>
      </c>
      <c r="AN40" s="170">
        <v>2.0879080814564799E-3</v>
      </c>
      <c r="AO40" s="170">
        <v>1.9937237735716202E-3</v>
      </c>
      <c r="AP40" s="170">
        <v>3.8052890638649501E-3</v>
      </c>
      <c r="AQ40" s="170">
        <v>7.8869209188930697E-3</v>
      </c>
      <c r="AR40" s="170">
        <v>3.9394768776325398E-5</v>
      </c>
      <c r="AS40" s="170">
        <v>4.8794277660133402E-4</v>
      </c>
      <c r="AT40" s="170">
        <v>7.2246785158295397E-4</v>
      </c>
      <c r="AU40" s="170">
        <v>1.9003283523470802E-5</v>
      </c>
      <c r="AV40" s="170">
        <v>9.1557295993771499E-3</v>
      </c>
      <c r="AW40" s="170">
        <v>3.0466705712701501E-3</v>
      </c>
      <c r="AX40" s="170">
        <v>2.90923705029442E-3</v>
      </c>
      <c r="AY40" s="170">
        <v>4.1663125448104096E-3</v>
      </c>
      <c r="AZ40" s="170">
        <v>1.0122220166374899E-2</v>
      </c>
      <c r="BA40" s="170">
        <v>3.9394768776325398E-5</v>
      </c>
      <c r="BB40" s="170">
        <v>4.8794277660113301E-4</v>
      </c>
      <c r="BC40" s="170">
        <v>7.22467851582657E-4</v>
      </c>
      <c r="BD40" s="170">
        <v>1.9003283523470802E-5</v>
      </c>
      <c r="BE40" s="170">
        <v>1.1391028846858499E-2</v>
      </c>
      <c r="BF40" s="170">
        <v>5.9868684298059902E-2</v>
      </c>
      <c r="BG40" s="170">
        <v>2.94362741788468E-2</v>
      </c>
      <c r="BH40" s="170">
        <v>0.18620649131434699</v>
      </c>
      <c r="BI40" s="170">
        <v>0.27551144979125403</v>
      </c>
      <c r="BJ40" s="170">
        <v>3.6124033333168599E-3</v>
      </c>
      <c r="BK40" s="170">
        <v>7.9033098103688896E-6</v>
      </c>
      <c r="BL40" s="170">
        <v>1.89470956861756E-5</v>
      </c>
      <c r="BM40" s="170">
        <v>3.6392537388134001E-3</v>
      </c>
      <c r="BN40" s="170">
        <v>38.817930188739197</v>
      </c>
    </row>
    <row r="41" spans="1:66" x14ac:dyDescent="0.25">
      <c r="A41" s="170" t="s">
        <v>209</v>
      </c>
      <c r="B41" s="170">
        <v>2024</v>
      </c>
      <c r="C41" s="170" t="s">
        <v>176</v>
      </c>
      <c r="D41" s="170">
        <v>2024</v>
      </c>
      <c r="E41" s="170" t="s">
        <v>210</v>
      </c>
      <c r="F41" s="170" t="s">
        <v>211</v>
      </c>
      <c r="G41" s="170">
        <v>7555.4091156990198</v>
      </c>
      <c r="H41" s="170">
        <v>510347.01459419401</v>
      </c>
      <c r="I41" s="170">
        <v>95037.541970826103</v>
      </c>
      <c r="J41" s="170">
        <v>1.45208215414926E-2</v>
      </c>
      <c r="K41" s="170">
        <v>6.41831587753926E-3</v>
      </c>
      <c r="L41" s="170">
        <v>0</v>
      </c>
      <c r="M41" s="170">
        <v>2.0939137419031899E-2</v>
      </c>
      <c r="N41" s="170">
        <v>9.6109572564631899E-4</v>
      </c>
      <c r="O41" s="170">
        <v>2.2005451581473E-4</v>
      </c>
      <c r="P41" s="170">
        <v>0</v>
      </c>
      <c r="Q41" s="170">
        <v>1.1811502414610399E-3</v>
      </c>
      <c r="R41" s="170">
        <v>1.6876838600510199E-3</v>
      </c>
      <c r="S41" s="170">
        <v>1.8429507751757099E-2</v>
      </c>
      <c r="T41" s="170">
        <v>2.12983418532692E-2</v>
      </c>
      <c r="U41" s="170">
        <v>1.00455220956092E-3</v>
      </c>
      <c r="V41" s="170">
        <v>2.3000440454242E-4</v>
      </c>
      <c r="W41" s="170">
        <v>0</v>
      </c>
      <c r="X41" s="170">
        <v>1.2345566141033399E-3</v>
      </c>
      <c r="Y41" s="170">
        <v>6.7507354402040901E-3</v>
      </c>
      <c r="Z41" s="170">
        <v>4.3002184754099997E-2</v>
      </c>
      <c r="AA41" s="170">
        <v>5.09874768084074E-2</v>
      </c>
      <c r="AB41" s="170">
        <v>225.606046793746</v>
      </c>
      <c r="AC41" s="170">
        <v>0.91608962475509204</v>
      </c>
      <c r="AD41" s="170">
        <v>0</v>
      </c>
      <c r="AE41" s="170">
        <v>226.52213641850099</v>
      </c>
      <c r="AF41" s="170">
        <v>8.6717480361980001E-4</v>
      </c>
      <c r="AG41" s="170">
        <v>4.2459307118238902E-5</v>
      </c>
      <c r="AH41" s="170">
        <v>0</v>
      </c>
      <c r="AI41" s="170">
        <v>9.0963411073803895E-4</v>
      </c>
      <c r="AJ41" s="170">
        <v>3.5462128806794203E-2</v>
      </c>
      <c r="AK41" s="170">
        <v>1.43996531712346E-4</v>
      </c>
      <c r="AL41" s="170">
        <v>0</v>
      </c>
      <c r="AM41" s="170">
        <v>3.56061253385066E-2</v>
      </c>
      <c r="AN41" s="170">
        <v>1.8669762961516401E-2</v>
      </c>
      <c r="AO41" s="170">
        <v>9.1412388378767702E-4</v>
      </c>
      <c r="AP41" s="170">
        <v>0</v>
      </c>
      <c r="AQ41" s="170">
        <v>1.9583886845303999E-2</v>
      </c>
      <c r="AR41" s="170">
        <v>0</v>
      </c>
      <c r="AS41" s="170">
        <v>0</v>
      </c>
      <c r="AT41" s="170">
        <v>0</v>
      </c>
      <c r="AU41" s="170">
        <v>0</v>
      </c>
      <c r="AV41" s="170">
        <v>1.9583886845303999E-2</v>
      </c>
      <c r="AW41" s="170">
        <v>2.1254283881507699E-2</v>
      </c>
      <c r="AX41" s="170">
        <v>1.0406692666071E-3</v>
      </c>
      <c r="AY41" s="170">
        <v>0</v>
      </c>
      <c r="AZ41" s="170">
        <v>2.2294953148114801E-2</v>
      </c>
      <c r="BA41" s="170">
        <v>0</v>
      </c>
      <c r="BB41" s="170">
        <v>0</v>
      </c>
      <c r="BC41" s="170">
        <v>0</v>
      </c>
      <c r="BD41" s="170">
        <v>0</v>
      </c>
      <c r="BE41" s="170">
        <v>2.2294953148114801E-2</v>
      </c>
      <c r="BF41" s="170">
        <v>4.1841278119462498E-2</v>
      </c>
      <c r="BG41" s="170">
        <v>7.5767304783838198E-3</v>
      </c>
      <c r="BH41" s="170">
        <v>0</v>
      </c>
      <c r="BI41" s="170">
        <v>4.94180085978463E-2</v>
      </c>
      <c r="BJ41" s="170">
        <v>2.13278847244151E-3</v>
      </c>
      <c r="BK41" s="170">
        <v>8.6603414188944702E-6</v>
      </c>
      <c r="BL41" s="170">
        <v>0</v>
      </c>
      <c r="BM41" s="170">
        <v>2.1414488138603999E-3</v>
      </c>
      <c r="BN41" s="170">
        <v>20.188339259508101</v>
      </c>
    </row>
    <row r="42" spans="1:66" x14ac:dyDescent="0.25">
      <c r="A42" s="170" t="s">
        <v>209</v>
      </c>
      <c r="B42" s="170">
        <v>2024</v>
      </c>
      <c r="C42" s="170" t="s">
        <v>178</v>
      </c>
      <c r="D42" s="170">
        <v>2021</v>
      </c>
      <c r="E42" s="170" t="s">
        <v>210</v>
      </c>
      <c r="F42" s="170" t="s">
        <v>212</v>
      </c>
      <c r="G42" s="170">
        <v>1588.3002051710901</v>
      </c>
      <c r="H42" s="170">
        <v>72753.682989754801</v>
      </c>
      <c r="I42" s="170">
        <v>23663.306489743602</v>
      </c>
      <c r="J42" s="170">
        <v>2.7433861148304399E-3</v>
      </c>
      <c r="K42" s="170">
        <v>4.4569920047396701E-5</v>
      </c>
      <c r="L42" s="170">
        <v>6.7074177681693504E-3</v>
      </c>
      <c r="M42" s="170">
        <v>9.4953738030471892E-3</v>
      </c>
      <c r="N42" s="170">
        <v>9.0950468187235903E-5</v>
      </c>
      <c r="O42" s="170">
        <v>0</v>
      </c>
      <c r="P42" s="170">
        <v>7.9587881179260001E-6</v>
      </c>
      <c r="Q42" s="170">
        <v>9.8909256305161906E-5</v>
      </c>
      <c r="R42" s="170">
        <v>1.60394415342027E-4</v>
      </c>
      <c r="S42" s="170">
        <v>3.0651372771861498E-3</v>
      </c>
      <c r="T42" s="170">
        <v>3.3244409488333401E-3</v>
      </c>
      <c r="U42" s="170">
        <v>9.8916932554000994E-5</v>
      </c>
      <c r="V42" s="170">
        <v>0</v>
      </c>
      <c r="W42" s="170">
        <v>8.6559082450436092E-6</v>
      </c>
      <c r="X42" s="170">
        <v>1.07572840799044E-4</v>
      </c>
      <c r="Y42" s="170">
        <v>6.4157766136811105E-4</v>
      </c>
      <c r="Z42" s="170">
        <v>7.1519869801010202E-3</v>
      </c>
      <c r="AA42" s="170">
        <v>7.9011374822681706E-3</v>
      </c>
      <c r="AB42" s="170">
        <v>68.779033032869407</v>
      </c>
      <c r="AC42" s="170">
        <v>0.222483169590388</v>
      </c>
      <c r="AD42" s="170">
        <v>0.51293970601679495</v>
      </c>
      <c r="AE42" s="170">
        <v>69.514455908476606</v>
      </c>
      <c r="AF42" s="170">
        <v>9.7819467447511301E-5</v>
      </c>
      <c r="AG42" s="170">
        <v>1.7074137053315301E-4</v>
      </c>
      <c r="AH42" s="170">
        <v>2.2573572108784801E-4</v>
      </c>
      <c r="AI42" s="170">
        <v>4.9429655906851303E-4</v>
      </c>
      <c r="AJ42" s="170">
        <v>3.20290996798713E-4</v>
      </c>
      <c r="AK42" s="170">
        <v>5.20332727059192E-6</v>
      </c>
      <c r="AL42" s="170">
        <v>7.8305882553921901E-4</v>
      </c>
      <c r="AM42" s="170">
        <v>1.10855314960852E-3</v>
      </c>
      <c r="AN42" s="170">
        <v>2.9327765264164401E-4</v>
      </c>
      <c r="AO42" s="170">
        <v>5.1190075714804405E-4</v>
      </c>
      <c r="AP42" s="170">
        <v>8.6948983982784104E-4</v>
      </c>
      <c r="AQ42" s="170">
        <v>1.67466824961753E-3</v>
      </c>
      <c r="AR42" s="170">
        <v>1.14764315962317E-5</v>
      </c>
      <c r="AS42" s="170">
        <v>1.8897123586645499E-4</v>
      </c>
      <c r="AT42" s="170">
        <v>4.9054747860267001E-4</v>
      </c>
      <c r="AU42" s="170">
        <v>6.5229164180465096E-6</v>
      </c>
      <c r="AV42" s="170">
        <v>2.3721863121009298E-3</v>
      </c>
      <c r="AW42" s="170">
        <v>4.27950062289709E-4</v>
      </c>
      <c r="AX42" s="170">
        <v>7.4696438318583097E-4</v>
      </c>
      <c r="AY42" s="170">
        <v>9.5198193000890297E-4</v>
      </c>
      <c r="AZ42" s="170">
        <v>2.1268963754844401E-3</v>
      </c>
      <c r="BA42" s="170">
        <v>1.14764315962317E-5</v>
      </c>
      <c r="BB42" s="170">
        <v>1.8897123586637701E-4</v>
      </c>
      <c r="BC42" s="170">
        <v>4.9054747860246802E-4</v>
      </c>
      <c r="BD42" s="170">
        <v>6.5229164180465096E-6</v>
      </c>
      <c r="BE42" s="170">
        <v>2.8244144379675601E-3</v>
      </c>
      <c r="BF42" s="170">
        <v>8.6271277211223702E-3</v>
      </c>
      <c r="BG42" s="170">
        <v>6.6204732300423402E-3</v>
      </c>
      <c r="BH42" s="170">
        <v>3.5715798066321199E-2</v>
      </c>
      <c r="BI42" s="170">
        <v>5.0963399017485901E-2</v>
      </c>
      <c r="BJ42" s="170">
        <v>6.8062428799297301E-4</v>
      </c>
      <c r="BK42" s="170">
        <v>2.2016513204032801E-6</v>
      </c>
      <c r="BL42" s="170">
        <v>5.0759542086635903E-6</v>
      </c>
      <c r="BM42" s="170">
        <v>6.87901893522039E-4</v>
      </c>
      <c r="BN42" s="170">
        <v>7.3374734480994599</v>
      </c>
    </row>
    <row r="43" spans="1:66" x14ac:dyDescent="0.25">
      <c r="A43" s="170" t="s">
        <v>209</v>
      </c>
      <c r="B43" s="170">
        <v>2024</v>
      </c>
      <c r="C43" s="170" t="s">
        <v>178</v>
      </c>
      <c r="D43" s="170">
        <v>2021</v>
      </c>
      <c r="E43" s="170" t="s">
        <v>210</v>
      </c>
      <c r="F43" s="170" t="s">
        <v>211</v>
      </c>
      <c r="G43" s="170">
        <v>3828.7514169060801</v>
      </c>
      <c r="H43" s="170">
        <v>175362.25856337501</v>
      </c>
      <c r="I43" s="170">
        <v>48160.876255395997</v>
      </c>
      <c r="J43" s="170">
        <v>8.1311975217703992E-3</v>
      </c>
      <c r="K43" s="170">
        <v>4.1911359602934996E-3</v>
      </c>
      <c r="L43" s="170">
        <v>0</v>
      </c>
      <c r="M43" s="170">
        <v>1.23223334820638E-2</v>
      </c>
      <c r="N43" s="170">
        <v>1.49174891551841E-3</v>
      </c>
      <c r="O43" s="170">
        <v>1.11514019468723E-4</v>
      </c>
      <c r="P43" s="170">
        <v>0</v>
      </c>
      <c r="Q43" s="170">
        <v>1.6032629349871401E-3</v>
      </c>
      <c r="R43" s="170">
        <v>5.7991140337096696E-4</v>
      </c>
      <c r="S43" s="170">
        <v>7.3880712789461201E-3</v>
      </c>
      <c r="T43" s="170">
        <v>9.5712456173042207E-3</v>
      </c>
      <c r="U43" s="170">
        <v>1.5591991819403799E-3</v>
      </c>
      <c r="V43" s="170">
        <v>1.1655618859296601E-4</v>
      </c>
      <c r="W43" s="170">
        <v>0</v>
      </c>
      <c r="X43" s="170">
        <v>1.67575537053335E-3</v>
      </c>
      <c r="Y43" s="170">
        <v>2.31964561348386E-3</v>
      </c>
      <c r="Z43" s="170">
        <v>1.72388329842076E-2</v>
      </c>
      <c r="AA43" s="170">
        <v>2.1234233968224801E-2</v>
      </c>
      <c r="AB43" s="170">
        <v>92.085982343931406</v>
      </c>
      <c r="AC43" s="170">
        <v>0.80819494513106604</v>
      </c>
      <c r="AD43" s="170">
        <v>0</v>
      </c>
      <c r="AE43" s="170">
        <v>92.894177289062398</v>
      </c>
      <c r="AF43" s="170">
        <v>3.2636252444912699E-4</v>
      </c>
      <c r="AG43" s="170">
        <v>2.15165227720123E-5</v>
      </c>
      <c r="AH43" s="170">
        <v>0</v>
      </c>
      <c r="AI43" s="170">
        <v>3.4787904722114002E-4</v>
      </c>
      <c r="AJ43" s="170">
        <v>1.44746340516578E-2</v>
      </c>
      <c r="AK43" s="170">
        <v>1.2703699059732901E-4</v>
      </c>
      <c r="AL43" s="170">
        <v>0</v>
      </c>
      <c r="AM43" s="170">
        <v>1.4601671042255101E-2</v>
      </c>
      <c r="AN43" s="170">
        <v>7.0263930012186499E-3</v>
      </c>
      <c r="AO43" s="170">
        <v>4.6323806714945102E-4</v>
      </c>
      <c r="AP43" s="170">
        <v>0</v>
      </c>
      <c r="AQ43" s="170">
        <v>7.4896310683681003E-3</v>
      </c>
      <c r="AR43" s="170">
        <v>0</v>
      </c>
      <c r="AS43" s="170">
        <v>0</v>
      </c>
      <c r="AT43" s="170">
        <v>0</v>
      </c>
      <c r="AU43" s="170">
        <v>0</v>
      </c>
      <c r="AV43" s="170">
        <v>7.4896310683681003E-3</v>
      </c>
      <c r="AW43" s="170">
        <v>7.9990812855403499E-3</v>
      </c>
      <c r="AX43" s="170">
        <v>5.2736574129035897E-4</v>
      </c>
      <c r="AY43" s="170">
        <v>0</v>
      </c>
      <c r="AZ43" s="170">
        <v>8.5264470268307108E-3</v>
      </c>
      <c r="BA43" s="170">
        <v>0</v>
      </c>
      <c r="BB43" s="170">
        <v>0</v>
      </c>
      <c r="BC43" s="170">
        <v>0</v>
      </c>
      <c r="BD43" s="170">
        <v>0</v>
      </c>
      <c r="BE43" s="170">
        <v>8.5264470268307108E-3</v>
      </c>
      <c r="BF43" s="170">
        <v>2.4435134521129099E-2</v>
      </c>
      <c r="BG43" s="170">
        <v>3.83955615247231E-3</v>
      </c>
      <c r="BH43" s="170">
        <v>0</v>
      </c>
      <c r="BI43" s="170">
        <v>2.8274690673601399E-2</v>
      </c>
      <c r="BJ43" s="170">
        <v>8.7054369511709799E-4</v>
      </c>
      <c r="BK43" s="170">
        <v>7.6403486828386496E-6</v>
      </c>
      <c r="BL43" s="170">
        <v>0</v>
      </c>
      <c r="BM43" s="170">
        <v>8.7818404379993705E-4</v>
      </c>
      <c r="BN43" s="170">
        <v>8.2790105902926499</v>
      </c>
    </row>
    <row r="44" spans="1:66" x14ac:dyDescent="0.25">
      <c r="A44" s="170" t="s">
        <v>209</v>
      </c>
      <c r="B44" s="170">
        <v>2024</v>
      </c>
      <c r="C44" s="170" t="s">
        <v>178</v>
      </c>
      <c r="D44" s="170">
        <v>2022</v>
      </c>
      <c r="E44" s="170" t="s">
        <v>210</v>
      </c>
      <c r="F44" s="170" t="s">
        <v>212</v>
      </c>
      <c r="G44" s="170">
        <v>1648.3961158105001</v>
      </c>
      <c r="H44" s="170">
        <v>81732.080039165696</v>
      </c>
      <c r="I44" s="170">
        <v>24558.646015364</v>
      </c>
      <c r="J44" s="170">
        <v>2.7039345185454399E-3</v>
      </c>
      <c r="K44" s="170">
        <v>4.0539867921387299E-5</v>
      </c>
      <c r="L44" s="170">
        <v>6.9833268599590404E-3</v>
      </c>
      <c r="M44" s="170">
        <v>9.7278012464258705E-3</v>
      </c>
      <c r="N44" s="170">
        <v>1.02160053832723E-4</v>
      </c>
      <c r="O44" s="170">
        <v>0</v>
      </c>
      <c r="P44" s="170">
        <v>8.2599217562493496E-6</v>
      </c>
      <c r="Q44" s="170">
        <v>1.1041997558897199E-4</v>
      </c>
      <c r="R44" s="170">
        <v>1.80188392585099E-4</v>
      </c>
      <c r="S44" s="170">
        <v>3.4434001823012502E-3</v>
      </c>
      <c r="T44" s="170">
        <v>3.7340085504753199E-3</v>
      </c>
      <c r="U44" s="170">
        <v>1.1110837971588101E-4</v>
      </c>
      <c r="V44" s="170">
        <v>0</v>
      </c>
      <c r="W44" s="170">
        <v>8.9834185524171703E-6</v>
      </c>
      <c r="X44" s="170">
        <v>1.2009179826829799E-4</v>
      </c>
      <c r="Y44" s="170">
        <v>7.2075357034039804E-4</v>
      </c>
      <c r="Z44" s="170">
        <v>8.0346004253695896E-3</v>
      </c>
      <c r="AA44" s="170">
        <v>8.8754457939782799E-3</v>
      </c>
      <c r="AB44" s="170">
        <v>75.364064852382796</v>
      </c>
      <c r="AC44" s="170">
        <v>0.22525881557990299</v>
      </c>
      <c r="AD44" s="170">
        <v>0.52671993129652595</v>
      </c>
      <c r="AE44" s="170">
        <v>76.116043599259299</v>
      </c>
      <c r="AF44" s="170">
        <v>1.11190733764025E-4</v>
      </c>
      <c r="AG44" s="170">
        <v>1.57808143867198E-4</v>
      </c>
      <c r="AH44" s="170">
        <v>2.3245397532041699E-4</v>
      </c>
      <c r="AI44" s="170">
        <v>5.0145285295164095E-4</v>
      </c>
      <c r="AJ44" s="170">
        <v>3.24618685947944E-4</v>
      </c>
      <c r="AK44" s="170">
        <v>4.8667591118887596E-6</v>
      </c>
      <c r="AL44" s="170">
        <v>8.3833899337443295E-4</v>
      </c>
      <c r="AM44" s="170">
        <v>1.1678244384342601E-3</v>
      </c>
      <c r="AN44" s="170">
        <v>3.28079673351426E-4</v>
      </c>
      <c r="AO44" s="170">
        <v>4.6561423178617499E-4</v>
      </c>
      <c r="AP44" s="170">
        <v>8.8115245009061805E-4</v>
      </c>
      <c r="AQ44" s="170">
        <v>1.6748463552282199E-3</v>
      </c>
      <c r="AR44" s="170">
        <v>1.0627482260082E-5</v>
      </c>
      <c r="AS44" s="170">
        <v>1.57416200293882E-4</v>
      </c>
      <c r="AT44" s="170">
        <v>3.7038380979022702E-4</v>
      </c>
      <c r="AU44" s="170">
        <v>5.6669478327870602E-6</v>
      </c>
      <c r="AV44" s="170">
        <v>2.2189407954052E-3</v>
      </c>
      <c r="AW44" s="170">
        <v>4.7873308921456403E-4</v>
      </c>
      <c r="AX44" s="170">
        <v>6.7942319403157397E-4</v>
      </c>
      <c r="AY44" s="170">
        <v>9.6475102024818498E-4</v>
      </c>
      <c r="AZ44" s="170">
        <v>2.1229073034943198E-3</v>
      </c>
      <c r="BA44" s="170">
        <v>1.0627482260082E-5</v>
      </c>
      <c r="BB44" s="170">
        <v>1.57416200293818E-4</v>
      </c>
      <c r="BC44" s="170">
        <v>3.7038380979007398E-4</v>
      </c>
      <c r="BD44" s="170">
        <v>5.6669478327870602E-6</v>
      </c>
      <c r="BE44" s="170">
        <v>2.66700174367108E-3</v>
      </c>
      <c r="BF44" s="170">
        <v>1.03524103833115E-2</v>
      </c>
      <c r="BG44" s="170">
        <v>6.8709695570766697E-3</v>
      </c>
      <c r="BH44" s="170">
        <v>4.0869326490145297E-2</v>
      </c>
      <c r="BI44" s="170">
        <v>5.8092706430533499E-2</v>
      </c>
      <c r="BJ44" s="170">
        <v>7.4578851604231798E-4</v>
      </c>
      <c r="BK44" s="170">
        <v>2.2291185875634799E-6</v>
      </c>
      <c r="BL44" s="170">
        <v>5.2123207088282104E-6</v>
      </c>
      <c r="BM44" s="170">
        <v>7.5322995533870995E-4</v>
      </c>
      <c r="BN44" s="170">
        <v>8.0342921711028197</v>
      </c>
    </row>
    <row r="45" spans="1:66" x14ac:dyDescent="0.25">
      <c r="A45" s="170" t="s">
        <v>209</v>
      </c>
      <c r="B45" s="170">
        <v>2024</v>
      </c>
      <c r="C45" s="170" t="s">
        <v>178</v>
      </c>
      <c r="D45" s="170">
        <v>2022</v>
      </c>
      <c r="E45" s="170" t="s">
        <v>210</v>
      </c>
      <c r="F45" s="170" t="s">
        <v>211</v>
      </c>
      <c r="G45" s="170">
        <v>3852.8719671643998</v>
      </c>
      <c r="H45" s="170">
        <v>191017.04175159201</v>
      </c>
      <c r="I45" s="170">
        <v>48464.282433993503</v>
      </c>
      <c r="J45" s="170">
        <v>6.3084732328447402E-3</v>
      </c>
      <c r="K45" s="170">
        <v>3.2726589582668399E-3</v>
      </c>
      <c r="L45" s="170">
        <v>0</v>
      </c>
      <c r="M45" s="170">
        <v>9.5811321911115892E-3</v>
      </c>
      <c r="N45" s="170">
        <v>1.39294913985956E-3</v>
      </c>
      <c r="O45" s="170">
        <v>1.12216540791791E-4</v>
      </c>
      <c r="P45" s="170">
        <v>0</v>
      </c>
      <c r="Q45" s="170">
        <v>1.5051656806513501E-3</v>
      </c>
      <c r="R45" s="170">
        <v>6.3168073710628901E-4</v>
      </c>
      <c r="S45" s="170">
        <v>8.0476125907341291E-3</v>
      </c>
      <c r="T45" s="170">
        <v>1.01844590084917E-2</v>
      </c>
      <c r="U45" s="170">
        <v>1.45593211884374E-3</v>
      </c>
      <c r="V45" s="170">
        <v>1.17290474812871E-4</v>
      </c>
      <c r="W45" s="170">
        <v>0</v>
      </c>
      <c r="X45" s="170">
        <v>1.57322259365661E-3</v>
      </c>
      <c r="Y45" s="170">
        <v>2.52672294842515E-3</v>
      </c>
      <c r="Z45" s="170">
        <v>1.87777627117129E-2</v>
      </c>
      <c r="AA45" s="170">
        <v>2.2877708253794701E-2</v>
      </c>
      <c r="AB45" s="170">
        <v>97.835762780667295</v>
      </c>
      <c r="AC45" s="170">
        <v>0.79326709131010997</v>
      </c>
      <c r="AD45" s="170">
        <v>0</v>
      </c>
      <c r="AE45" s="170">
        <v>98.629029871977394</v>
      </c>
      <c r="AF45" s="170">
        <v>3.4563257484162099E-4</v>
      </c>
      <c r="AG45" s="170">
        <v>2.1652073585422398E-5</v>
      </c>
      <c r="AH45" s="170">
        <v>0</v>
      </c>
      <c r="AI45" s="170">
        <v>3.6728464842704302E-4</v>
      </c>
      <c r="AJ45" s="170">
        <v>1.53784194659057E-2</v>
      </c>
      <c r="AK45" s="170">
        <v>1.24690539859279E-4</v>
      </c>
      <c r="AL45" s="170">
        <v>0</v>
      </c>
      <c r="AM45" s="170">
        <v>1.5503110005765E-2</v>
      </c>
      <c r="AN45" s="170">
        <v>7.4412658406768101E-3</v>
      </c>
      <c r="AO45" s="170">
        <v>4.6615639635487E-4</v>
      </c>
      <c r="AP45" s="170">
        <v>0</v>
      </c>
      <c r="AQ45" s="170">
        <v>7.9074222370316798E-3</v>
      </c>
      <c r="AR45" s="170">
        <v>0</v>
      </c>
      <c r="AS45" s="170">
        <v>0</v>
      </c>
      <c r="AT45" s="170">
        <v>0</v>
      </c>
      <c r="AU45" s="170">
        <v>0</v>
      </c>
      <c r="AV45" s="170">
        <v>7.9074222370316798E-3</v>
      </c>
      <c r="AW45" s="170">
        <v>8.4713864306429996E-3</v>
      </c>
      <c r="AX45" s="170">
        <v>5.3068806506701999E-4</v>
      </c>
      <c r="AY45" s="170">
        <v>0</v>
      </c>
      <c r="AZ45" s="170">
        <v>9.0020744957100204E-3</v>
      </c>
      <c r="BA45" s="170">
        <v>0</v>
      </c>
      <c r="BB45" s="170">
        <v>0</v>
      </c>
      <c r="BC45" s="170">
        <v>0</v>
      </c>
      <c r="BD45" s="170">
        <v>0</v>
      </c>
      <c r="BE45" s="170">
        <v>9.0020744957100204E-3</v>
      </c>
      <c r="BF45" s="170">
        <v>2.3122677787959199E-2</v>
      </c>
      <c r="BG45" s="170">
        <v>3.8637447709175899E-3</v>
      </c>
      <c r="BH45" s="170">
        <v>0</v>
      </c>
      <c r="BI45" s="170">
        <v>2.6986422558876798E-2</v>
      </c>
      <c r="BJ45" s="170">
        <v>9.2489979775184404E-4</v>
      </c>
      <c r="BK45" s="170">
        <v>7.4992267803005801E-6</v>
      </c>
      <c r="BL45" s="170">
        <v>0</v>
      </c>
      <c r="BM45" s="170">
        <v>9.3239902453214497E-4</v>
      </c>
      <c r="BN45" s="170">
        <v>8.7901180316124492</v>
      </c>
    </row>
    <row r="46" spans="1:66" x14ac:dyDescent="0.25">
      <c r="A46" s="170" t="s">
        <v>209</v>
      </c>
      <c r="B46" s="170">
        <v>2024</v>
      </c>
      <c r="C46" s="170" t="s">
        <v>178</v>
      </c>
      <c r="D46" s="170">
        <v>2023</v>
      </c>
      <c r="E46" s="170" t="s">
        <v>210</v>
      </c>
      <c r="F46" s="170" t="s">
        <v>212</v>
      </c>
      <c r="G46" s="170">
        <v>1682.4968704272301</v>
      </c>
      <c r="H46" s="170">
        <v>92379.604480843802</v>
      </c>
      <c r="I46" s="170">
        <v>25066.696449028801</v>
      </c>
      <c r="J46" s="170">
        <v>3.3915668917280698E-3</v>
      </c>
      <c r="K46" s="170">
        <v>4.1378525617144999E-5</v>
      </c>
      <c r="L46" s="170">
        <v>7.9968944287153697E-3</v>
      </c>
      <c r="M46" s="170">
        <v>1.14298398460605E-2</v>
      </c>
      <c r="N46" s="170">
        <v>1.15452372817562E-4</v>
      </c>
      <c r="O46" s="170">
        <v>0</v>
      </c>
      <c r="P46" s="170">
        <v>8.4307966826469302E-6</v>
      </c>
      <c r="Q46" s="170">
        <v>1.2388316950020899E-4</v>
      </c>
      <c r="R46" s="170">
        <v>2.0366216583590999E-4</v>
      </c>
      <c r="S46" s="170">
        <v>3.8919839891242499E-3</v>
      </c>
      <c r="T46" s="170">
        <v>4.2195293244603697E-3</v>
      </c>
      <c r="U46" s="170">
        <v>1.2556498941472099E-4</v>
      </c>
      <c r="V46" s="170">
        <v>0</v>
      </c>
      <c r="W46" s="170">
        <v>9.1692606256525104E-6</v>
      </c>
      <c r="X46" s="170">
        <v>1.34734250040373E-4</v>
      </c>
      <c r="Y46" s="170">
        <v>8.1464866334364299E-4</v>
      </c>
      <c r="Z46" s="170">
        <v>9.0812959746232602E-3</v>
      </c>
      <c r="AA46" s="170">
        <v>1.00306788880072E-2</v>
      </c>
      <c r="AB46" s="170">
        <v>83.031493523128404</v>
      </c>
      <c r="AC46" s="170">
        <v>0.22444868809278801</v>
      </c>
      <c r="AD46" s="170">
        <v>0.53225925820881403</v>
      </c>
      <c r="AE46" s="170">
        <v>83.788201469430007</v>
      </c>
      <c r="AF46" s="170">
        <v>1.4258285426706999E-4</v>
      </c>
      <c r="AG46" s="170">
        <v>1.61184988849533E-4</v>
      </c>
      <c r="AH46" s="170">
        <v>2.6051894568348898E-4</v>
      </c>
      <c r="AI46" s="170">
        <v>5.6428678880009295E-4</v>
      </c>
      <c r="AJ46" s="170">
        <v>4.0241885984449198E-4</v>
      </c>
      <c r="AK46" s="170">
        <v>4.9094733704930603E-6</v>
      </c>
      <c r="AL46" s="170">
        <v>9.4881379655438697E-4</v>
      </c>
      <c r="AM46" s="170">
        <v>1.35614212976937E-3</v>
      </c>
      <c r="AN46" s="170">
        <v>4.2042166268277501E-4</v>
      </c>
      <c r="AO46" s="170">
        <v>4.7524650191342399E-4</v>
      </c>
      <c r="AP46" s="170">
        <v>9.86849492679616E-4</v>
      </c>
      <c r="AQ46" s="170">
        <v>1.88251765727581E-3</v>
      </c>
      <c r="AR46" s="170">
        <v>9.9697026919563893E-6</v>
      </c>
      <c r="AS46" s="170">
        <v>1.3405760019649399E-4</v>
      </c>
      <c r="AT46" s="170">
        <v>2.5171188379589899E-4</v>
      </c>
      <c r="AU46" s="170">
        <v>5.0297415946959301E-6</v>
      </c>
      <c r="AV46" s="170">
        <v>2.2832865855548601E-3</v>
      </c>
      <c r="AW46" s="170">
        <v>6.1347830328170204E-4</v>
      </c>
      <c r="AX46" s="170">
        <v>6.9347857999030001E-4</v>
      </c>
      <c r="AY46" s="170">
        <v>1.08047597756341E-3</v>
      </c>
      <c r="AZ46" s="170">
        <v>2.38743286083542E-3</v>
      </c>
      <c r="BA46" s="170">
        <v>9.9697026919563893E-6</v>
      </c>
      <c r="BB46" s="170">
        <v>1.34057600196439E-4</v>
      </c>
      <c r="BC46" s="170">
        <v>2.5171188379579599E-4</v>
      </c>
      <c r="BD46" s="170">
        <v>5.0297415946959301E-6</v>
      </c>
      <c r="BE46" s="170">
        <v>2.7882017891143101E-3</v>
      </c>
      <c r="BF46" s="170">
        <v>1.24027751389366E-2</v>
      </c>
      <c r="BG46" s="170">
        <v>7.0131109056260398E-3</v>
      </c>
      <c r="BH46" s="170">
        <v>4.56086816887969E-2</v>
      </c>
      <c r="BI46" s="170">
        <v>6.5024567733359601E-2</v>
      </c>
      <c r="BJ46" s="170">
        <v>8.2166393838605997E-4</v>
      </c>
      <c r="BK46" s="170">
        <v>2.22110171934381E-6</v>
      </c>
      <c r="BL46" s="170">
        <v>5.2671368391136602E-6</v>
      </c>
      <c r="BM46" s="170">
        <v>8.2915217694451697E-4</v>
      </c>
      <c r="BN46" s="170">
        <v>8.8441130051480794</v>
      </c>
    </row>
    <row r="47" spans="1:66" x14ac:dyDescent="0.25">
      <c r="A47" s="170" t="s">
        <v>209</v>
      </c>
      <c r="B47" s="170">
        <v>2024</v>
      </c>
      <c r="C47" s="170" t="s">
        <v>178</v>
      </c>
      <c r="D47" s="170">
        <v>2023</v>
      </c>
      <c r="E47" s="170" t="s">
        <v>210</v>
      </c>
      <c r="F47" s="170" t="s">
        <v>211</v>
      </c>
      <c r="G47" s="170">
        <v>3875.4079201664999</v>
      </c>
      <c r="H47" s="170">
        <v>212762.86232314</v>
      </c>
      <c r="I47" s="170">
        <v>48747.756372531003</v>
      </c>
      <c r="J47" s="170">
        <v>6.5502014370019601E-3</v>
      </c>
      <c r="K47" s="170">
        <v>3.29180116935092E-3</v>
      </c>
      <c r="L47" s="170">
        <v>0</v>
      </c>
      <c r="M47" s="170">
        <v>9.8420026063528905E-3</v>
      </c>
      <c r="N47" s="170">
        <v>1.28135476447302E-3</v>
      </c>
      <c r="O47" s="170">
        <v>1.12872910043324E-4</v>
      </c>
      <c r="P47" s="170">
        <v>0</v>
      </c>
      <c r="Q47" s="170">
        <v>1.3942276745163499E-3</v>
      </c>
      <c r="R47" s="170">
        <v>7.0359272905033796E-4</v>
      </c>
      <c r="S47" s="170">
        <v>8.9637713681013104E-3</v>
      </c>
      <c r="T47" s="170">
        <v>1.1061591771667999E-2</v>
      </c>
      <c r="U47" s="170">
        <v>1.33929194099494E-3</v>
      </c>
      <c r="V47" s="170">
        <v>1.17976522169363E-4</v>
      </c>
      <c r="W47" s="170">
        <v>0</v>
      </c>
      <c r="X47" s="170">
        <v>1.4572684631642999E-3</v>
      </c>
      <c r="Y47" s="170">
        <v>2.8143709162013501E-3</v>
      </c>
      <c r="Z47" s="170">
        <v>2.0915466525569699E-2</v>
      </c>
      <c r="AA47" s="170">
        <v>2.5187105904935399E-2</v>
      </c>
      <c r="AB47" s="170">
        <v>106.22157269508099</v>
      </c>
      <c r="AC47" s="170">
        <v>0.77777055985003196</v>
      </c>
      <c r="AD47" s="170">
        <v>0</v>
      </c>
      <c r="AE47" s="170">
        <v>106.99934325493101</v>
      </c>
      <c r="AF47" s="170">
        <v>3.7349809620634199E-4</v>
      </c>
      <c r="AG47" s="170">
        <v>2.17787194010315E-5</v>
      </c>
      <c r="AH47" s="170">
        <v>0</v>
      </c>
      <c r="AI47" s="170">
        <v>3.95276815607373E-4</v>
      </c>
      <c r="AJ47" s="170">
        <v>1.6696552005172699E-2</v>
      </c>
      <c r="AK47" s="170">
        <v>1.2225470091566099E-4</v>
      </c>
      <c r="AL47" s="170">
        <v>0</v>
      </c>
      <c r="AM47" s="170">
        <v>1.6818806706088402E-2</v>
      </c>
      <c r="AN47" s="170">
        <v>8.0411941094719799E-3</v>
      </c>
      <c r="AO47" s="170">
        <v>4.6888300620056699E-4</v>
      </c>
      <c r="AP47" s="170">
        <v>0</v>
      </c>
      <c r="AQ47" s="170">
        <v>8.5100771156725406E-3</v>
      </c>
      <c r="AR47" s="170">
        <v>0</v>
      </c>
      <c r="AS47" s="170">
        <v>0</v>
      </c>
      <c r="AT47" s="170">
        <v>0</v>
      </c>
      <c r="AU47" s="170">
        <v>0</v>
      </c>
      <c r="AV47" s="170">
        <v>8.5100771156725406E-3</v>
      </c>
      <c r="AW47" s="170">
        <v>9.1543648787249295E-3</v>
      </c>
      <c r="AX47" s="170">
        <v>5.3379212909900596E-4</v>
      </c>
      <c r="AY47" s="170">
        <v>0</v>
      </c>
      <c r="AZ47" s="170">
        <v>9.6881570078239405E-3</v>
      </c>
      <c r="BA47" s="170">
        <v>0</v>
      </c>
      <c r="BB47" s="170">
        <v>0</v>
      </c>
      <c r="BC47" s="170">
        <v>0</v>
      </c>
      <c r="BD47" s="170">
        <v>0</v>
      </c>
      <c r="BE47" s="170">
        <v>9.6881570078239405E-3</v>
      </c>
      <c r="BF47" s="170">
        <v>2.1687275837364E-2</v>
      </c>
      <c r="BG47" s="170">
        <v>3.88634432037357E-3</v>
      </c>
      <c r="BH47" s="170">
        <v>0</v>
      </c>
      <c r="BI47" s="170">
        <v>2.5573620157737599E-2</v>
      </c>
      <c r="BJ47" s="170">
        <v>1.00417585870733E-3</v>
      </c>
      <c r="BK47" s="170">
        <v>7.3527288289797104E-6</v>
      </c>
      <c r="BL47" s="170">
        <v>0</v>
      </c>
      <c r="BM47" s="170">
        <v>1.01152858753631E-3</v>
      </c>
      <c r="BN47" s="170">
        <v>9.5361057260392599</v>
      </c>
    </row>
    <row r="48" spans="1:66" x14ac:dyDescent="0.25">
      <c r="A48" s="170" t="s">
        <v>209</v>
      </c>
      <c r="B48" s="170">
        <v>2024</v>
      </c>
      <c r="C48" s="170" t="s">
        <v>178</v>
      </c>
      <c r="D48" s="170">
        <v>2024</v>
      </c>
      <c r="E48" s="170" t="s">
        <v>210</v>
      </c>
      <c r="F48" s="170" t="s">
        <v>212</v>
      </c>
      <c r="G48" s="170">
        <v>1170.9334428679001</v>
      </c>
      <c r="H48" s="170">
        <v>74948.566191911203</v>
      </c>
      <c r="I48" s="170">
        <v>17445.163607901799</v>
      </c>
      <c r="J48" s="170">
        <v>2.5886765839801401E-3</v>
      </c>
      <c r="K48" s="170">
        <v>2.8797378653892E-5</v>
      </c>
      <c r="L48" s="170">
        <v>5.2851310103892903E-3</v>
      </c>
      <c r="M48" s="170">
        <v>7.9026049730233291E-3</v>
      </c>
      <c r="N48" s="170">
        <v>9.3654688940552998E-5</v>
      </c>
      <c r="O48" s="170">
        <v>0</v>
      </c>
      <c r="P48" s="170">
        <v>5.86741167799278E-6</v>
      </c>
      <c r="Q48" s="170">
        <v>9.9522100618545803E-5</v>
      </c>
      <c r="R48" s="170">
        <v>1.65233304501817E-4</v>
      </c>
      <c r="S48" s="170">
        <v>3.1576084490297302E-3</v>
      </c>
      <c r="T48" s="170">
        <v>3.4223638541500999E-3</v>
      </c>
      <c r="U48" s="170">
        <v>1.0185801935870299E-4</v>
      </c>
      <c r="V48" s="170">
        <v>0</v>
      </c>
      <c r="W48" s="170">
        <v>6.3813455475979904E-6</v>
      </c>
      <c r="X48" s="170">
        <v>1.08239364906301E-4</v>
      </c>
      <c r="Y48" s="170">
        <v>6.6093321800727103E-4</v>
      </c>
      <c r="Z48" s="170">
        <v>7.3677530477360498E-3</v>
      </c>
      <c r="AA48" s="170">
        <v>8.1369256306496295E-3</v>
      </c>
      <c r="AB48" s="170">
        <v>65.690236679142401</v>
      </c>
      <c r="AC48" s="170">
        <v>0.15255673070932799</v>
      </c>
      <c r="AD48" s="170">
        <v>0.360980233407801</v>
      </c>
      <c r="AE48" s="170">
        <v>66.203773643259495</v>
      </c>
      <c r="AF48" s="170">
        <v>1.1374158090845299E-4</v>
      </c>
      <c r="AG48" s="170">
        <v>1.1463743574647199E-4</v>
      </c>
      <c r="AH48" s="170">
        <v>1.7030673348991001E-4</v>
      </c>
      <c r="AI48" s="170">
        <v>3.9868575014483597E-4</v>
      </c>
      <c r="AJ48" s="170">
        <v>3.2238747045038101E-4</v>
      </c>
      <c r="AK48" s="170">
        <v>3.58623190716746E-6</v>
      </c>
      <c r="AL48" s="170">
        <v>6.5817415858637198E-4</v>
      </c>
      <c r="AM48" s="170">
        <v>9.8414786094392108E-4</v>
      </c>
      <c r="AN48" s="170">
        <v>3.2818849787097002E-4</v>
      </c>
      <c r="AO48" s="170">
        <v>3.3074773123061197E-4</v>
      </c>
      <c r="AP48" s="170">
        <v>6.3127637902180901E-4</v>
      </c>
      <c r="AQ48" s="170">
        <v>1.29021260812339E-3</v>
      </c>
      <c r="AR48" s="170">
        <v>6.5319728085199604E-6</v>
      </c>
      <c r="AS48" s="170">
        <v>8.0904877674749403E-5</v>
      </c>
      <c r="AT48" s="170">
        <v>1.19791040997445E-4</v>
      </c>
      <c r="AU48" s="170">
        <v>3.1508988402161402E-6</v>
      </c>
      <c r="AV48" s="170">
        <v>1.50059139844432E-3</v>
      </c>
      <c r="AW48" s="170">
        <v>4.7889188569802502E-4</v>
      </c>
      <c r="AX48" s="170">
        <v>4.8262631300882702E-4</v>
      </c>
      <c r="AY48" s="170">
        <v>6.9116817487965701E-4</v>
      </c>
      <c r="AZ48" s="170">
        <v>1.65268637358651E-3</v>
      </c>
      <c r="BA48" s="170">
        <v>6.5319728085199604E-6</v>
      </c>
      <c r="BB48" s="170">
        <v>8.0904877674716104E-5</v>
      </c>
      <c r="BC48" s="170">
        <v>1.1979104099739599E-4</v>
      </c>
      <c r="BD48" s="170">
        <v>3.1508988402161402E-6</v>
      </c>
      <c r="BE48" s="170">
        <v>1.8630651639073501E-3</v>
      </c>
      <c r="BF48" s="170">
        <v>9.4055808496863805E-3</v>
      </c>
      <c r="BG48" s="170">
        <v>4.88077347558685E-3</v>
      </c>
      <c r="BH48" s="170">
        <v>3.0874549485010901E-2</v>
      </c>
      <c r="BI48" s="170">
        <v>4.5160903810284099E-2</v>
      </c>
      <c r="BJ48" s="170">
        <v>6.50058144121684E-4</v>
      </c>
      <c r="BK48" s="170">
        <v>1.5096725213910801E-6</v>
      </c>
      <c r="BL48" s="170">
        <v>3.5721920403461601E-6</v>
      </c>
      <c r="BM48" s="170">
        <v>6.5514000868342195E-4</v>
      </c>
      <c r="BN48" s="170">
        <v>6.9880203322165197</v>
      </c>
    </row>
    <row r="49" spans="1:66" x14ac:dyDescent="0.25">
      <c r="A49" s="170" t="s">
        <v>209</v>
      </c>
      <c r="B49" s="170">
        <v>2024</v>
      </c>
      <c r="C49" s="170" t="s">
        <v>178</v>
      </c>
      <c r="D49" s="170">
        <v>2024</v>
      </c>
      <c r="E49" s="170" t="s">
        <v>210</v>
      </c>
      <c r="F49" s="170" t="s">
        <v>211</v>
      </c>
      <c r="G49" s="170">
        <v>2987.2117122698</v>
      </c>
      <c r="H49" s="170">
        <v>191184.94512765101</v>
      </c>
      <c r="I49" s="170">
        <v>37575.365428020101</v>
      </c>
      <c r="J49" s="170">
        <v>5.4391667282759999E-3</v>
      </c>
      <c r="K49" s="170">
        <v>2.5373605076200699E-3</v>
      </c>
      <c r="L49" s="170">
        <v>0</v>
      </c>
      <c r="M49" s="170">
        <v>7.9765272358960707E-3</v>
      </c>
      <c r="N49" s="170">
        <v>8.9803915302035897E-4</v>
      </c>
      <c r="O49" s="170">
        <v>8.70038163272653E-5</v>
      </c>
      <c r="P49" s="170">
        <v>0</v>
      </c>
      <c r="Q49" s="170">
        <v>9.8504296934762495E-4</v>
      </c>
      <c r="R49" s="170">
        <v>6.3223598247800496E-4</v>
      </c>
      <c r="S49" s="170">
        <v>8.0546864167697803E-3</v>
      </c>
      <c r="T49" s="170">
        <v>9.6719653685954105E-3</v>
      </c>
      <c r="U49" s="170">
        <v>9.3864449853021796E-4</v>
      </c>
      <c r="V49" s="170">
        <v>9.0937742827867197E-5</v>
      </c>
      <c r="W49" s="170">
        <v>0</v>
      </c>
      <c r="X49" s="170">
        <v>1.02958224135808E-3</v>
      </c>
      <c r="Y49" s="170">
        <v>2.5289439299120199E-3</v>
      </c>
      <c r="Z49" s="170">
        <v>1.87942683057961E-2</v>
      </c>
      <c r="AA49" s="170">
        <v>2.2352794477066201E-2</v>
      </c>
      <c r="AB49" s="170">
        <v>93.078981059068994</v>
      </c>
      <c r="AC49" s="170">
        <v>0.58464033893531697</v>
      </c>
      <c r="AD49" s="170">
        <v>0</v>
      </c>
      <c r="AE49" s="170">
        <v>93.663621398004295</v>
      </c>
      <c r="AF49" s="170">
        <v>3.24858895036277E-4</v>
      </c>
      <c r="AG49" s="170">
        <v>1.67873026564398E-5</v>
      </c>
      <c r="AH49" s="170">
        <v>0</v>
      </c>
      <c r="AI49" s="170">
        <v>3.4164619769271699E-4</v>
      </c>
      <c r="AJ49" s="170">
        <v>1.4630719621356101E-2</v>
      </c>
      <c r="AK49" s="170">
        <v>9.1897319684548098E-5</v>
      </c>
      <c r="AL49" s="170">
        <v>0</v>
      </c>
      <c r="AM49" s="170">
        <v>1.4722616941040699E-2</v>
      </c>
      <c r="AN49" s="170">
        <v>6.9940207452413097E-3</v>
      </c>
      <c r="AO49" s="170">
        <v>3.6142074245088299E-4</v>
      </c>
      <c r="AP49" s="170">
        <v>0</v>
      </c>
      <c r="AQ49" s="170">
        <v>7.3554414876921999E-3</v>
      </c>
      <c r="AR49" s="170">
        <v>0</v>
      </c>
      <c r="AS49" s="170">
        <v>0</v>
      </c>
      <c r="AT49" s="170">
        <v>0</v>
      </c>
      <c r="AU49" s="170">
        <v>0</v>
      </c>
      <c r="AV49" s="170">
        <v>7.3554414876921999E-3</v>
      </c>
      <c r="AW49" s="170">
        <v>7.9622276243639708E-3</v>
      </c>
      <c r="AX49" s="170">
        <v>4.1145348639672503E-4</v>
      </c>
      <c r="AY49" s="170">
        <v>0</v>
      </c>
      <c r="AZ49" s="170">
        <v>8.3736811107607001E-3</v>
      </c>
      <c r="BA49" s="170">
        <v>0</v>
      </c>
      <c r="BB49" s="170">
        <v>0</v>
      </c>
      <c r="BC49" s="170">
        <v>0</v>
      </c>
      <c r="BD49" s="170">
        <v>0</v>
      </c>
      <c r="BE49" s="170">
        <v>8.3736811107607001E-3</v>
      </c>
      <c r="BF49" s="170">
        <v>1.5674476841411499E-2</v>
      </c>
      <c r="BG49" s="170">
        <v>2.9956416229944601E-3</v>
      </c>
      <c r="BH49" s="170">
        <v>0</v>
      </c>
      <c r="BI49" s="170">
        <v>1.8670118464405999E-2</v>
      </c>
      <c r="BJ49" s="170">
        <v>8.7993110402254798E-4</v>
      </c>
      <c r="BK49" s="170">
        <v>5.5269537014913997E-6</v>
      </c>
      <c r="BL49" s="170">
        <v>0</v>
      </c>
      <c r="BM49" s="170">
        <v>8.8545805772403897E-4</v>
      </c>
      <c r="BN49" s="170">
        <v>8.3475857810362601</v>
      </c>
    </row>
    <row r="50" spans="1:66" x14ac:dyDescent="0.25">
      <c r="A50" s="170" t="s">
        <v>209</v>
      </c>
      <c r="B50" s="170">
        <v>2025</v>
      </c>
      <c r="C50" s="170" t="s">
        <v>176</v>
      </c>
      <c r="D50" s="170">
        <v>2021</v>
      </c>
      <c r="E50" s="170" t="s">
        <v>210</v>
      </c>
      <c r="F50" s="170" t="s">
        <v>212</v>
      </c>
      <c r="G50" s="170">
        <v>8865.0563710190399</v>
      </c>
      <c r="H50" s="170">
        <v>390171.14628204901</v>
      </c>
      <c r="I50" s="170">
        <v>132076.13099419099</v>
      </c>
      <c r="J50" s="170">
        <v>1.06573831446695E-2</v>
      </c>
      <c r="K50" s="170">
        <v>2.4847636241223599E-4</v>
      </c>
      <c r="L50" s="170">
        <v>3.4266533185418897E-2</v>
      </c>
      <c r="M50" s="170">
        <v>4.5172392692500597E-2</v>
      </c>
      <c r="N50" s="170">
        <v>4.8703630197552601E-4</v>
      </c>
      <c r="O50" s="170">
        <v>0</v>
      </c>
      <c r="P50" s="170">
        <v>4.44217693108024E-5</v>
      </c>
      <c r="Q50" s="170">
        <v>5.3145807128632803E-4</v>
      </c>
      <c r="R50" s="170">
        <v>8.6018013548607298E-4</v>
      </c>
      <c r="S50" s="170">
        <v>1.40897506192618E-2</v>
      </c>
      <c r="T50" s="170">
        <v>1.54813888260342E-2</v>
      </c>
      <c r="U50" s="170">
        <v>5.2969641601717803E-4</v>
      </c>
      <c r="V50" s="170">
        <v>0</v>
      </c>
      <c r="W50" s="170">
        <v>4.8312727206639098E-5</v>
      </c>
      <c r="X50" s="170">
        <v>5.7800914322381702E-4</v>
      </c>
      <c r="Y50" s="170">
        <v>3.4407205419442902E-3</v>
      </c>
      <c r="Z50" s="170">
        <v>3.2876084778277699E-2</v>
      </c>
      <c r="AA50" s="170">
        <v>3.6894814463445801E-2</v>
      </c>
      <c r="AB50" s="170">
        <v>321.91399327669097</v>
      </c>
      <c r="AC50" s="170">
        <v>1.0773728106356899</v>
      </c>
      <c r="AD50" s="170">
        <v>2.48641165856424</v>
      </c>
      <c r="AE50" s="170">
        <v>325.47777774589099</v>
      </c>
      <c r="AF50" s="170">
        <v>4.6731168343386298E-4</v>
      </c>
      <c r="AG50" s="170">
        <v>9.5446337181812405E-4</v>
      </c>
      <c r="AH50" s="170">
        <v>1.1836207230750699E-3</v>
      </c>
      <c r="AI50" s="170">
        <v>2.6053957783270599E-3</v>
      </c>
      <c r="AJ50" s="170">
        <v>1.2902282814902901E-3</v>
      </c>
      <c r="AK50" s="170">
        <v>3.0079766201998001E-5</v>
      </c>
      <c r="AL50" s="170">
        <v>4.1481964924599303E-3</v>
      </c>
      <c r="AM50" s="170">
        <v>5.4685045401522197E-3</v>
      </c>
      <c r="AN50" s="170">
        <v>1.3972604415942E-3</v>
      </c>
      <c r="AO50" s="170">
        <v>2.8538359036083798E-3</v>
      </c>
      <c r="AP50" s="170">
        <v>4.54673371492179E-3</v>
      </c>
      <c r="AQ50" s="170">
        <v>8.7978300601243807E-3</v>
      </c>
      <c r="AR50" s="170">
        <v>7.4497253192616804E-5</v>
      </c>
      <c r="AS50" s="170">
        <v>1.36208777778626E-3</v>
      </c>
      <c r="AT50" s="170">
        <v>3.9745325621877896E-3</v>
      </c>
      <c r="AU50" s="170">
        <v>4.5217113662121399E-5</v>
      </c>
      <c r="AV50" s="170">
        <v>1.42541647669531E-2</v>
      </c>
      <c r="AW50" s="170">
        <v>2.0388791564211902E-3</v>
      </c>
      <c r="AX50" s="170">
        <v>4.1643106514021302E-3</v>
      </c>
      <c r="AY50" s="170">
        <v>4.9781011104452003E-3</v>
      </c>
      <c r="AZ50" s="170">
        <v>1.1181290918268499E-2</v>
      </c>
      <c r="BA50" s="170">
        <v>7.4497253192616804E-5</v>
      </c>
      <c r="BB50" s="170">
        <v>1.3620877777857001E-3</v>
      </c>
      <c r="BC50" s="170">
        <v>3.9745325621861598E-3</v>
      </c>
      <c r="BD50" s="170">
        <v>4.5217113662121399E-5</v>
      </c>
      <c r="BE50" s="170">
        <v>1.66376256250951E-2</v>
      </c>
      <c r="BF50" s="170">
        <v>4.4649789409760103E-2</v>
      </c>
      <c r="BG50" s="170">
        <v>3.69519994998838E-2</v>
      </c>
      <c r="BH50" s="170">
        <v>0.18659638112074101</v>
      </c>
      <c r="BI50" s="170">
        <v>0.26819817003038499</v>
      </c>
      <c r="BJ50" s="170">
        <v>3.1855999249686098E-3</v>
      </c>
      <c r="BK50" s="170">
        <v>1.0661477339925199E-5</v>
      </c>
      <c r="BL50" s="170">
        <v>2.46050589859116E-5</v>
      </c>
      <c r="BM50" s="170">
        <v>3.2208664612944499E-3</v>
      </c>
      <c r="BN50" s="170">
        <v>34.355221816037798</v>
      </c>
    </row>
    <row r="51" spans="1:66" x14ac:dyDescent="0.25">
      <c r="A51" s="170" t="s">
        <v>209</v>
      </c>
      <c r="B51" s="170">
        <v>2025</v>
      </c>
      <c r="C51" s="170" t="s">
        <v>176</v>
      </c>
      <c r="D51" s="170">
        <v>2021</v>
      </c>
      <c r="E51" s="170" t="s">
        <v>210</v>
      </c>
      <c r="F51" s="170" t="s">
        <v>211</v>
      </c>
      <c r="G51" s="170">
        <v>9460.5562628022308</v>
      </c>
      <c r="H51" s="170">
        <v>416497.94718432601</v>
      </c>
      <c r="I51" s="170">
        <v>119001.89640627299</v>
      </c>
      <c r="J51" s="170">
        <v>2.0452886675994202E-2</v>
      </c>
      <c r="K51" s="170">
        <v>1.03655659399938E-2</v>
      </c>
      <c r="L51" s="170">
        <v>0</v>
      </c>
      <c r="M51" s="170">
        <v>3.0818452615988E-2</v>
      </c>
      <c r="N51" s="170">
        <v>2.1493330953174399E-3</v>
      </c>
      <c r="O51" s="170">
        <v>2.7554273976020799E-4</v>
      </c>
      <c r="P51" s="170">
        <v>0</v>
      </c>
      <c r="Q51" s="170">
        <v>2.4248758350776398E-3</v>
      </c>
      <c r="R51" s="170">
        <v>1.37733119447421E-3</v>
      </c>
      <c r="S51" s="170">
        <v>1.50404566436584E-2</v>
      </c>
      <c r="T51" s="170">
        <v>1.8842663673210198E-2</v>
      </c>
      <c r="U51" s="170">
        <v>2.2465164003633402E-3</v>
      </c>
      <c r="V51" s="170">
        <v>2.8800155974936499E-4</v>
      </c>
      <c r="W51" s="170">
        <v>0</v>
      </c>
      <c r="X51" s="170">
        <v>2.5345179601126999E-3</v>
      </c>
      <c r="Y51" s="170">
        <v>5.5093247778968497E-3</v>
      </c>
      <c r="Z51" s="170">
        <v>3.5094398835202899E-2</v>
      </c>
      <c r="AA51" s="170">
        <v>4.3138241573212499E-2</v>
      </c>
      <c r="AB51" s="170">
        <v>198.58407611236001</v>
      </c>
      <c r="AC51" s="170">
        <v>1.2371798465411501</v>
      </c>
      <c r="AD51" s="170">
        <v>0</v>
      </c>
      <c r="AE51" s="170">
        <v>199.82125595890099</v>
      </c>
      <c r="AF51" s="170">
        <v>7.9546137387266202E-4</v>
      </c>
      <c r="AG51" s="170">
        <v>5.3165706544871197E-5</v>
      </c>
      <c r="AH51" s="170">
        <v>0</v>
      </c>
      <c r="AI51" s="170">
        <v>8.48627080417533E-4</v>
      </c>
      <c r="AJ51" s="170">
        <v>3.1214651318778101E-2</v>
      </c>
      <c r="AK51" s="170">
        <v>1.9446744313250501E-4</v>
      </c>
      <c r="AL51" s="170">
        <v>0</v>
      </c>
      <c r="AM51" s="170">
        <v>3.1409118761910597E-2</v>
      </c>
      <c r="AN51" s="170">
        <v>1.71258150412728E-2</v>
      </c>
      <c r="AO51" s="170">
        <v>1.1446263599114799E-3</v>
      </c>
      <c r="AP51" s="170">
        <v>0</v>
      </c>
      <c r="AQ51" s="170">
        <v>1.8270441401184299E-2</v>
      </c>
      <c r="AR51" s="170">
        <v>0</v>
      </c>
      <c r="AS51" s="170">
        <v>0</v>
      </c>
      <c r="AT51" s="170">
        <v>0</v>
      </c>
      <c r="AU51" s="170">
        <v>0</v>
      </c>
      <c r="AV51" s="170">
        <v>1.8270441401184299E-2</v>
      </c>
      <c r="AW51" s="170">
        <v>1.9496601822942598E-2</v>
      </c>
      <c r="AX51" s="170">
        <v>1.3030810108281899E-3</v>
      </c>
      <c r="AY51" s="170">
        <v>0</v>
      </c>
      <c r="AZ51" s="170">
        <v>2.0799682833770799E-2</v>
      </c>
      <c r="BA51" s="170">
        <v>0</v>
      </c>
      <c r="BB51" s="170">
        <v>0</v>
      </c>
      <c r="BC51" s="170">
        <v>0</v>
      </c>
      <c r="BD51" s="170">
        <v>0</v>
      </c>
      <c r="BE51" s="170">
        <v>2.0799682833770799E-2</v>
      </c>
      <c r="BF51" s="170">
        <v>6.5290473706777E-2</v>
      </c>
      <c r="BG51" s="170">
        <v>9.4872539502722699E-3</v>
      </c>
      <c r="BH51" s="170">
        <v>0</v>
      </c>
      <c r="BI51" s="170">
        <v>7.4777727657049306E-2</v>
      </c>
      <c r="BJ51" s="170">
        <v>1.87733367239972E-3</v>
      </c>
      <c r="BK51" s="170">
        <v>1.1695798727647701E-5</v>
      </c>
      <c r="BL51" s="170">
        <v>0</v>
      </c>
      <c r="BM51" s="170">
        <v>1.8890294711273699E-3</v>
      </c>
      <c r="BN51" s="170">
        <v>17.808675877514901</v>
      </c>
    </row>
    <row r="52" spans="1:66" x14ac:dyDescent="0.25">
      <c r="A52" s="170" t="s">
        <v>209</v>
      </c>
      <c r="B52" s="170">
        <v>2025</v>
      </c>
      <c r="C52" s="170" t="s">
        <v>176</v>
      </c>
      <c r="D52" s="170">
        <v>2022</v>
      </c>
      <c r="E52" s="170" t="s">
        <v>210</v>
      </c>
      <c r="F52" s="170" t="s">
        <v>212</v>
      </c>
      <c r="G52" s="170">
        <v>9176.0955737253098</v>
      </c>
      <c r="H52" s="170">
        <v>432806.33341869101</v>
      </c>
      <c r="I52" s="170">
        <v>136710.151666102</v>
      </c>
      <c r="J52" s="170">
        <v>1.09428264466804E-2</v>
      </c>
      <c r="K52" s="170">
        <v>2.2555507403675099E-4</v>
      </c>
      <c r="L52" s="170">
        <v>3.3972904540703897E-2</v>
      </c>
      <c r="M52" s="170">
        <v>4.51412860614211E-2</v>
      </c>
      <c r="N52" s="170">
        <v>5.4038978126017695E-4</v>
      </c>
      <c r="O52" s="170">
        <v>0</v>
      </c>
      <c r="P52" s="170">
        <v>4.5980350681407399E-5</v>
      </c>
      <c r="Q52" s="170">
        <v>5.8637013194158495E-4</v>
      </c>
      <c r="R52" s="170">
        <v>9.5417463353427204E-4</v>
      </c>
      <c r="S52" s="170">
        <v>1.56293804972913E-2</v>
      </c>
      <c r="T52" s="170">
        <v>1.7169925262767199E-2</v>
      </c>
      <c r="U52" s="170">
        <v>5.8772319275741903E-4</v>
      </c>
      <c r="V52" s="170">
        <v>0</v>
      </c>
      <c r="W52" s="170">
        <v>5.0007826653501501E-5</v>
      </c>
      <c r="X52" s="170">
        <v>6.37731019410921E-4</v>
      </c>
      <c r="Y52" s="170">
        <v>3.8166985341370799E-3</v>
      </c>
      <c r="Z52" s="170">
        <v>3.6468554493679799E-2</v>
      </c>
      <c r="AA52" s="170">
        <v>4.0922984047227801E-2</v>
      </c>
      <c r="AB52" s="170">
        <v>348.32327054587302</v>
      </c>
      <c r="AC52" s="170">
        <v>1.0879619447626401</v>
      </c>
      <c r="AD52" s="170">
        <v>2.5375168777556198</v>
      </c>
      <c r="AE52" s="170">
        <v>351.94874936839199</v>
      </c>
      <c r="AF52" s="170">
        <v>5.1103148797309098E-4</v>
      </c>
      <c r="AG52" s="170">
        <v>8.8314488845994503E-4</v>
      </c>
      <c r="AH52" s="170">
        <v>1.1642784948031201E-3</v>
      </c>
      <c r="AI52" s="170">
        <v>2.55845487123616E-3</v>
      </c>
      <c r="AJ52" s="170">
        <v>1.3673142764378499E-3</v>
      </c>
      <c r="AK52" s="170">
        <v>2.8181621997762002E-5</v>
      </c>
      <c r="AL52" s="170">
        <v>4.2446883283402299E-3</v>
      </c>
      <c r="AM52" s="170">
        <v>5.6401842267758502E-3</v>
      </c>
      <c r="AN52" s="170">
        <v>1.49906277558333E-3</v>
      </c>
      <c r="AO52" s="170">
        <v>2.5905770765397699E-3</v>
      </c>
      <c r="AP52" s="170">
        <v>4.3877177835240401E-3</v>
      </c>
      <c r="AQ52" s="170">
        <v>8.4773576356471508E-3</v>
      </c>
      <c r="AR52" s="170">
        <v>6.6472882508492793E-5</v>
      </c>
      <c r="AS52" s="170">
        <v>1.09290991258916E-3</v>
      </c>
      <c r="AT52" s="170">
        <v>2.8342919032780301E-3</v>
      </c>
      <c r="AU52" s="170">
        <v>3.7725519813831602E-5</v>
      </c>
      <c r="AV52" s="170">
        <v>1.2508757853836599E-2</v>
      </c>
      <c r="AW52" s="170">
        <v>2.1874288832056002E-3</v>
      </c>
      <c r="AX52" s="170">
        <v>3.7801639889218901E-3</v>
      </c>
      <c r="AY52" s="170">
        <v>4.80399868125044E-3</v>
      </c>
      <c r="AZ52" s="170">
        <v>1.07715915533779E-2</v>
      </c>
      <c r="BA52" s="170">
        <v>6.6472882508492793E-5</v>
      </c>
      <c r="BB52" s="170">
        <v>1.0929099125887101E-3</v>
      </c>
      <c r="BC52" s="170">
        <v>2.8342919032768601E-3</v>
      </c>
      <c r="BD52" s="170">
        <v>3.7725519813831602E-5</v>
      </c>
      <c r="BE52" s="170">
        <v>1.4802991771565801E-2</v>
      </c>
      <c r="BF52" s="170">
        <v>5.1189228597152303E-2</v>
      </c>
      <c r="BG52" s="170">
        <v>3.8248496666040598E-2</v>
      </c>
      <c r="BH52" s="170">
        <v>0.205989885283799</v>
      </c>
      <c r="BI52" s="170">
        <v>0.29542761054699201</v>
      </c>
      <c r="BJ52" s="170">
        <v>3.4469411323850602E-3</v>
      </c>
      <c r="BK52" s="170">
        <v>1.0766265406256E-5</v>
      </c>
      <c r="BL52" s="170">
        <v>2.5110786558560599E-5</v>
      </c>
      <c r="BM52" s="170">
        <v>3.4828181843498799E-3</v>
      </c>
      <c r="BN52" s="170">
        <v>37.149317646712397</v>
      </c>
    </row>
    <row r="53" spans="1:66" x14ac:dyDescent="0.25">
      <c r="A53" s="170" t="s">
        <v>209</v>
      </c>
      <c r="B53" s="170">
        <v>2025</v>
      </c>
      <c r="C53" s="170" t="s">
        <v>176</v>
      </c>
      <c r="D53" s="170">
        <v>2022</v>
      </c>
      <c r="E53" s="170" t="s">
        <v>210</v>
      </c>
      <c r="F53" s="170" t="s">
        <v>211</v>
      </c>
      <c r="G53" s="170">
        <v>9675.5800515567298</v>
      </c>
      <c r="H53" s="170">
        <v>456447.73350643198</v>
      </c>
      <c r="I53" s="170">
        <v>121706.625168878</v>
      </c>
      <c r="J53" s="170">
        <v>1.6051588064448001E-2</v>
      </c>
      <c r="K53" s="170">
        <v>8.2193999184335606E-3</v>
      </c>
      <c r="L53" s="170">
        <v>0</v>
      </c>
      <c r="M53" s="170">
        <v>2.42709879828816E-2</v>
      </c>
      <c r="N53" s="170">
        <v>1.5565749959258099E-3</v>
      </c>
      <c r="O53" s="170">
        <v>2.81805399398943E-4</v>
      </c>
      <c r="P53" s="170">
        <v>0</v>
      </c>
      <c r="Q53" s="170">
        <v>1.8383803953247501E-3</v>
      </c>
      <c r="R53" s="170">
        <v>1.5094424984698201E-3</v>
      </c>
      <c r="S53" s="170">
        <v>1.64831120832904E-2</v>
      </c>
      <c r="T53" s="170">
        <v>1.9830934977085001E-2</v>
      </c>
      <c r="U53" s="170">
        <v>1.6269564100423301E-3</v>
      </c>
      <c r="V53" s="170">
        <v>2.9454738906682399E-4</v>
      </c>
      <c r="W53" s="170">
        <v>0</v>
      </c>
      <c r="X53" s="170">
        <v>1.9215037991091499E-3</v>
      </c>
      <c r="Y53" s="170">
        <v>6.0377699938792898E-3</v>
      </c>
      <c r="Z53" s="170">
        <v>3.8460594861011103E-2</v>
      </c>
      <c r="AA53" s="170">
        <v>4.6419868653999503E-2</v>
      </c>
      <c r="AB53" s="170">
        <v>212.27291440026201</v>
      </c>
      <c r="AC53" s="170">
        <v>1.2341532057433</v>
      </c>
      <c r="AD53" s="170">
        <v>0</v>
      </c>
      <c r="AE53" s="170">
        <v>213.50706760600499</v>
      </c>
      <c r="AF53" s="170">
        <v>8.4925547561535302E-4</v>
      </c>
      <c r="AG53" s="170">
        <v>5.4374080697037802E-5</v>
      </c>
      <c r="AH53" s="170">
        <v>0</v>
      </c>
      <c r="AI53" s="170">
        <v>9.0362955631239099E-4</v>
      </c>
      <c r="AJ53" s="170">
        <v>3.3366346069339303E-2</v>
      </c>
      <c r="AK53" s="170">
        <v>1.9399169734753699E-4</v>
      </c>
      <c r="AL53" s="170">
        <v>0</v>
      </c>
      <c r="AM53" s="170">
        <v>3.3560337766686897E-2</v>
      </c>
      <c r="AN53" s="170">
        <v>1.82839703798175E-2</v>
      </c>
      <c r="AO53" s="170">
        <v>1.17064194396166E-3</v>
      </c>
      <c r="AP53" s="170">
        <v>0</v>
      </c>
      <c r="AQ53" s="170">
        <v>1.9454612323779201E-2</v>
      </c>
      <c r="AR53" s="170">
        <v>0</v>
      </c>
      <c r="AS53" s="170">
        <v>0</v>
      </c>
      <c r="AT53" s="170">
        <v>0</v>
      </c>
      <c r="AU53" s="170">
        <v>0</v>
      </c>
      <c r="AV53" s="170">
        <v>1.9454612323779201E-2</v>
      </c>
      <c r="AW53" s="170">
        <v>2.0815084676477101E-2</v>
      </c>
      <c r="AX53" s="170">
        <v>1.33269802363578E-3</v>
      </c>
      <c r="AY53" s="170">
        <v>0</v>
      </c>
      <c r="AZ53" s="170">
        <v>2.2147782700112899E-2</v>
      </c>
      <c r="BA53" s="170">
        <v>0</v>
      </c>
      <c r="BB53" s="170">
        <v>0</v>
      </c>
      <c r="BC53" s="170">
        <v>0</v>
      </c>
      <c r="BD53" s="170">
        <v>0</v>
      </c>
      <c r="BE53" s="170">
        <v>2.2147782700112899E-2</v>
      </c>
      <c r="BF53" s="170">
        <v>6.3584726293233806E-2</v>
      </c>
      <c r="BG53" s="170">
        <v>9.7028845361062793E-3</v>
      </c>
      <c r="BH53" s="170">
        <v>0</v>
      </c>
      <c r="BI53" s="170">
        <v>7.32876108293401E-2</v>
      </c>
      <c r="BJ53" s="170">
        <v>2.0067424223710602E-3</v>
      </c>
      <c r="BK53" s="170">
        <v>1.16671860876248E-5</v>
      </c>
      <c r="BL53" s="170">
        <v>0</v>
      </c>
      <c r="BM53" s="170">
        <v>2.0184096084586902E-3</v>
      </c>
      <c r="BN53" s="170">
        <v>19.0283968855449</v>
      </c>
    </row>
    <row r="54" spans="1:66" x14ac:dyDescent="0.25">
      <c r="A54" s="170" t="s">
        <v>209</v>
      </c>
      <c r="B54" s="170">
        <v>2025</v>
      </c>
      <c r="C54" s="170" t="s">
        <v>176</v>
      </c>
      <c r="D54" s="170">
        <v>2023</v>
      </c>
      <c r="E54" s="170" t="s">
        <v>210</v>
      </c>
      <c r="F54" s="170" t="s">
        <v>212</v>
      </c>
      <c r="G54" s="170">
        <v>9469.0397380871309</v>
      </c>
      <c r="H54" s="170">
        <v>485127.43257655099</v>
      </c>
      <c r="I54" s="170">
        <v>141074.58322828799</v>
      </c>
      <c r="J54" s="170">
        <v>1.3848539988128499E-2</v>
      </c>
      <c r="K54" s="170">
        <v>2.3275585373116301E-4</v>
      </c>
      <c r="L54" s="170">
        <v>4.0110222237751798E-2</v>
      </c>
      <c r="M54" s="170">
        <v>5.4191518079611499E-2</v>
      </c>
      <c r="N54" s="170">
        <v>6.0585543357657696E-4</v>
      </c>
      <c r="O54" s="170">
        <v>0</v>
      </c>
      <c r="P54" s="170">
        <v>4.7448259913521001E-5</v>
      </c>
      <c r="Q54" s="170">
        <v>6.5330369349009796E-4</v>
      </c>
      <c r="R54" s="170">
        <v>1.0695229123376801E-3</v>
      </c>
      <c r="S54" s="170">
        <v>1.7518785304091199E-2</v>
      </c>
      <c r="T54" s="170">
        <v>1.9241611909919E-2</v>
      </c>
      <c r="U54" s="170">
        <v>6.5892306279496298E-4</v>
      </c>
      <c r="V54" s="170">
        <v>0</v>
      </c>
      <c r="W54" s="170">
        <v>5.1604311876749099E-5</v>
      </c>
      <c r="X54" s="170">
        <v>7.1052737467171203E-4</v>
      </c>
      <c r="Y54" s="170">
        <v>4.2780916493507298E-3</v>
      </c>
      <c r="Z54" s="170">
        <v>4.08771657095462E-2</v>
      </c>
      <c r="AA54" s="170">
        <v>4.5865784733568601E-2</v>
      </c>
      <c r="AB54" s="170">
        <v>380.60644666870701</v>
      </c>
      <c r="AC54" s="170">
        <v>1.0962316054525501</v>
      </c>
      <c r="AD54" s="170">
        <v>2.59818526809465</v>
      </c>
      <c r="AE54" s="170">
        <v>384.30086354225398</v>
      </c>
      <c r="AF54" s="170">
        <v>6.6107974209314699E-4</v>
      </c>
      <c r="AG54" s="170">
        <v>9.0929891148050696E-4</v>
      </c>
      <c r="AH54" s="170">
        <v>1.33870579642589E-3</v>
      </c>
      <c r="AI54" s="170">
        <v>2.9090844499995499E-3</v>
      </c>
      <c r="AJ54" s="170">
        <v>1.69481527851277E-3</v>
      </c>
      <c r="AK54" s="170">
        <v>2.8483635922154099E-5</v>
      </c>
      <c r="AL54" s="170">
        <v>4.9085089178316698E-3</v>
      </c>
      <c r="AM54" s="170">
        <v>6.6318078322666002E-3</v>
      </c>
      <c r="AN54" s="170">
        <v>1.94360513488819E-3</v>
      </c>
      <c r="AO54" s="170">
        <v>2.6732804911679701E-3</v>
      </c>
      <c r="AP54" s="170">
        <v>5.0563867439446198E-3</v>
      </c>
      <c r="AQ54" s="170">
        <v>9.6732723700007905E-3</v>
      </c>
      <c r="AR54" s="170">
        <v>6.1157953453418198E-5</v>
      </c>
      <c r="AS54" s="170">
        <v>9.0508363120099002E-4</v>
      </c>
      <c r="AT54" s="170">
        <v>2.1277631014533301E-3</v>
      </c>
      <c r="AU54" s="170">
        <v>3.2583152128517699E-5</v>
      </c>
      <c r="AV54" s="170">
        <v>1.2799860208237E-2</v>
      </c>
      <c r="AW54" s="170">
        <v>2.8361040503769E-3</v>
      </c>
      <c r="AX54" s="170">
        <v>3.90084461740795E-3</v>
      </c>
      <c r="AY54" s="170">
        <v>5.5361070260751101E-3</v>
      </c>
      <c r="AZ54" s="170">
        <v>1.22730556938599E-2</v>
      </c>
      <c r="BA54" s="170">
        <v>6.1157953453418198E-5</v>
      </c>
      <c r="BB54" s="170">
        <v>9.0508363120061803E-4</v>
      </c>
      <c r="BC54" s="170">
        <v>2.1277631014524501E-3</v>
      </c>
      <c r="BD54" s="170">
        <v>3.2583152128517699E-5</v>
      </c>
      <c r="BE54" s="170">
        <v>1.53996435320949E-2</v>
      </c>
      <c r="BF54" s="170">
        <v>6.1390301130392101E-2</v>
      </c>
      <c r="BG54" s="170">
        <v>3.9469568722658298E-2</v>
      </c>
      <c r="BH54" s="170">
        <v>0.23469794080953399</v>
      </c>
      <c r="BI54" s="170">
        <v>0.335557810662585</v>
      </c>
      <c r="BJ54" s="170">
        <v>3.7664093306694802E-3</v>
      </c>
      <c r="BK54" s="170">
        <v>1.0848100402632401E-5</v>
      </c>
      <c r="BL54" s="170">
        <v>2.5711149462157099E-5</v>
      </c>
      <c r="BM54" s="170">
        <v>3.8029685805342698E-3</v>
      </c>
      <c r="BN54" s="170">
        <v>40.564186908627399</v>
      </c>
    </row>
    <row r="55" spans="1:66" x14ac:dyDescent="0.25">
      <c r="A55" s="170" t="s">
        <v>209</v>
      </c>
      <c r="B55" s="170">
        <v>2025</v>
      </c>
      <c r="C55" s="170" t="s">
        <v>176</v>
      </c>
      <c r="D55" s="170">
        <v>2023</v>
      </c>
      <c r="E55" s="170" t="s">
        <v>210</v>
      </c>
      <c r="F55" s="170" t="s">
        <v>211</v>
      </c>
      <c r="G55" s="170">
        <v>9832.4875140793392</v>
      </c>
      <c r="H55" s="170">
        <v>503789.68629984697</v>
      </c>
      <c r="I55" s="170">
        <v>123680.32365782501</v>
      </c>
      <c r="J55" s="170">
        <v>1.66374064111494E-2</v>
      </c>
      <c r="K55" s="170">
        <v>8.3526927213237092E-3</v>
      </c>
      <c r="L55" s="170">
        <v>0</v>
      </c>
      <c r="M55" s="170">
        <v>2.49900991324731E-2</v>
      </c>
      <c r="N55" s="170">
        <v>1.47275910354174E-3</v>
      </c>
      <c r="O55" s="170">
        <v>2.86375396226962E-4</v>
      </c>
      <c r="P55" s="170">
        <v>0</v>
      </c>
      <c r="Q55" s="170">
        <v>1.7591344997687E-3</v>
      </c>
      <c r="R55" s="170">
        <v>1.6659992086061101E-3</v>
      </c>
      <c r="S55" s="170">
        <v>1.8192711357978699E-2</v>
      </c>
      <c r="T55" s="170">
        <v>2.1617845066353499E-2</v>
      </c>
      <c r="U55" s="170">
        <v>1.5393507349321599E-3</v>
      </c>
      <c r="V55" s="170">
        <v>2.9932402087234499E-4</v>
      </c>
      <c r="W55" s="170">
        <v>0</v>
      </c>
      <c r="X55" s="170">
        <v>1.8386747558045099E-3</v>
      </c>
      <c r="Y55" s="170">
        <v>6.6639968344244498E-3</v>
      </c>
      <c r="Z55" s="170">
        <v>4.2449659835283697E-2</v>
      </c>
      <c r="AA55" s="170">
        <v>5.0952331425512698E-2</v>
      </c>
      <c r="AB55" s="170">
        <v>228.37471279066301</v>
      </c>
      <c r="AC55" s="170">
        <v>1.2225163778027399</v>
      </c>
      <c r="AD55" s="170">
        <v>0</v>
      </c>
      <c r="AE55" s="170">
        <v>229.59722916846599</v>
      </c>
      <c r="AF55" s="170">
        <v>9.11328290805885E-4</v>
      </c>
      <c r="AG55" s="170">
        <v>5.5255857188339602E-5</v>
      </c>
      <c r="AH55" s="170">
        <v>0</v>
      </c>
      <c r="AI55" s="170">
        <v>9.6658414799422499E-4</v>
      </c>
      <c r="AJ55" s="170">
        <v>3.58973245455654E-2</v>
      </c>
      <c r="AK55" s="170">
        <v>1.9216255004765299E-4</v>
      </c>
      <c r="AL55" s="170">
        <v>0</v>
      </c>
      <c r="AM55" s="170">
        <v>3.6089487095613097E-2</v>
      </c>
      <c r="AN55" s="170">
        <v>1.9620361544694299E-2</v>
      </c>
      <c r="AO55" s="170">
        <v>1.1896260726620401E-3</v>
      </c>
      <c r="AP55" s="170">
        <v>0</v>
      </c>
      <c r="AQ55" s="170">
        <v>2.08099876173563E-2</v>
      </c>
      <c r="AR55" s="170">
        <v>0</v>
      </c>
      <c r="AS55" s="170">
        <v>0</v>
      </c>
      <c r="AT55" s="170">
        <v>0</v>
      </c>
      <c r="AU55" s="170">
        <v>0</v>
      </c>
      <c r="AV55" s="170">
        <v>2.08099876173563E-2</v>
      </c>
      <c r="AW55" s="170">
        <v>2.2336477168367799E-2</v>
      </c>
      <c r="AX55" s="170">
        <v>1.35431019201052E-3</v>
      </c>
      <c r="AY55" s="170">
        <v>0</v>
      </c>
      <c r="AZ55" s="170">
        <v>2.3690787360378301E-2</v>
      </c>
      <c r="BA55" s="170">
        <v>0</v>
      </c>
      <c r="BB55" s="170">
        <v>0</v>
      </c>
      <c r="BC55" s="170">
        <v>0</v>
      </c>
      <c r="BD55" s="170">
        <v>0</v>
      </c>
      <c r="BE55" s="170">
        <v>2.3690787360378301E-2</v>
      </c>
      <c r="BF55" s="170">
        <v>6.0967489644204099E-2</v>
      </c>
      <c r="BG55" s="170">
        <v>9.8602347914499202E-3</v>
      </c>
      <c r="BH55" s="170">
        <v>0</v>
      </c>
      <c r="BI55" s="170">
        <v>7.0827724435653994E-2</v>
      </c>
      <c r="BJ55" s="170">
        <v>2.1589623228598998E-3</v>
      </c>
      <c r="BK55" s="170">
        <v>1.1557176214928099E-5</v>
      </c>
      <c r="BL55" s="170">
        <v>0</v>
      </c>
      <c r="BM55" s="170">
        <v>2.1705194990748302E-3</v>
      </c>
      <c r="BN55" s="170">
        <v>20.462400844271102</v>
      </c>
    </row>
    <row r="56" spans="1:66" x14ac:dyDescent="0.25">
      <c r="A56" s="170" t="s">
        <v>209</v>
      </c>
      <c r="B56" s="170">
        <v>2025</v>
      </c>
      <c r="C56" s="170" t="s">
        <v>176</v>
      </c>
      <c r="D56" s="170">
        <v>2024</v>
      </c>
      <c r="E56" s="170" t="s">
        <v>210</v>
      </c>
      <c r="F56" s="170" t="s">
        <v>212</v>
      </c>
      <c r="G56" s="170">
        <v>9729.4534268446605</v>
      </c>
      <c r="H56" s="170">
        <v>554186.73103012005</v>
      </c>
      <c r="I56" s="170">
        <v>144954.359174379</v>
      </c>
      <c r="J56" s="170">
        <v>1.7660766768486099E-2</v>
      </c>
      <c r="K56" s="170">
        <v>2.39157010778402E-4</v>
      </c>
      <c r="L56" s="170">
        <v>4.6225356092314603E-2</v>
      </c>
      <c r="M56" s="170">
        <v>6.4125279871579094E-2</v>
      </c>
      <c r="N56" s="170">
        <v>6.9207753129136901E-4</v>
      </c>
      <c r="O56" s="170">
        <v>0</v>
      </c>
      <c r="P56" s="170">
        <v>4.8753162705248199E-5</v>
      </c>
      <c r="Q56" s="170">
        <v>7.4083069399661695E-4</v>
      </c>
      <c r="R56" s="170">
        <v>1.22177260395742E-3</v>
      </c>
      <c r="S56" s="170">
        <v>2.0012635252822601E-2</v>
      </c>
      <c r="T56" s="170">
        <v>2.1975238550776599E-2</v>
      </c>
      <c r="U56" s="170">
        <v>7.5269746103951796E-4</v>
      </c>
      <c r="V56" s="170">
        <v>0</v>
      </c>
      <c r="W56" s="170">
        <v>5.3023512723226198E-5</v>
      </c>
      <c r="X56" s="170">
        <v>8.0572097376274405E-4</v>
      </c>
      <c r="Y56" s="170">
        <v>4.8870904158296999E-3</v>
      </c>
      <c r="Z56" s="170">
        <v>4.6696148923252703E-2</v>
      </c>
      <c r="AA56" s="170">
        <v>5.2388960312845199E-2</v>
      </c>
      <c r="AB56" s="170">
        <v>424.006459439521</v>
      </c>
      <c r="AC56" s="170">
        <v>1.10032169383833</v>
      </c>
      <c r="AD56" s="170">
        <v>2.6510183235295299</v>
      </c>
      <c r="AE56" s="170">
        <v>427.75779945688902</v>
      </c>
      <c r="AF56" s="170">
        <v>8.5779924793778404E-4</v>
      </c>
      <c r="AG56" s="170">
        <v>9.3511996244026202E-4</v>
      </c>
      <c r="AH56" s="170">
        <v>1.5120088835972199E-3</v>
      </c>
      <c r="AI56" s="170">
        <v>3.3049280939752698E-3</v>
      </c>
      <c r="AJ56" s="170">
        <v>2.13843257858525E-3</v>
      </c>
      <c r="AK56" s="170">
        <v>2.8956617227899002E-5</v>
      </c>
      <c r="AL56" s="170">
        <v>5.5968623414137603E-3</v>
      </c>
      <c r="AM56" s="170">
        <v>7.7642515372269103E-3</v>
      </c>
      <c r="AN56" s="170">
        <v>2.5198340586120799E-3</v>
      </c>
      <c r="AO56" s="170">
        <v>2.7467999665365698E-3</v>
      </c>
      <c r="AP56" s="170">
        <v>5.7059947101317701E-3</v>
      </c>
      <c r="AQ56" s="170">
        <v>1.0972628735280401E-2</v>
      </c>
      <c r="AR56" s="170">
        <v>5.7742854565022699E-5</v>
      </c>
      <c r="AS56" s="170">
        <v>7.75948937464677E-4</v>
      </c>
      <c r="AT56" s="170">
        <v>1.4556638575578501E-3</v>
      </c>
      <c r="AU56" s="170">
        <v>2.9113006774390999E-5</v>
      </c>
      <c r="AV56" s="170">
        <v>1.32910973916423E-2</v>
      </c>
      <c r="AW56" s="170">
        <v>3.6769359432251799E-3</v>
      </c>
      <c r="AX56" s="170">
        <v>4.0081240632849399E-3</v>
      </c>
      <c r="AY56" s="170">
        <v>6.2473459814635403E-3</v>
      </c>
      <c r="AZ56" s="170">
        <v>1.3932405987973601E-2</v>
      </c>
      <c r="BA56" s="170">
        <v>5.7742854565022699E-5</v>
      </c>
      <c r="BB56" s="170">
        <v>7.7594893746435803E-4</v>
      </c>
      <c r="BC56" s="170">
        <v>1.4556638575572501E-3</v>
      </c>
      <c r="BD56" s="170">
        <v>2.9113006774390999E-5</v>
      </c>
      <c r="BE56" s="170">
        <v>1.6250874644334699E-2</v>
      </c>
      <c r="BF56" s="170">
        <v>7.4402598941738105E-2</v>
      </c>
      <c r="BG56" s="170">
        <v>4.0555044786655899E-2</v>
      </c>
      <c r="BH56" s="170">
        <v>0.26385518681942899</v>
      </c>
      <c r="BI56" s="170">
        <v>0.378812830547823</v>
      </c>
      <c r="BJ56" s="170">
        <v>4.1958876395155002E-3</v>
      </c>
      <c r="BK56" s="170">
        <v>1.08885751428642E-5</v>
      </c>
      <c r="BL56" s="170">
        <v>2.6233975375116301E-5</v>
      </c>
      <c r="BM56" s="170">
        <v>4.23301019003348E-3</v>
      </c>
      <c r="BN56" s="170">
        <v>45.151205669577102</v>
      </c>
    </row>
    <row r="57" spans="1:66" x14ac:dyDescent="0.25">
      <c r="A57" s="170" t="s">
        <v>209</v>
      </c>
      <c r="B57" s="170">
        <v>2025</v>
      </c>
      <c r="C57" s="170" t="s">
        <v>176</v>
      </c>
      <c r="D57" s="170">
        <v>2024</v>
      </c>
      <c r="E57" s="170" t="s">
        <v>210</v>
      </c>
      <c r="F57" s="170" t="s">
        <v>211</v>
      </c>
      <c r="G57" s="170">
        <v>9946.1457723731801</v>
      </c>
      <c r="H57" s="170">
        <v>566559.43997407099</v>
      </c>
      <c r="I57" s="170">
        <v>125110.001565072</v>
      </c>
      <c r="J57" s="170">
        <v>1.7441731065888099E-2</v>
      </c>
      <c r="K57" s="170">
        <v>8.4492453490702304E-3</v>
      </c>
      <c r="L57" s="170">
        <v>0</v>
      </c>
      <c r="M57" s="170">
        <v>2.58909764149583E-2</v>
      </c>
      <c r="N57" s="170">
        <v>1.3678517027510299E-3</v>
      </c>
      <c r="O57" s="170">
        <v>2.8968574151921401E-4</v>
      </c>
      <c r="P57" s="170">
        <v>0</v>
      </c>
      <c r="Q57" s="170">
        <v>1.6575374442702501E-3</v>
      </c>
      <c r="R57" s="170">
        <v>1.8735746369832099E-3</v>
      </c>
      <c r="S57" s="170">
        <v>2.0459435035856701E-2</v>
      </c>
      <c r="T57" s="170">
        <v>2.39905471171101E-2</v>
      </c>
      <c r="U57" s="170">
        <v>1.4296998869974E-3</v>
      </c>
      <c r="V57" s="170">
        <v>3.0278404528927402E-4</v>
      </c>
      <c r="W57" s="170">
        <v>0</v>
      </c>
      <c r="X57" s="170">
        <v>1.7324839322866699E-3</v>
      </c>
      <c r="Y57" s="170">
        <v>7.4942985479328596E-3</v>
      </c>
      <c r="Z57" s="170">
        <v>4.7738681750332301E-2</v>
      </c>
      <c r="AA57" s="170">
        <v>5.6965464230551897E-2</v>
      </c>
      <c r="AB57" s="170">
        <v>250.45459584458101</v>
      </c>
      <c r="AC57" s="170">
        <v>1.2059652639378999</v>
      </c>
      <c r="AD57" s="170">
        <v>0</v>
      </c>
      <c r="AE57" s="170">
        <v>251.660561108519</v>
      </c>
      <c r="AF57" s="170">
        <v>9.9431315553398796E-4</v>
      </c>
      <c r="AG57" s="170">
        <v>5.5894585127690397E-5</v>
      </c>
      <c r="AH57" s="170">
        <v>0</v>
      </c>
      <c r="AI57" s="170">
        <v>1.0502077406616701E-3</v>
      </c>
      <c r="AJ57" s="170">
        <v>3.9367974681165901E-2</v>
      </c>
      <c r="AK57" s="170">
        <v>1.8956094543593001E-4</v>
      </c>
      <c r="AL57" s="170">
        <v>0</v>
      </c>
      <c r="AM57" s="170">
        <v>3.9557535626601803E-2</v>
      </c>
      <c r="AN57" s="170">
        <v>2.14069768238744E-2</v>
      </c>
      <c r="AO57" s="170">
        <v>1.2033775091369E-3</v>
      </c>
      <c r="AP57" s="170">
        <v>0</v>
      </c>
      <c r="AQ57" s="170">
        <v>2.2610354333011298E-2</v>
      </c>
      <c r="AR57" s="170">
        <v>0</v>
      </c>
      <c r="AS57" s="170">
        <v>0</v>
      </c>
      <c r="AT57" s="170">
        <v>0</v>
      </c>
      <c r="AU57" s="170">
        <v>0</v>
      </c>
      <c r="AV57" s="170">
        <v>2.2610354333011298E-2</v>
      </c>
      <c r="AW57" s="170">
        <v>2.437041988146E-2</v>
      </c>
      <c r="AX57" s="170">
        <v>1.3699652881795301E-3</v>
      </c>
      <c r="AY57" s="170">
        <v>0</v>
      </c>
      <c r="AZ57" s="170">
        <v>2.5740385169639501E-2</v>
      </c>
      <c r="BA57" s="170">
        <v>0</v>
      </c>
      <c r="BB57" s="170">
        <v>0</v>
      </c>
      <c r="BC57" s="170">
        <v>0</v>
      </c>
      <c r="BD57" s="170">
        <v>0</v>
      </c>
      <c r="BE57" s="170">
        <v>2.5740385169639501E-2</v>
      </c>
      <c r="BF57" s="170">
        <v>5.7735083235530803E-2</v>
      </c>
      <c r="BG57" s="170">
        <v>9.9742137933209896E-3</v>
      </c>
      <c r="BH57" s="170">
        <v>0</v>
      </c>
      <c r="BI57" s="170">
        <v>6.7709297028851798E-2</v>
      </c>
      <c r="BJ57" s="170">
        <v>2.3676966219600801E-3</v>
      </c>
      <c r="BK57" s="170">
        <v>1.14007086673659E-5</v>
      </c>
      <c r="BL57" s="170">
        <v>0</v>
      </c>
      <c r="BM57" s="170">
        <v>2.3790973306274401E-3</v>
      </c>
      <c r="BN57" s="170">
        <v>22.4287518483867</v>
      </c>
    </row>
    <row r="58" spans="1:66" x14ac:dyDescent="0.25">
      <c r="A58" s="170" t="s">
        <v>209</v>
      </c>
      <c r="B58" s="170">
        <v>2025</v>
      </c>
      <c r="C58" s="170" t="s">
        <v>176</v>
      </c>
      <c r="D58" s="170">
        <v>2025</v>
      </c>
      <c r="E58" s="170" t="s">
        <v>210</v>
      </c>
      <c r="F58" s="170" t="s">
        <v>212</v>
      </c>
      <c r="G58" s="170">
        <v>7109.8239521149699</v>
      </c>
      <c r="H58" s="170">
        <v>474636.199380362</v>
      </c>
      <c r="I58" s="170">
        <v>105925.78324882399</v>
      </c>
      <c r="J58" s="170">
        <v>1.41615413346884E-2</v>
      </c>
      <c r="K58" s="170">
        <v>1.7476462129486199E-4</v>
      </c>
      <c r="L58" s="170">
        <v>3.2077357094337497E-2</v>
      </c>
      <c r="M58" s="170">
        <v>4.6413663050320797E-2</v>
      </c>
      <c r="N58" s="170">
        <v>5.9299800351619403E-4</v>
      </c>
      <c r="O58" s="170">
        <v>0</v>
      </c>
      <c r="P58" s="170">
        <v>3.5626503230567E-5</v>
      </c>
      <c r="Q58" s="170">
        <v>6.2862450674676103E-4</v>
      </c>
      <c r="R58" s="170">
        <v>1.04639370230227E-3</v>
      </c>
      <c r="S58" s="170">
        <v>1.71399288437112E-2</v>
      </c>
      <c r="T58" s="170">
        <v>1.8814947052760201E-2</v>
      </c>
      <c r="U58" s="170">
        <v>6.4493943448111696E-4</v>
      </c>
      <c r="V58" s="170">
        <v>0</v>
      </c>
      <c r="W58" s="170">
        <v>3.8747072856602099E-5</v>
      </c>
      <c r="X58" s="170">
        <v>6.8368650733771901E-4</v>
      </c>
      <c r="Y58" s="170">
        <v>4.18557480920908E-3</v>
      </c>
      <c r="Z58" s="170">
        <v>3.9993167301992802E-2</v>
      </c>
      <c r="AA58" s="170">
        <v>4.4862428618539597E-2</v>
      </c>
      <c r="AB58" s="170">
        <v>353.93267365066902</v>
      </c>
      <c r="AC58" s="170">
        <v>0.78502102884524905</v>
      </c>
      <c r="AD58" s="170">
        <v>1.88644426197934</v>
      </c>
      <c r="AE58" s="170">
        <v>356.60413894149298</v>
      </c>
      <c r="AF58" s="170">
        <v>7.2276170903656702E-4</v>
      </c>
      <c r="AG58" s="170">
        <v>6.9859095715256296E-4</v>
      </c>
      <c r="AH58" s="170">
        <v>1.0377854030599401E-3</v>
      </c>
      <c r="AI58" s="170">
        <v>2.4591380692490701E-3</v>
      </c>
      <c r="AJ58" s="170">
        <v>1.80433596650446E-3</v>
      </c>
      <c r="AK58" s="170">
        <v>2.2266045209404301E-5</v>
      </c>
      <c r="AL58" s="170">
        <v>4.0868406790379201E-3</v>
      </c>
      <c r="AM58" s="170">
        <v>5.9134426907517896E-3</v>
      </c>
      <c r="AN58" s="170">
        <v>2.0768570290929998E-3</v>
      </c>
      <c r="AO58" s="170">
        <v>2.00723137641698E-3</v>
      </c>
      <c r="AP58" s="170">
        <v>3.8308874220445801E-3</v>
      </c>
      <c r="AQ58" s="170">
        <v>7.9149758275545695E-3</v>
      </c>
      <c r="AR58" s="170">
        <v>3.9671775562713403E-5</v>
      </c>
      <c r="AS58" s="170">
        <v>4.9133381934201095E-4</v>
      </c>
      <c r="AT58" s="170">
        <v>7.2736874771205898E-4</v>
      </c>
      <c r="AU58" s="170">
        <v>1.91352965383583E-5</v>
      </c>
      <c r="AV58" s="170">
        <v>9.1924854667097093E-3</v>
      </c>
      <c r="AW58" s="170">
        <v>3.0305449016027799E-3</v>
      </c>
      <c r="AX58" s="170">
        <v>2.92894731265839E-3</v>
      </c>
      <c r="AY58" s="170">
        <v>4.1943395248953399E-3</v>
      </c>
      <c r="AZ58" s="170">
        <v>1.01538317391565E-2</v>
      </c>
      <c r="BA58" s="170">
        <v>3.9671775562713403E-5</v>
      </c>
      <c r="BB58" s="170">
        <v>4.9133381934180897E-4</v>
      </c>
      <c r="BC58" s="170">
        <v>7.2736874771175996E-4</v>
      </c>
      <c r="BD58" s="170">
        <v>1.91352965383583E-5</v>
      </c>
      <c r="BE58" s="170">
        <v>1.1431341378311101E-2</v>
      </c>
      <c r="BF58" s="170">
        <v>5.9549656661920802E-2</v>
      </c>
      <c r="BG58" s="170">
        <v>2.96357067713281E-2</v>
      </c>
      <c r="BH58" s="170">
        <v>0.18744971341161601</v>
      </c>
      <c r="BI58" s="170">
        <v>0.27663507684486499</v>
      </c>
      <c r="BJ58" s="170">
        <v>3.50245072340305E-3</v>
      </c>
      <c r="BK58" s="170">
        <v>7.76841946239583E-6</v>
      </c>
      <c r="BL58" s="170">
        <v>1.8667895229560898E-5</v>
      </c>
      <c r="BM58" s="170">
        <v>3.5288870380949999E-3</v>
      </c>
      <c r="BN58" s="170">
        <v>37.640708925501499</v>
      </c>
    </row>
    <row r="59" spans="1:66" x14ac:dyDescent="0.25">
      <c r="A59" s="170" t="s">
        <v>209</v>
      </c>
      <c r="B59" s="170">
        <v>2025</v>
      </c>
      <c r="C59" s="170" t="s">
        <v>176</v>
      </c>
      <c r="D59" s="170">
        <v>2025</v>
      </c>
      <c r="E59" s="170" t="s">
        <v>210</v>
      </c>
      <c r="F59" s="170" t="s">
        <v>211</v>
      </c>
      <c r="G59" s="170">
        <v>7606.5974834267299</v>
      </c>
      <c r="H59" s="170">
        <v>507748.92703553301</v>
      </c>
      <c r="I59" s="170">
        <v>95681.427241874102</v>
      </c>
      <c r="J59" s="170">
        <v>1.4444855963831601E-2</v>
      </c>
      <c r="K59" s="170">
        <v>6.4618003676973597E-3</v>
      </c>
      <c r="L59" s="170">
        <v>0</v>
      </c>
      <c r="M59" s="170">
        <v>2.0906656331529001E-2</v>
      </c>
      <c r="N59" s="170">
        <v>9.5611627002735997E-4</v>
      </c>
      <c r="O59" s="170">
        <v>2.2154539887654301E-4</v>
      </c>
      <c r="P59" s="170">
        <v>0</v>
      </c>
      <c r="Q59" s="170">
        <v>1.1776616689038999E-3</v>
      </c>
      <c r="R59" s="170">
        <v>1.6790921561429699E-3</v>
      </c>
      <c r="S59" s="170">
        <v>1.83356863450812E-2</v>
      </c>
      <c r="T59" s="170">
        <v>2.1192440170128099E-2</v>
      </c>
      <c r="U59" s="170">
        <v>9.9934760505488492E-4</v>
      </c>
      <c r="V59" s="170">
        <v>2.3156269872059301E-4</v>
      </c>
      <c r="W59" s="170">
        <v>0</v>
      </c>
      <c r="X59" s="170">
        <v>1.23091030377547E-3</v>
      </c>
      <c r="Y59" s="170">
        <v>6.7163686245718798E-3</v>
      </c>
      <c r="Z59" s="170">
        <v>4.2783268138522797E-2</v>
      </c>
      <c r="AA59" s="170">
        <v>5.0730547066870198E-2</v>
      </c>
      <c r="AB59" s="170">
        <v>218.74398053653201</v>
      </c>
      <c r="AC59" s="170">
        <v>0.89883068868197902</v>
      </c>
      <c r="AD59" s="170">
        <v>0</v>
      </c>
      <c r="AE59" s="170">
        <v>219.64281122521399</v>
      </c>
      <c r="AF59" s="170">
        <v>8.6253323390477398E-4</v>
      </c>
      <c r="AG59" s="170">
        <v>4.27469715706795E-5</v>
      </c>
      <c r="AH59" s="170">
        <v>0</v>
      </c>
      <c r="AI59" s="170">
        <v>9.0528020547545301E-4</v>
      </c>
      <c r="AJ59" s="170">
        <v>3.4383507551059102E-2</v>
      </c>
      <c r="AK59" s="170">
        <v>1.4128366730648901E-4</v>
      </c>
      <c r="AL59" s="170">
        <v>0</v>
      </c>
      <c r="AM59" s="170">
        <v>3.4524791218365602E-2</v>
      </c>
      <c r="AN59" s="170">
        <v>1.8569832698336199E-2</v>
      </c>
      <c r="AO59" s="170">
        <v>9.2031713008254297E-4</v>
      </c>
      <c r="AP59" s="170">
        <v>0</v>
      </c>
      <c r="AQ59" s="170">
        <v>1.9490149828418801E-2</v>
      </c>
      <c r="AR59" s="170">
        <v>0</v>
      </c>
      <c r="AS59" s="170">
        <v>0</v>
      </c>
      <c r="AT59" s="170">
        <v>0</v>
      </c>
      <c r="AU59" s="170">
        <v>0</v>
      </c>
      <c r="AV59" s="170">
        <v>1.9490149828418801E-2</v>
      </c>
      <c r="AW59" s="170">
        <v>2.1140519920692501E-2</v>
      </c>
      <c r="AX59" s="170">
        <v>1.04771986575881E-3</v>
      </c>
      <c r="AY59" s="170">
        <v>0</v>
      </c>
      <c r="AZ59" s="170">
        <v>2.2188239786451298E-2</v>
      </c>
      <c r="BA59" s="170">
        <v>0</v>
      </c>
      <c r="BB59" s="170">
        <v>0</v>
      </c>
      <c r="BC59" s="170">
        <v>0</v>
      </c>
      <c r="BD59" s="170">
        <v>0</v>
      </c>
      <c r="BE59" s="170">
        <v>2.2188239786451298E-2</v>
      </c>
      <c r="BF59" s="170">
        <v>4.1617321878406298E-2</v>
      </c>
      <c r="BG59" s="170">
        <v>7.6280632996727901E-3</v>
      </c>
      <c r="BH59" s="170">
        <v>0</v>
      </c>
      <c r="BI59" s="170">
        <v>4.9245385178079103E-2</v>
      </c>
      <c r="BJ59" s="170">
        <v>2.0679172687725002E-3</v>
      </c>
      <c r="BK59" s="170">
        <v>8.4971824059758592E-6</v>
      </c>
      <c r="BL59" s="170">
        <v>0</v>
      </c>
      <c r="BM59" s="170">
        <v>2.07641445117847E-3</v>
      </c>
      <c r="BN59" s="170">
        <v>19.5752329508956</v>
      </c>
    </row>
    <row r="60" spans="1:66" x14ac:dyDescent="0.25">
      <c r="A60" s="170" t="s">
        <v>209</v>
      </c>
      <c r="B60" s="170">
        <v>2025</v>
      </c>
      <c r="C60" s="170" t="s">
        <v>178</v>
      </c>
      <c r="D60" s="170">
        <v>2021</v>
      </c>
      <c r="E60" s="170" t="s">
        <v>210</v>
      </c>
      <c r="F60" s="170" t="s">
        <v>212</v>
      </c>
      <c r="G60" s="170">
        <v>1539.3331274428001</v>
      </c>
      <c r="H60" s="170">
        <v>65223.085988076396</v>
      </c>
      <c r="I60" s="170">
        <v>22933.7699925378</v>
      </c>
      <c r="J60" s="170">
        <v>2.2688031594679898E-3</v>
      </c>
      <c r="K60" s="170">
        <v>4.3195835518414501E-5</v>
      </c>
      <c r="L60" s="170">
        <v>5.95713268447692E-3</v>
      </c>
      <c r="M60" s="170">
        <v>8.2691316794633301E-3</v>
      </c>
      <c r="N60" s="170">
        <v>8.1533823554987803E-5</v>
      </c>
      <c r="O60" s="170">
        <v>0</v>
      </c>
      <c r="P60" s="170">
        <v>7.7134197706043208E-6</v>
      </c>
      <c r="Q60" s="170">
        <v>8.9247243325592105E-5</v>
      </c>
      <c r="R60" s="170">
        <v>1.4379229083610101E-4</v>
      </c>
      <c r="S60" s="170">
        <v>2.74787067787789E-3</v>
      </c>
      <c r="T60" s="170">
        <v>2.9809102120395801E-3</v>
      </c>
      <c r="U60" s="170">
        <v>8.8675472333526906E-5</v>
      </c>
      <c r="V60" s="170">
        <v>0</v>
      </c>
      <c r="W60" s="170">
        <v>8.3890477797083502E-6</v>
      </c>
      <c r="X60" s="170">
        <v>9.7064520113235295E-5</v>
      </c>
      <c r="Y60" s="170">
        <v>5.7516916334440402E-4</v>
      </c>
      <c r="Z60" s="170">
        <v>6.4116982483817496E-3</v>
      </c>
      <c r="AA60" s="170">
        <v>7.0839319318393903E-3</v>
      </c>
      <c r="AB60" s="170">
        <v>61.658644417118097</v>
      </c>
      <c r="AC60" s="170">
        <v>0.21562404395211099</v>
      </c>
      <c r="AD60" s="170">
        <v>0.49343898309725798</v>
      </c>
      <c r="AE60" s="170">
        <v>62.3677074441675</v>
      </c>
      <c r="AF60" s="170">
        <v>7.9139913146318301E-5</v>
      </c>
      <c r="AG60" s="170">
        <v>1.65132779618983E-4</v>
      </c>
      <c r="AH60" s="170">
        <v>2.04779372236851E-4</v>
      </c>
      <c r="AI60" s="170">
        <v>4.4905206500215299E-4</v>
      </c>
      <c r="AJ60" s="170">
        <v>2.67220142477457E-4</v>
      </c>
      <c r="AK60" s="170">
        <v>5.0873780304503004E-6</v>
      </c>
      <c r="AL60" s="170">
        <v>7.0159916854658404E-4</v>
      </c>
      <c r="AM60" s="170">
        <v>9.7390668905449204E-4</v>
      </c>
      <c r="AN60" s="170">
        <v>2.37765615850137E-4</v>
      </c>
      <c r="AO60" s="170">
        <v>4.9611892693557304E-4</v>
      </c>
      <c r="AP60" s="170">
        <v>7.9041640209826598E-4</v>
      </c>
      <c r="AQ60" s="170">
        <v>1.52430094488397E-3</v>
      </c>
      <c r="AR60" s="170">
        <v>1.28958255574111E-5</v>
      </c>
      <c r="AS60" s="170">
        <v>2.3627148062939601E-4</v>
      </c>
      <c r="AT60" s="170">
        <v>6.90064592968197E-4</v>
      </c>
      <c r="AU60" s="170">
        <v>7.8436278133109692E-6</v>
      </c>
      <c r="AV60" s="170">
        <v>2.4713764718522898E-3</v>
      </c>
      <c r="AW60" s="170">
        <v>3.4694702851344601E-4</v>
      </c>
      <c r="AX60" s="170">
        <v>7.2393557358633304E-4</v>
      </c>
      <c r="AY60" s="170">
        <v>8.6540646884291099E-4</v>
      </c>
      <c r="AZ60" s="170">
        <v>1.93628907094269E-3</v>
      </c>
      <c r="BA60" s="170">
        <v>1.28958255574111E-5</v>
      </c>
      <c r="BB60" s="170">
        <v>2.36271480629299E-4</v>
      </c>
      <c r="BC60" s="170">
        <v>6.9006459296791305E-4</v>
      </c>
      <c r="BD60" s="170">
        <v>7.8436278133109692E-6</v>
      </c>
      <c r="BE60" s="170">
        <v>2.8833645979106201E-3</v>
      </c>
      <c r="BF60" s="170">
        <v>7.4715719247920396E-3</v>
      </c>
      <c r="BG60" s="170">
        <v>6.4163649473649598E-3</v>
      </c>
      <c r="BH60" s="170">
        <v>3.2399382740939502E-2</v>
      </c>
      <c r="BI60" s="170">
        <v>4.6287319613096498E-2</v>
      </c>
      <c r="BJ60" s="170">
        <v>6.10162270454678E-4</v>
      </c>
      <c r="BK60" s="170">
        <v>2.1337747118214802E-6</v>
      </c>
      <c r="BL60" s="170">
        <v>4.8829787469976001E-6</v>
      </c>
      <c r="BM60" s="170">
        <v>6.1717902391349698E-4</v>
      </c>
      <c r="BN60" s="170">
        <v>6.5831112595187697</v>
      </c>
    </row>
    <row r="61" spans="1:66" x14ac:dyDescent="0.25">
      <c r="A61" s="170" t="s">
        <v>209</v>
      </c>
      <c r="B61" s="170">
        <v>2025</v>
      </c>
      <c r="C61" s="170" t="s">
        <v>178</v>
      </c>
      <c r="D61" s="170">
        <v>2021</v>
      </c>
      <c r="E61" s="170" t="s">
        <v>210</v>
      </c>
      <c r="F61" s="170" t="s">
        <v>211</v>
      </c>
      <c r="G61" s="170">
        <v>3827.9441667860901</v>
      </c>
      <c r="H61" s="170">
        <v>162177.60799406</v>
      </c>
      <c r="I61" s="170">
        <v>48150.7220644072</v>
      </c>
      <c r="J61" s="170">
        <v>7.9558625735140203E-3</v>
      </c>
      <c r="K61" s="170">
        <v>4.1902523053787598E-3</v>
      </c>
      <c r="L61" s="170">
        <v>0</v>
      </c>
      <c r="M61" s="170">
        <v>1.2146114878892699E-2</v>
      </c>
      <c r="N61" s="170">
        <v>1.56740301341945E-3</v>
      </c>
      <c r="O61" s="170">
        <v>1.11490507964372E-4</v>
      </c>
      <c r="P61" s="170">
        <v>0</v>
      </c>
      <c r="Q61" s="170">
        <v>1.6788935213838199E-3</v>
      </c>
      <c r="R61" s="170">
        <v>5.3631063501154304E-4</v>
      </c>
      <c r="S61" s="170">
        <v>6.8325974900470604E-3</v>
      </c>
      <c r="T61" s="170">
        <v>9.0478016464424302E-3</v>
      </c>
      <c r="U61" s="170">
        <v>1.63827402243841E-3</v>
      </c>
      <c r="V61" s="170">
        <v>1.16531614002719E-4</v>
      </c>
      <c r="W61" s="170">
        <v>0</v>
      </c>
      <c r="X61" s="170">
        <v>1.75480563644113E-3</v>
      </c>
      <c r="Y61" s="170">
        <v>2.14524254004617E-3</v>
      </c>
      <c r="Z61" s="170">
        <v>1.59427274767764E-2</v>
      </c>
      <c r="AA61" s="170">
        <v>1.98427756532637E-2</v>
      </c>
      <c r="AB61" s="170">
        <v>85.162099874977002</v>
      </c>
      <c r="AC61" s="170">
        <v>0.80802454611703001</v>
      </c>
      <c r="AD61" s="170">
        <v>0</v>
      </c>
      <c r="AE61" s="170">
        <v>85.970124421093999</v>
      </c>
      <c r="AF61" s="170">
        <v>3.0973987684324402E-4</v>
      </c>
      <c r="AG61" s="170">
        <v>2.1511986249867599E-5</v>
      </c>
      <c r="AH61" s="170">
        <v>0</v>
      </c>
      <c r="AI61" s="170">
        <v>3.3125186309311203E-4</v>
      </c>
      <c r="AJ61" s="170">
        <v>1.33862961482786E-2</v>
      </c>
      <c r="AK61" s="170">
        <v>1.2701020624526901E-4</v>
      </c>
      <c r="AL61" s="170">
        <v>0</v>
      </c>
      <c r="AM61" s="170">
        <v>1.3513306354523901E-2</v>
      </c>
      <c r="AN61" s="170">
        <v>6.6685171850634503E-3</v>
      </c>
      <c r="AO61" s="170">
        <v>4.6314039849861102E-4</v>
      </c>
      <c r="AP61" s="170">
        <v>0</v>
      </c>
      <c r="AQ61" s="170">
        <v>7.1316575835620602E-3</v>
      </c>
      <c r="AR61" s="170">
        <v>0</v>
      </c>
      <c r="AS61" s="170">
        <v>0</v>
      </c>
      <c r="AT61" s="170">
        <v>0</v>
      </c>
      <c r="AU61" s="170">
        <v>0</v>
      </c>
      <c r="AV61" s="170">
        <v>7.1316575835620602E-3</v>
      </c>
      <c r="AW61" s="170">
        <v>7.5916634620485498E-3</v>
      </c>
      <c r="AX61" s="170">
        <v>5.2725455202483102E-4</v>
      </c>
      <c r="AY61" s="170">
        <v>0</v>
      </c>
      <c r="AZ61" s="170">
        <v>8.1189180140733806E-3</v>
      </c>
      <c r="BA61" s="170">
        <v>0</v>
      </c>
      <c r="BB61" s="170">
        <v>0</v>
      </c>
      <c r="BC61" s="170">
        <v>0</v>
      </c>
      <c r="BD61" s="170">
        <v>0</v>
      </c>
      <c r="BE61" s="170">
        <v>8.1189180140733806E-3</v>
      </c>
      <c r="BF61" s="170">
        <v>2.5423061319142699E-2</v>
      </c>
      <c r="BG61" s="170">
        <v>3.8387466242926801E-3</v>
      </c>
      <c r="BH61" s="170">
        <v>0</v>
      </c>
      <c r="BI61" s="170">
        <v>2.92618079434354E-2</v>
      </c>
      <c r="BJ61" s="170">
        <v>8.0508810594210603E-4</v>
      </c>
      <c r="BK61" s="170">
        <v>7.6387377993627103E-6</v>
      </c>
      <c r="BL61" s="170">
        <v>0</v>
      </c>
      <c r="BM61" s="170">
        <v>8.1272684374146802E-4</v>
      </c>
      <c r="BN61" s="170">
        <v>7.6619180157680002</v>
      </c>
    </row>
    <row r="62" spans="1:66" x14ac:dyDescent="0.25">
      <c r="A62" s="170" t="s">
        <v>209</v>
      </c>
      <c r="B62" s="170">
        <v>2025</v>
      </c>
      <c r="C62" s="170" t="s">
        <v>178</v>
      </c>
      <c r="D62" s="170">
        <v>2022</v>
      </c>
      <c r="E62" s="170" t="s">
        <v>210</v>
      </c>
      <c r="F62" s="170" t="s">
        <v>212</v>
      </c>
      <c r="G62" s="170">
        <v>1599.0961996225001</v>
      </c>
      <c r="H62" s="170">
        <v>72384.480708044401</v>
      </c>
      <c r="I62" s="170">
        <v>23824.150721037899</v>
      </c>
      <c r="J62" s="170">
        <v>2.1141880287364398E-3</v>
      </c>
      <c r="K62" s="170">
        <v>3.93274092947092E-5</v>
      </c>
      <c r="L62" s="170">
        <v>5.9235620778853703E-3</v>
      </c>
      <c r="M62" s="170">
        <v>8.0770775159165198E-3</v>
      </c>
      <c r="N62" s="170">
        <v>9.0473323313761694E-5</v>
      </c>
      <c r="O62" s="170">
        <v>0</v>
      </c>
      <c r="P62" s="170">
        <v>8.0128855940085E-6</v>
      </c>
      <c r="Q62" s="170">
        <v>9.8486208907770198E-5</v>
      </c>
      <c r="R62" s="170">
        <v>1.5958046363973E-4</v>
      </c>
      <c r="S62" s="170">
        <v>3.0495826601552498E-3</v>
      </c>
      <c r="T62" s="170">
        <v>3.3076493327027601E-3</v>
      </c>
      <c r="U62" s="170">
        <v>9.8397993968981707E-5</v>
      </c>
      <c r="V62" s="170">
        <v>0</v>
      </c>
      <c r="W62" s="170">
        <v>8.71474418618442E-6</v>
      </c>
      <c r="X62" s="170">
        <v>1.0711273815516601E-4</v>
      </c>
      <c r="Y62" s="170">
        <v>6.3832185455892304E-4</v>
      </c>
      <c r="Z62" s="170">
        <v>7.1156928736956001E-3</v>
      </c>
      <c r="AA62" s="170">
        <v>7.8611274664096894E-3</v>
      </c>
      <c r="AB62" s="170">
        <v>66.742914457705695</v>
      </c>
      <c r="AC62" s="170">
        <v>0.21852181794797301</v>
      </c>
      <c r="AD62" s="170">
        <v>0.504720417990147</v>
      </c>
      <c r="AE62" s="170">
        <v>67.466156693643796</v>
      </c>
      <c r="AF62" s="170">
        <v>8.5211572940634695E-5</v>
      </c>
      <c r="AG62" s="170">
        <v>1.53279879253786E-4</v>
      </c>
      <c r="AH62" s="170">
        <v>2.0207369218239001E-4</v>
      </c>
      <c r="AI62" s="170">
        <v>4.4056514437681098E-4</v>
      </c>
      <c r="AJ62" s="170">
        <v>2.5882233883644298E-4</v>
      </c>
      <c r="AK62" s="170">
        <v>4.81428461102973E-6</v>
      </c>
      <c r="AL62" s="170">
        <v>7.2513532417550395E-4</v>
      </c>
      <c r="AM62" s="170">
        <v>9.8877194762297797E-4</v>
      </c>
      <c r="AN62" s="170">
        <v>2.5110694365011802E-4</v>
      </c>
      <c r="AO62" s="170">
        <v>4.5168873027423301E-4</v>
      </c>
      <c r="AP62" s="170">
        <v>7.6503469689880998E-4</v>
      </c>
      <c r="AQ62" s="170">
        <v>1.46783037082316E-3</v>
      </c>
      <c r="AR62" s="170">
        <v>1.15572034721907E-5</v>
      </c>
      <c r="AS62" s="170">
        <v>1.90274688553992E-4</v>
      </c>
      <c r="AT62" s="170">
        <v>4.9388581972353797E-4</v>
      </c>
      <c r="AU62" s="170">
        <v>6.5679192354427101E-6</v>
      </c>
      <c r="AV62" s="170">
        <v>2.1701160018083201E-3</v>
      </c>
      <c r="AW62" s="170">
        <v>3.6641466272151798E-4</v>
      </c>
      <c r="AX62" s="170">
        <v>6.5910313491430799E-4</v>
      </c>
      <c r="AY62" s="170">
        <v>8.3761669650068396E-4</v>
      </c>
      <c r="AZ62" s="170">
        <v>1.8631344941365099E-3</v>
      </c>
      <c r="BA62" s="170">
        <v>1.15572034721907E-5</v>
      </c>
      <c r="BB62" s="170">
        <v>1.9027468855391399E-4</v>
      </c>
      <c r="BC62" s="170">
        <v>4.9388581972333403E-4</v>
      </c>
      <c r="BD62" s="170">
        <v>6.5679192354427101E-6</v>
      </c>
      <c r="BE62" s="170">
        <v>2.5654201251213899E-3</v>
      </c>
      <c r="BF62" s="170">
        <v>8.5675675593552495E-3</v>
      </c>
      <c r="BG62" s="170">
        <v>6.6654739119187999E-3</v>
      </c>
      <c r="BH62" s="170">
        <v>3.5896297469755298E-2</v>
      </c>
      <c r="BI62" s="170">
        <v>5.1129338941029397E-2</v>
      </c>
      <c r="BJ62" s="170">
        <v>6.6047524410007901E-4</v>
      </c>
      <c r="BK62" s="170">
        <v>2.1624505346082802E-6</v>
      </c>
      <c r="BL62" s="170">
        <v>4.9946176906251196E-6</v>
      </c>
      <c r="BM62" s="170">
        <v>6.6763231232531202E-4</v>
      </c>
      <c r="BN62" s="170">
        <v>7.1212689060918697</v>
      </c>
    </row>
    <row r="63" spans="1:66" x14ac:dyDescent="0.25">
      <c r="A63" s="170" t="s">
        <v>209</v>
      </c>
      <c r="B63" s="170">
        <v>2025</v>
      </c>
      <c r="C63" s="170" t="s">
        <v>178</v>
      </c>
      <c r="D63" s="170">
        <v>2022</v>
      </c>
      <c r="E63" s="170" t="s">
        <v>210</v>
      </c>
      <c r="F63" s="170" t="s">
        <v>211</v>
      </c>
      <c r="G63" s="170">
        <v>3854.77620675258</v>
      </c>
      <c r="H63" s="170">
        <v>174472.349718532</v>
      </c>
      <c r="I63" s="170">
        <v>48488.235372479401</v>
      </c>
      <c r="J63" s="170">
        <v>6.1348879111392902E-3</v>
      </c>
      <c r="K63" s="170">
        <v>3.27427643395772E-3</v>
      </c>
      <c r="L63" s="170">
        <v>0</v>
      </c>
      <c r="M63" s="170">
        <v>9.4091643450970094E-3</v>
      </c>
      <c r="N63" s="170">
        <v>1.48404174882998E-3</v>
      </c>
      <c r="O63" s="170">
        <v>1.12272002582695E-4</v>
      </c>
      <c r="P63" s="170">
        <v>0</v>
      </c>
      <c r="Q63" s="170">
        <v>1.59631375141267E-3</v>
      </c>
      <c r="R63" s="170">
        <v>5.7696853361488098E-4</v>
      </c>
      <c r="S63" s="170">
        <v>7.35057911825358E-3</v>
      </c>
      <c r="T63" s="170">
        <v>9.5238614032811392E-3</v>
      </c>
      <c r="U63" s="170">
        <v>1.55114353137434E-3</v>
      </c>
      <c r="V63" s="170">
        <v>1.17348444339852E-4</v>
      </c>
      <c r="W63" s="170">
        <v>0</v>
      </c>
      <c r="X63" s="170">
        <v>1.66849197571419E-3</v>
      </c>
      <c r="Y63" s="170">
        <v>2.30787413445952E-3</v>
      </c>
      <c r="Z63" s="170">
        <v>1.7151351275925E-2</v>
      </c>
      <c r="AA63" s="170">
        <v>2.1127717386098699E-2</v>
      </c>
      <c r="AB63" s="170">
        <v>89.361450255161998</v>
      </c>
      <c r="AC63" s="170">
        <v>0.79365915484405203</v>
      </c>
      <c r="AD63" s="170">
        <v>0</v>
      </c>
      <c r="AE63" s="170">
        <v>90.155109410006105</v>
      </c>
      <c r="AF63" s="170">
        <v>3.2461898146297203E-4</v>
      </c>
      <c r="AG63" s="170">
        <v>2.1662774884619198E-5</v>
      </c>
      <c r="AH63" s="170">
        <v>0</v>
      </c>
      <c r="AI63" s="170">
        <v>3.4628175634759202E-4</v>
      </c>
      <c r="AJ63" s="170">
        <v>1.40463755486465E-2</v>
      </c>
      <c r="AK63" s="170">
        <v>1.2475216678700901E-4</v>
      </c>
      <c r="AL63" s="170">
        <v>0</v>
      </c>
      <c r="AM63" s="170">
        <v>1.4171127715433499E-2</v>
      </c>
      <c r="AN63" s="170">
        <v>6.98885554726028E-3</v>
      </c>
      <c r="AO63" s="170">
        <v>4.6638678902604801E-4</v>
      </c>
      <c r="AP63" s="170">
        <v>0</v>
      </c>
      <c r="AQ63" s="170">
        <v>7.4552423362863303E-3</v>
      </c>
      <c r="AR63" s="170">
        <v>0</v>
      </c>
      <c r="AS63" s="170">
        <v>0</v>
      </c>
      <c r="AT63" s="170">
        <v>0</v>
      </c>
      <c r="AU63" s="170">
        <v>0</v>
      </c>
      <c r="AV63" s="170">
        <v>7.4552423362863303E-3</v>
      </c>
      <c r="AW63" s="170">
        <v>7.95634738986826E-3</v>
      </c>
      <c r="AX63" s="170">
        <v>5.3095035180561001E-4</v>
      </c>
      <c r="AY63" s="170">
        <v>0</v>
      </c>
      <c r="AZ63" s="170">
        <v>8.4872977416738798E-3</v>
      </c>
      <c r="BA63" s="170">
        <v>0</v>
      </c>
      <c r="BB63" s="170">
        <v>0</v>
      </c>
      <c r="BC63" s="170">
        <v>0</v>
      </c>
      <c r="BD63" s="170">
        <v>0</v>
      </c>
      <c r="BE63" s="170">
        <v>8.4872977416738798E-3</v>
      </c>
      <c r="BF63" s="170">
        <v>2.4304593468715101E-2</v>
      </c>
      <c r="BG63" s="170">
        <v>3.8656543842694202E-3</v>
      </c>
      <c r="BH63" s="170">
        <v>0</v>
      </c>
      <c r="BI63" s="170">
        <v>2.8170247852984501E-2</v>
      </c>
      <c r="BJ63" s="170">
        <v>8.4478706884618705E-4</v>
      </c>
      <c r="BK63" s="170">
        <v>7.5029331906452503E-6</v>
      </c>
      <c r="BL63" s="170">
        <v>0</v>
      </c>
      <c r="BM63" s="170">
        <v>8.5229000203683296E-4</v>
      </c>
      <c r="BN63" s="170">
        <v>8.0348965603284999</v>
      </c>
    </row>
    <row r="64" spans="1:66" x14ac:dyDescent="0.25">
      <c r="A64" s="170" t="s">
        <v>209</v>
      </c>
      <c r="B64" s="170">
        <v>2025</v>
      </c>
      <c r="C64" s="170" t="s">
        <v>178</v>
      </c>
      <c r="D64" s="170">
        <v>2023</v>
      </c>
      <c r="E64" s="170" t="s">
        <v>210</v>
      </c>
      <c r="F64" s="170" t="s">
        <v>212</v>
      </c>
      <c r="G64" s="170">
        <v>1655.8991623960001</v>
      </c>
      <c r="H64" s="170">
        <v>81136.106242375798</v>
      </c>
      <c r="I64" s="170">
        <v>24670.430229948401</v>
      </c>
      <c r="J64" s="170">
        <v>2.6753481638620599E-3</v>
      </c>
      <c r="K64" s="170">
        <v>4.0724394270768098E-5</v>
      </c>
      <c r="L64" s="170">
        <v>7.01800980516714E-3</v>
      </c>
      <c r="M64" s="170">
        <v>9.7340823632999698E-3</v>
      </c>
      <c r="N64" s="170">
        <v>1.01397548116791E-4</v>
      </c>
      <c r="O64" s="170">
        <v>0</v>
      </c>
      <c r="P64" s="170">
        <v>8.2975186524900205E-6</v>
      </c>
      <c r="Q64" s="170">
        <v>1.0969506676928099E-4</v>
      </c>
      <c r="R64" s="170">
        <v>1.7887449527066699E-4</v>
      </c>
      <c r="S64" s="170">
        <v>3.4182916046224501E-3</v>
      </c>
      <c r="T64" s="170">
        <v>3.7068611666624001E-3</v>
      </c>
      <c r="U64" s="170">
        <v>1.10279085178116E-4</v>
      </c>
      <c r="V64" s="170">
        <v>0</v>
      </c>
      <c r="W64" s="170">
        <v>9.0243086074526507E-6</v>
      </c>
      <c r="X64" s="170">
        <v>1.1930339378556901E-4</v>
      </c>
      <c r="Y64" s="170">
        <v>7.1549798108266904E-4</v>
      </c>
      <c r="Z64" s="170">
        <v>7.9760137441190603E-3</v>
      </c>
      <c r="AA64" s="170">
        <v>8.8108151189873005E-3</v>
      </c>
      <c r="AB64" s="170">
        <v>72.923780525462604</v>
      </c>
      <c r="AC64" s="170">
        <v>0.22090049684273899</v>
      </c>
      <c r="AD64" s="170">
        <v>0.51745888144487795</v>
      </c>
      <c r="AE64" s="170">
        <v>73.662139903750301</v>
      </c>
      <c r="AF64" s="170">
        <v>1.1016925647818799E-4</v>
      </c>
      <c r="AG64" s="170">
        <v>1.58336383015956E-4</v>
      </c>
      <c r="AH64" s="170">
        <v>2.3310897433056799E-4</v>
      </c>
      <c r="AI64" s="170">
        <v>5.0161461382471301E-4</v>
      </c>
      <c r="AJ64" s="170">
        <v>3.2041359681064699E-4</v>
      </c>
      <c r="AK64" s="170">
        <v>4.8771340349212397E-6</v>
      </c>
      <c r="AL64" s="170">
        <v>8.4047286322335899E-4</v>
      </c>
      <c r="AM64" s="170">
        <v>1.1657635940689199E-3</v>
      </c>
      <c r="AN64" s="170">
        <v>3.25455926825682E-4</v>
      </c>
      <c r="AO64" s="170">
        <v>4.6773357994433498E-4</v>
      </c>
      <c r="AP64" s="170">
        <v>8.84696078146775E-4</v>
      </c>
      <c r="AQ64" s="170">
        <v>1.67788558491679E-3</v>
      </c>
      <c r="AR64" s="170">
        <v>1.06785024734187E-5</v>
      </c>
      <c r="AS64" s="170">
        <v>1.5815264337382801E-4</v>
      </c>
      <c r="AT64" s="170">
        <v>3.7207283366897601E-4</v>
      </c>
      <c r="AU64" s="170">
        <v>5.6934734420074799E-6</v>
      </c>
      <c r="AV64" s="170">
        <v>2.2244830378750201E-3</v>
      </c>
      <c r="AW64" s="170">
        <v>4.7490452444322502E-4</v>
      </c>
      <c r="AX64" s="170">
        <v>6.82515741888967E-4</v>
      </c>
      <c r="AY64" s="170">
        <v>9.6863084692540204E-4</v>
      </c>
      <c r="AZ64" s="170">
        <v>2.1260511132575898E-3</v>
      </c>
      <c r="BA64" s="170">
        <v>1.06785024734187E-5</v>
      </c>
      <c r="BB64" s="170">
        <v>1.5815264337376301E-4</v>
      </c>
      <c r="BC64" s="170">
        <v>3.7207283366882298E-4</v>
      </c>
      <c r="BD64" s="170">
        <v>5.6934734420074799E-6</v>
      </c>
      <c r="BE64" s="170">
        <v>2.6726485662156001E-3</v>
      </c>
      <c r="BF64" s="170">
        <v>1.02723772350622E-2</v>
      </c>
      <c r="BG64" s="170">
        <v>6.90224432421533E-3</v>
      </c>
      <c r="BH64" s="170">
        <v>4.1042028305126002E-2</v>
      </c>
      <c r="BI64" s="170">
        <v>5.82166498644036E-2</v>
      </c>
      <c r="BJ64" s="170">
        <v>7.21639924396421E-4</v>
      </c>
      <c r="BK64" s="170">
        <v>2.1859894905622102E-6</v>
      </c>
      <c r="BL64" s="170">
        <v>5.1206751130209503E-6</v>
      </c>
      <c r="BM64" s="170">
        <v>7.28946589000004E-4</v>
      </c>
      <c r="BN64" s="170">
        <v>7.7752747771711599</v>
      </c>
    </row>
    <row r="65" spans="1:66" x14ac:dyDescent="0.25">
      <c r="A65" s="170" t="s">
        <v>209</v>
      </c>
      <c r="B65" s="170">
        <v>2025</v>
      </c>
      <c r="C65" s="170" t="s">
        <v>178</v>
      </c>
      <c r="D65" s="170">
        <v>2023</v>
      </c>
      <c r="E65" s="170" t="s">
        <v>210</v>
      </c>
      <c r="F65" s="170" t="s">
        <v>211</v>
      </c>
      <c r="G65" s="170">
        <v>3870.4091826311801</v>
      </c>
      <c r="H65" s="170">
        <v>189624.18411760399</v>
      </c>
      <c r="I65" s="170">
        <v>48684.878542748498</v>
      </c>
      <c r="J65" s="170">
        <v>6.2615686985860401E-3</v>
      </c>
      <c r="K65" s="170">
        <v>3.2875552034028199E-3</v>
      </c>
      <c r="L65" s="170">
        <v>0</v>
      </c>
      <c r="M65" s="170">
        <v>9.54912390198886E-3</v>
      </c>
      <c r="N65" s="170">
        <v>1.3826640863045701E-3</v>
      </c>
      <c r="O65" s="170">
        <v>1.12727319678703E-4</v>
      </c>
      <c r="P65" s="170">
        <v>0</v>
      </c>
      <c r="Q65" s="170">
        <v>1.49539140598327E-3</v>
      </c>
      <c r="R65" s="170">
        <v>6.2707464893293195E-4</v>
      </c>
      <c r="S65" s="170">
        <v>7.9889310274055599E-3</v>
      </c>
      <c r="T65" s="170">
        <v>1.0111397082321699E-2</v>
      </c>
      <c r="U65" s="170">
        <v>1.4451820208062501E-3</v>
      </c>
      <c r="V65" s="170">
        <v>1.1782434885450099E-4</v>
      </c>
      <c r="W65" s="170">
        <v>0</v>
      </c>
      <c r="X65" s="170">
        <v>1.56300636966075E-3</v>
      </c>
      <c r="Y65" s="170">
        <v>2.50829859573173E-3</v>
      </c>
      <c r="Z65" s="170">
        <v>1.8640839063946299E-2</v>
      </c>
      <c r="AA65" s="170">
        <v>2.2712144029338799E-2</v>
      </c>
      <c r="AB65" s="170">
        <v>94.6692002247392</v>
      </c>
      <c r="AC65" s="170">
        <v>0.77676734393793301</v>
      </c>
      <c r="AD65" s="170">
        <v>0</v>
      </c>
      <c r="AE65" s="170">
        <v>95.445967568677105</v>
      </c>
      <c r="AF65" s="170">
        <v>3.4301989164681602E-4</v>
      </c>
      <c r="AG65" s="170">
        <v>2.1750627880246199E-5</v>
      </c>
      <c r="AH65" s="170">
        <v>0</v>
      </c>
      <c r="AI65" s="170">
        <v>3.6477051952706199E-4</v>
      </c>
      <c r="AJ65" s="170">
        <v>1.48806799290937E-2</v>
      </c>
      <c r="AK65" s="170">
        <v>1.2209700934488399E-4</v>
      </c>
      <c r="AL65" s="170">
        <v>0</v>
      </c>
      <c r="AM65" s="170">
        <v>1.50027769384386E-2</v>
      </c>
      <c r="AN65" s="170">
        <v>7.38501630974379E-3</v>
      </c>
      <c r="AO65" s="170">
        <v>4.6827821229730601E-4</v>
      </c>
      <c r="AP65" s="170">
        <v>0</v>
      </c>
      <c r="AQ65" s="170">
        <v>7.8532945220410998E-3</v>
      </c>
      <c r="AR65" s="170">
        <v>0</v>
      </c>
      <c r="AS65" s="170">
        <v>0</v>
      </c>
      <c r="AT65" s="170">
        <v>0</v>
      </c>
      <c r="AU65" s="170">
        <v>0</v>
      </c>
      <c r="AV65" s="170">
        <v>7.8532945220410998E-3</v>
      </c>
      <c r="AW65" s="170">
        <v>8.4073500793986795E-3</v>
      </c>
      <c r="AX65" s="170">
        <v>5.3310361144957396E-4</v>
      </c>
      <c r="AY65" s="170">
        <v>0</v>
      </c>
      <c r="AZ65" s="170">
        <v>8.9404536908482494E-3</v>
      </c>
      <c r="BA65" s="170">
        <v>0</v>
      </c>
      <c r="BB65" s="170">
        <v>0</v>
      </c>
      <c r="BC65" s="170">
        <v>0</v>
      </c>
      <c r="BD65" s="170">
        <v>0</v>
      </c>
      <c r="BE65" s="170">
        <v>8.9404536908482494E-3</v>
      </c>
      <c r="BF65" s="170">
        <v>2.2947890351609601E-2</v>
      </c>
      <c r="BG65" s="170">
        <v>3.88133147640215E-3</v>
      </c>
      <c r="BH65" s="170">
        <v>0</v>
      </c>
      <c r="BI65" s="170">
        <v>2.6829221828011798E-2</v>
      </c>
      <c r="BJ65" s="170">
        <v>8.9496439392500095E-4</v>
      </c>
      <c r="BK65" s="170">
        <v>7.3432448308196404E-6</v>
      </c>
      <c r="BL65" s="170">
        <v>0</v>
      </c>
      <c r="BM65" s="170">
        <v>9.02307638755821E-4</v>
      </c>
      <c r="BN65" s="170">
        <v>8.5064338730609208</v>
      </c>
    </row>
    <row r="66" spans="1:66" x14ac:dyDescent="0.25">
      <c r="A66" s="170" t="s">
        <v>209</v>
      </c>
      <c r="B66" s="170">
        <v>2025</v>
      </c>
      <c r="C66" s="170" t="s">
        <v>178</v>
      </c>
      <c r="D66" s="170">
        <v>2024</v>
      </c>
      <c r="E66" s="170" t="s">
        <v>210</v>
      </c>
      <c r="F66" s="170" t="s">
        <v>212</v>
      </c>
      <c r="G66" s="170">
        <v>1688.8068662335199</v>
      </c>
      <c r="H66" s="170">
        <v>91633.024141924499</v>
      </c>
      <c r="I66" s="170">
        <v>25160.705984648801</v>
      </c>
      <c r="J66" s="170">
        <v>3.37296806264651E-3</v>
      </c>
      <c r="K66" s="170">
        <v>4.15337106446503E-5</v>
      </c>
      <c r="L66" s="170">
        <v>8.0279017224863195E-3</v>
      </c>
      <c r="M66" s="170">
        <v>1.14424034957774E-2</v>
      </c>
      <c r="N66" s="170">
        <v>1.14499806247635E-4</v>
      </c>
      <c r="O66" s="170">
        <v>0</v>
      </c>
      <c r="P66" s="170">
        <v>8.4624153398024201E-6</v>
      </c>
      <c r="Q66" s="170">
        <v>1.2296222158743699E-4</v>
      </c>
      <c r="R66" s="170">
        <v>2.0201623793170099E-4</v>
      </c>
      <c r="S66" s="170">
        <v>3.8605303068748199E-3</v>
      </c>
      <c r="T66" s="170">
        <v>4.1855087663939597E-3</v>
      </c>
      <c r="U66" s="170">
        <v>1.2452898635691701E-4</v>
      </c>
      <c r="V66" s="170">
        <v>0</v>
      </c>
      <c r="W66" s="170">
        <v>9.2036488002230799E-6</v>
      </c>
      <c r="X66" s="170">
        <v>1.3373263515714E-4</v>
      </c>
      <c r="Y66" s="170">
        <v>8.08064951726807E-4</v>
      </c>
      <c r="Z66" s="170">
        <v>9.0079040493745797E-3</v>
      </c>
      <c r="AA66" s="170">
        <v>9.9497016362585303E-3</v>
      </c>
      <c r="AB66" s="170">
        <v>80.314149069105596</v>
      </c>
      <c r="AC66" s="170">
        <v>0.22002860698985</v>
      </c>
      <c r="AD66" s="170">
        <v>0.52291369885602001</v>
      </c>
      <c r="AE66" s="170">
        <v>81.057091374951398</v>
      </c>
      <c r="AF66" s="170">
        <v>1.41284051478408E-4</v>
      </c>
      <c r="AG66" s="170">
        <v>1.61589639037053E-4</v>
      </c>
      <c r="AH66" s="170">
        <v>2.6127654324427499E-4</v>
      </c>
      <c r="AI66" s="170">
        <v>5.6415023375973696E-4</v>
      </c>
      <c r="AJ66" s="170">
        <v>3.9909763027262202E-4</v>
      </c>
      <c r="AK66" s="170">
        <v>4.9141564087615798E-6</v>
      </c>
      <c r="AL66" s="170">
        <v>9.4983881469241698E-4</v>
      </c>
      <c r="AM66" s="170">
        <v>1.3538506013737999E-3</v>
      </c>
      <c r="AN66" s="170">
        <v>4.1710719557948002E-4</v>
      </c>
      <c r="AO66" s="170">
        <v>4.7702885496663899E-4</v>
      </c>
      <c r="AP66" s="170">
        <v>9.9094344922248711E-4</v>
      </c>
      <c r="AQ66" s="170">
        <v>1.8850794997686E-3</v>
      </c>
      <c r="AR66" s="170">
        <v>1.00095896975274E-5</v>
      </c>
      <c r="AS66" s="170">
        <v>1.34580452007189E-4</v>
      </c>
      <c r="AT66" s="170">
        <v>2.5265800963401099E-4</v>
      </c>
      <c r="AU66" s="170">
        <v>5.0493608114743297E-6</v>
      </c>
      <c r="AV66" s="170">
        <v>2.2873769119187998E-3</v>
      </c>
      <c r="AW66" s="170">
        <v>6.0864184066501095E-4</v>
      </c>
      <c r="AX66" s="170">
        <v>6.9607938538162402E-4</v>
      </c>
      <c r="AY66" s="170">
        <v>1.0849583446625301E-3</v>
      </c>
      <c r="AZ66" s="170">
        <v>2.3896795707091601E-3</v>
      </c>
      <c r="BA66" s="170">
        <v>1.00095896975274E-5</v>
      </c>
      <c r="BB66" s="170">
        <v>1.3458045200713401E-4</v>
      </c>
      <c r="BC66" s="170">
        <v>2.5265800963390701E-4</v>
      </c>
      <c r="BD66" s="170">
        <v>5.0493608114743297E-6</v>
      </c>
      <c r="BE66" s="170">
        <v>2.7919769828592001E-3</v>
      </c>
      <c r="BF66" s="170">
        <v>1.23073207773638E-2</v>
      </c>
      <c r="BG66" s="170">
        <v>7.0394127081324096E-3</v>
      </c>
      <c r="BH66" s="170">
        <v>4.5798388887007602E-2</v>
      </c>
      <c r="BI66" s="170">
        <v>6.5145122372503805E-2</v>
      </c>
      <c r="BJ66" s="170">
        <v>7.9477361218203903E-4</v>
      </c>
      <c r="BK66" s="170">
        <v>2.17736143366516E-6</v>
      </c>
      <c r="BL66" s="170">
        <v>5.1746549532844203E-6</v>
      </c>
      <c r="BM66" s="170">
        <v>8.0212562856898895E-4</v>
      </c>
      <c r="BN66" s="170">
        <v>8.5558355880241201</v>
      </c>
    </row>
    <row r="67" spans="1:66" x14ac:dyDescent="0.25">
      <c r="A67" s="170" t="s">
        <v>209</v>
      </c>
      <c r="B67" s="170">
        <v>2025</v>
      </c>
      <c r="C67" s="170" t="s">
        <v>178</v>
      </c>
      <c r="D67" s="170">
        <v>2024</v>
      </c>
      <c r="E67" s="170" t="s">
        <v>210</v>
      </c>
      <c r="F67" s="170" t="s">
        <v>211</v>
      </c>
      <c r="G67" s="170">
        <v>3889.9421568439898</v>
      </c>
      <c r="H67" s="170">
        <v>211043.38570538099</v>
      </c>
      <c r="I67" s="170">
        <v>48930.578785864098</v>
      </c>
      <c r="J67" s="170">
        <v>6.4963426329116497E-3</v>
      </c>
      <c r="K67" s="170">
        <v>3.3041466613032999E-3</v>
      </c>
      <c r="L67" s="170">
        <v>0</v>
      </c>
      <c r="M67" s="170">
        <v>9.80048929421495E-3</v>
      </c>
      <c r="N67" s="170">
        <v>1.27088365568945E-3</v>
      </c>
      <c r="O67" s="170">
        <v>1.1329622589106E-4</v>
      </c>
      <c r="P67" s="170">
        <v>0</v>
      </c>
      <c r="Q67" s="170">
        <v>1.3841798815805099E-3</v>
      </c>
      <c r="R67" s="170">
        <v>6.9790653347646101E-4</v>
      </c>
      <c r="S67" s="170">
        <v>8.8913292364901104E-3</v>
      </c>
      <c r="T67" s="170">
        <v>1.0973415651547001E-2</v>
      </c>
      <c r="U67" s="170">
        <v>1.3283473751370301E-3</v>
      </c>
      <c r="V67" s="170">
        <v>1.1841897848129699E-4</v>
      </c>
      <c r="W67" s="170">
        <v>0</v>
      </c>
      <c r="X67" s="170">
        <v>1.4467663536183301E-3</v>
      </c>
      <c r="Y67" s="170">
        <v>2.7916261339058402E-3</v>
      </c>
      <c r="Z67" s="170">
        <v>2.0746434885143598E-2</v>
      </c>
      <c r="AA67" s="170">
        <v>2.49848273726677E-2</v>
      </c>
      <c r="AB67" s="170">
        <v>102.746670471711</v>
      </c>
      <c r="AC67" s="170">
        <v>0.76131768353572904</v>
      </c>
      <c r="AD67" s="170">
        <v>0</v>
      </c>
      <c r="AE67" s="170">
        <v>103.50798815524701</v>
      </c>
      <c r="AF67" s="170">
        <v>3.7038164045929202E-4</v>
      </c>
      <c r="AG67" s="170">
        <v>2.1860397786592E-5</v>
      </c>
      <c r="AH67" s="170">
        <v>0</v>
      </c>
      <c r="AI67" s="170">
        <v>3.92242038245884E-4</v>
      </c>
      <c r="AJ67" s="170">
        <v>1.61503457665216E-2</v>
      </c>
      <c r="AK67" s="170">
        <v>1.19668537878846E-4</v>
      </c>
      <c r="AL67" s="170">
        <v>0</v>
      </c>
      <c r="AM67" s="170">
        <v>1.6270014304400501E-2</v>
      </c>
      <c r="AN67" s="170">
        <v>7.9740986520917493E-3</v>
      </c>
      <c r="AO67" s="170">
        <v>4.7064149375247299E-4</v>
      </c>
      <c r="AP67" s="170">
        <v>0</v>
      </c>
      <c r="AQ67" s="170">
        <v>8.44474014584423E-3</v>
      </c>
      <c r="AR67" s="170">
        <v>0</v>
      </c>
      <c r="AS67" s="170">
        <v>0</v>
      </c>
      <c r="AT67" s="170">
        <v>0</v>
      </c>
      <c r="AU67" s="170">
        <v>0</v>
      </c>
      <c r="AV67" s="170">
        <v>8.44474014584423E-3</v>
      </c>
      <c r="AW67" s="170">
        <v>9.0779811613066405E-3</v>
      </c>
      <c r="AX67" s="170">
        <v>5.3579405026465596E-4</v>
      </c>
      <c r="AY67" s="170">
        <v>0</v>
      </c>
      <c r="AZ67" s="170">
        <v>9.6137752115713002E-3</v>
      </c>
      <c r="BA67" s="170">
        <v>0</v>
      </c>
      <c r="BB67" s="170">
        <v>0</v>
      </c>
      <c r="BC67" s="170">
        <v>0</v>
      </c>
      <c r="BD67" s="170">
        <v>0</v>
      </c>
      <c r="BE67" s="170">
        <v>9.6137752115713002E-3</v>
      </c>
      <c r="BF67" s="170">
        <v>2.1506317925910901E-2</v>
      </c>
      <c r="BG67" s="170">
        <v>3.9009195726634298E-3</v>
      </c>
      <c r="BH67" s="170">
        <v>0</v>
      </c>
      <c r="BI67" s="170">
        <v>2.5407237498574299E-2</v>
      </c>
      <c r="BJ67" s="170">
        <v>9.7132553616416004E-4</v>
      </c>
      <c r="BK67" s="170">
        <v>7.1971899795545902E-6</v>
      </c>
      <c r="BL67" s="170">
        <v>0</v>
      </c>
      <c r="BM67" s="170">
        <v>9.7852272614371493E-4</v>
      </c>
      <c r="BN67" s="170">
        <v>9.2249455792109796</v>
      </c>
    </row>
    <row r="68" spans="1:66" x14ac:dyDescent="0.25">
      <c r="A68" s="170" t="s">
        <v>209</v>
      </c>
      <c r="B68" s="170">
        <v>2025</v>
      </c>
      <c r="C68" s="170" t="s">
        <v>178</v>
      </c>
      <c r="D68" s="170">
        <v>2025</v>
      </c>
      <c r="E68" s="170" t="s">
        <v>210</v>
      </c>
      <c r="F68" s="170" t="s">
        <v>212</v>
      </c>
      <c r="G68" s="170">
        <v>1178.86658993384</v>
      </c>
      <c r="H68" s="170">
        <v>74567.016125398994</v>
      </c>
      <c r="I68" s="170">
        <v>17563.3556787952</v>
      </c>
      <c r="J68" s="170">
        <v>2.5694043236300398E-3</v>
      </c>
      <c r="K68" s="170">
        <v>2.89924826893659E-5</v>
      </c>
      <c r="L68" s="170">
        <v>5.3214558724050702E-3</v>
      </c>
      <c r="M68" s="170">
        <v>7.9198526787244792E-3</v>
      </c>
      <c r="N68" s="170">
        <v>9.3162071810469206E-5</v>
      </c>
      <c r="O68" s="170">
        <v>0</v>
      </c>
      <c r="P68" s="170">
        <v>5.9071637578581703E-6</v>
      </c>
      <c r="Q68" s="170">
        <v>9.9069235568327401E-5</v>
      </c>
      <c r="R68" s="170">
        <v>1.64392130593817E-4</v>
      </c>
      <c r="S68" s="170">
        <v>3.1415336156478402E-3</v>
      </c>
      <c r="T68" s="170">
        <v>3.4049949818099898E-3</v>
      </c>
      <c r="U68" s="170">
        <v>1.01322253282919E-4</v>
      </c>
      <c r="V68" s="170">
        <v>0</v>
      </c>
      <c r="W68" s="170">
        <v>6.4245795614661901E-6</v>
      </c>
      <c r="X68" s="170">
        <v>1.07746832844385E-4</v>
      </c>
      <c r="Y68" s="170">
        <v>6.5756852237526802E-4</v>
      </c>
      <c r="Z68" s="170">
        <v>7.3302451031783001E-3</v>
      </c>
      <c r="AA68" s="170">
        <v>8.0955604583979601E-3</v>
      </c>
      <c r="AB68" s="170">
        <v>63.690728970379098</v>
      </c>
      <c r="AC68" s="170">
        <v>0.149917294739944</v>
      </c>
      <c r="AD68" s="170">
        <v>0.355482349307356</v>
      </c>
      <c r="AE68" s="170">
        <v>64.196128614426399</v>
      </c>
      <c r="AF68" s="170">
        <v>1.1301053199549801E-4</v>
      </c>
      <c r="AG68" s="170">
        <v>1.15282448403901E-4</v>
      </c>
      <c r="AH68" s="170">
        <v>1.71256790683543E-4</v>
      </c>
      <c r="AI68" s="170">
        <v>3.9954977108294301E-4</v>
      </c>
      <c r="AJ68" s="170">
        <v>3.1928276596325397E-4</v>
      </c>
      <c r="AK68" s="170">
        <v>3.6025723227932601E-6</v>
      </c>
      <c r="AL68" s="170">
        <v>6.6123726731304698E-4</v>
      </c>
      <c r="AM68" s="170">
        <v>9.84122605599095E-4</v>
      </c>
      <c r="AN68" s="170">
        <v>3.2645143467969503E-4</v>
      </c>
      <c r="AO68" s="170">
        <v>3.3298856772696499E-4</v>
      </c>
      <c r="AP68" s="170">
        <v>6.3552300486003797E-4</v>
      </c>
      <c r="AQ68" s="170">
        <v>1.29496300726669E-3</v>
      </c>
      <c r="AR68" s="170">
        <v>6.5779027848255701E-6</v>
      </c>
      <c r="AS68" s="170">
        <v>8.1467140118790998E-5</v>
      </c>
      <c r="AT68" s="170">
        <v>1.20603649403258E-4</v>
      </c>
      <c r="AU68" s="170">
        <v>3.1727876709010401E-6</v>
      </c>
      <c r="AV68" s="170">
        <v>1.50678448724447E-3</v>
      </c>
      <c r="AW68" s="170">
        <v>4.7635716716692798E-4</v>
      </c>
      <c r="AX68" s="170">
        <v>4.8589613636412798E-4</v>
      </c>
      <c r="AY68" s="170">
        <v>6.9581769564036296E-4</v>
      </c>
      <c r="AZ68" s="170">
        <v>1.6580709991714101E-3</v>
      </c>
      <c r="BA68" s="170">
        <v>6.5779027848255701E-6</v>
      </c>
      <c r="BB68" s="170">
        <v>8.1467140118757496E-5</v>
      </c>
      <c r="BC68" s="170">
        <v>1.20603649403208E-4</v>
      </c>
      <c r="BD68" s="170">
        <v>3.1727876709010401E-6</v>
      </c>
      <c r="BE68" s="170">
        <v>1.8698924791491101E-3</v>
      </c>
      <c r="BF68" s="170">
        <v>9.3554604860910801E-3</v>
      </c>
      <c r="BG68" s="170">
        <v>4.9138410201285303E-3</v>
      </c>
      <c r="BH68" s="170">
        <v>3.1080685811902899E-2</v>
      </c>
      <c r="BI68" s="170">
        <v>4.5349987318122599E-2</v>
      </c>
      <c r="BJ68" s="170">
        <v>6.3027139443064002E-4</v>
      </c>
      <c r="BK68" s="170">
        <v>1.4835531627995301E-6</v>
      </c>
      <c r="BL68" s="170">
        <v>3.51778602027977E-6</v>
      </c>
      <c r="BM68" s="170">
        <v>6.3527273361372E-4</v>
      </c>
      <c r="BN68" s="170">
        <v>6.7761069697402796</v>
      </c>
    </row>
    <row r="69" spans="1:66" x14ac:dyDescent="0.25">
      <c r="A69" s="170" t="s">
        <v>209</v>
      </c>
      <c r="B69" s="170">
        <v>2025</v>
      </c>
      <c r="C69" s="170" t="s">
        <v>178</v>
      </c>
      <c r="D69" s="170">
        <v>2025</v>
      </c>
      <c r="E69" s="170" t="s">
        <v>210</v>
      </c>
      <c r="F69" s="170" t="s">
        <v>211</v>
      </c>
      <c r="G69" s="170">
        <v>3007.4502578292299</v>
      </c>
      <c r="H69" s="170">
        <v>190211.65594767101</v>
      </c>
      <c r="I69" s="170">
        <v>37829.940871067403</v>
      </c>
      <c r="J69" s="170">
        <v>5.4107117650821299E-3</v>
      </c>
      <c r="K69" s="170">
        <v>2.5545512832263798E-3</v>
      </c>
      <c r="L69" s="170">
        <v>0</v>
      </c>
      <c r="M69" s="170">
        <v>7.9652630483085102E-3</v>
      </c>
      <c r="N69" s="170">
        <v>8.9338639472872695E-4</v>
      </c>
      <c r="O69" s="170">
        <v>8.7593272606293306E-5</v>
      </c>
      <c r="P69" s="170">
        <v>0</v>
      </c>
      <c r="Q69" s="170">
        <v>9.8097966733502111E-4</v>
      </c>
      <c r="R69" s="170">
        <v>6.2901737946232902E-4</v>
      </c>
      <c r="S69" s="170">
        <v>8.0136814143500698E-3</v>
      </c>
      <c r="T69" s="170">
        <v>9.6236784611474294E-3</v>
      </c>
      <c r="U69" s="170">
        <v>9.3378136315494802E-4</v>
      </c>
      <c r="V69" s="170">
        <v>9.1553851704159303E-5</v>
      </c>
      <c r="W69" s="170">
        <v>0</v>
      </c>
      <c r="X69" s="170">
        <v>1.0253352148591E-3</v>
      </c>
      <c r="Y69" s="170">
        <v>2.51606951784931E-3</v>
      </c>
      <c r="Z69" s="170">
        <v>1.8698589966816798E-2</v>
      </c>
      <c r="AA69" s="170">
        <v>2.2239994699525201E-2</v>
      </c>
      <c r="AB69" s="170">
        <v>90.247042902689103</v>
      </c>
      <c r="AC69" s="170">
        <v>0.57362583777431397</v>
      </c>
      <c r="AD69" s="170">
        <v>0</v>
      </c>
      <c r="AE69" s="170">
        <v>90.820668740463404</v>
      </c>
      <c r="AF69" s="170">
        <v>3.2312008158994198E-4</v>
      </c>
      <c r="AG69" s="170">
        <v>1.69010376783791E-5</v>
      </c>
      <c r="AH69" s="170">
        <v>0</v>
      </c>
      <c r="AI69" s="170">
        <v>3.40021119268321E-4</v>
      </c>
      <c r="AJ69" s="170">
        <v>1.4185578380234E-2</v>
      </c>
      <c r="AK69" s="170">
        <v>9.0165993487998305E-5</v>
      </c>
      <c r="AL69" s="170">
        <v>0</v>
      </c>
      <c r="AM69" s="170">
        <v>1.4275744373721999E-2</v>
      </c>
      <c r="AN69" s="170">
        <v>6.9565851154906998E-3</v>
      </c>
      <c r="AO69" s="170">
        <v>3.6386939051026601E-4</v>
      </c>
      <c r="AP69" s="170">
        <v>0</v>
      </c>
      <c r="AQ69" s="170">
        <v>7.3204545060009604E-3</v>
      </c>
      <c r="AR69" s="170">
        <v>0</v>
      </c>
      <c r="AS69" s="170">
        <v>0</v>
      </c>
      <c r="AT69" s="170">
        <v>0</v>
      </c>
      <c r="AU69" s="170">
        <v>0</v>
      </c>
      <c r="AV69" s="170">
        <v>7.3204545060009604E-3</v>
      </c>
      <c r="AW69" s="170">
        <v>7.9196096487826693E-3</v>
      </c>
      <c r="AX69" s="170">
        <v>4.1424110941514798E-4</v>
      </c>
      <c r="AY69" s="170">
        <v>0</v>
      </c>
      <c r="AZ69" s="170">
        <v>8.3338507581978208E-3</v>
      </c>
      <c r="BA69" s="170">
        <v>0</v>
      </c>
      <c r="BB69" s="170">
        <v>0</v>
      </c>
      <c r="BC69" s="170">
        <v>0</v>
      </c>
      <c r="BD69" s="170">
        <v>0</v>
      </c>
      <c r="BE69" s="170">
        <v>8.3338507581978208E-3</v>
      </c>
      <c r="BF69" s="170">
        <v>1.5590578904453201E-2</v>
      </c>
      <c r="BG69" s="170">
        <v>3.0159372817245302E-3</v>
      </c>
      <c r="BH69" s="170">
        <v>0</v>
      </c>
      <c r="BI69" s="170">
        <v>1.8606516186177698E-2</v>
      </c>
      <c r="BJ69" s="170">
        <v>8.5315910415626698E-4</v>
      </c>
      <c r="BK69" s="170">
        <v>5.4228270548889002E-6</v>
      </c>
      <c r="BL69" s="170">
        <v>0</v>
      </c>
      <c r="BM69" s="170">
        <v>8.5858193121115503E-4</v>
      </c>
      <c r="BN69" s="170">
        <v>8.0942132247968992</v>
      </c>
    </row>
    <row r="70" spans="1:66" x14ac:dyDescent="0.25">
      <c r="A70" s="170" t="s">
        <v>209</v>
      </c>
      <c r="B70" s="170">
        <v>2026</v>
      </c>
      <c r="C70" s="170" t="s">
        <v>176</v>
      </c>
      <c r="D70" s="170">
        <v>2021</v>
      </c>
      <c r="E70" s="170" t="s">
        <v>210</v>
      </c>
      <c r="F70" s="170" t="s">
        <v>212</v>
      </c>
      <c r="G70" s="170">
        <v>8616.5490393493092</v>
      </c>
      <c r="H70" s="170">
        <v>353185.90383413498</v>
      </c>
      <c r="I70" s="170">
        <v>128373.742028236</v>
      </c>
      <c r="J70" s="170">
        <v>9.4895658747886705E-3</v>
      </c>
      <c r="K70" s="170">
        <v>2.41511014960196E-4</v>
      </c>
      <c r="L70" s="170">
        <v>3.2479968247571003E-2</v>
      </c>
      <c r="M70" s="170">
        <v>4.2211045137319901E-2</v>
      </c>
      <c r="N70" s="170">
        <v>4.40670294924765E-4</v>
      </c>
      <c r="O70" s="170">
        <v>0</v>
      </c>
      <c r="P70" s="170">
        <v>4.3176527893549303E-5</v>
      </c>
      <c r="Q70" s="170">
        <v>4.8384682281831399E-4</v>
      </c>
      <c r="R70" s="170">
        <v>7.78641633310841E-4</v>
      </c>
      <c r="S70" s="170">
        <v>1.27541499536315E-2</v>
      </c>
      <c r="T70" s="170">
        <v>1.4016638409760701E-2</v>
      </c>
      <c r="U70" s="170">
        <v>4.7926915287437998E-4</v>
      </c>
      <c r="V70" s="170">
        <v>0</v>
      </c>
      <c r="W70" s="170">
        <v>4.6958413548458702E-5</v>
      </c>
      <c r="X70" s="170">
        <v>5.2622756642283896E-4</v>
      </c>
      <c r="Y70" s="170">
        <v>3.1145665332433601E-3</v>
      </c>
      <c r="Z70" s="170">
        <v>2.9759683225140301E-2</v>
      </c>
      <c r="AA70" s="170">
        <v>3.3400477324806499E-2</v>
      </c>
      <c r="AB70" s="170">
        <v>291.369424861357</v>
      </c>
      <c r="AC70" s="170">
        <v>1.04717164426073</v>
      </c>
      <c r="AD70" s="170">
        <v>2.4091269909691899</v>
      </c>
      <c r="AE70" s="170">
        <v>294.82572349658699</v>
      </c>
      <c r="AF70" s="170">
        <v>4.0329102278931401E-4</v>
      </c>
      <c r="AG70" s="170">
        <v>9.2162493138737501E-4</v>
      </c>
      <c r="AH70" s="170">
        <v>1.13446366247996E-3</v>
      </c>
      <c r="AI70" s="170">
        <v>2.45937961665665E-3</v>
      </c>
      <c r="AJ70" s="170">
        <v>1.13785036972511E-3</v>
      </c>
      <c r="AK70" s="170">
        <v>2.8956535855739401E-5</v>
      </c>
      <c r="AL70" s="170">
        <v>3.89426000688075E-3</v>
      </c>
      <c r="AM70" s="170">
        <v>5.0610669124616101E-3</v>
      </c>
      <c r="AN70" s="170">
        <v>1.2137845031557301E-3</v>
      </c>
      <c r="AO70" s="170">
        <v>2.7738365087091599E-3</v>
      </c>
      <c r="AP70" s="170">
        <v>4.3866652181561499E-3</v>
      </c>
      <c r="AQ70" s="170">
        <v>8.3742862300210507E-3</v>
      </c>
      <c r="AR70" s="170">
        <v>8.6971454097340301E-5</v>
      </c>
      <c r="AS70" s="170">
        <v>1.7548435037502599E-3</v>
      </c>
      <c r="AT70" s="170">
        <v>5.2421592760282104E-3</v>
      </c>
      <c r="AU70" s="170">
        <v>5.6357985303416503E-5</v>
      </c>
      <c r="AV70" s="170">
        <v>1.55146184492002E-2</v>
      </c>
      <c r="AW70" s="170">
        <v>1.7711514977463399E-3</v>
      </c>
      <c r="AX70" s="170">
        <v>4.0475757221571304E-3</v>
      </c>
      <c r="AY70" s="170">
        <v>4.8028462546613202E-3</v>
      </c>
      <c r="AZ70" s="170">
        <v>1.0621573474564799E-2</v>
      </c>
      <c r="BA70" s="170">
        <v>8.6971454097340301E-5</v>
      </c>
      <c r="BB70" s="170">
        <v>1.75484350374953E-3</v>
      </c>
      <c r="BC70" s="170">
        <v>5.2421592760260498E-3</v>
      </c>
      <c r="BD70" s="170">
        <v>5.6357985303416503E-5</v>
      </c>
      <c r="BE70" s="170">
        <v>1.7761905693741101E-2</v>
      </c>
      <c r="BF70" s="170">
        <v>4.0508238394155301E-2</v>
      </c>
      <c r="BG70" s="170">
        <v>3.5916152415414397E-2</v>
      </c>
      <c r="BH70" s="170">
        <v>0.17664947734744799</v>
      </c>
      <c r="BI70" s="170">
        <v>0.25307386815701799</v>
      </c>
      <c r="BJ70" s="170">
        <v>2.8833366593625899E-3</v>
      </c>
      <c r="BK70" s="170">
        <v>1.03626123158896E-5</v>
      </c>
      <c r="BL70" s="170">
        <v>2.38402645487825E-5</v>
      </c>
      <c r="BM70" s="170">
        <v>2.9175395362272599E-3</v>
      </c>
      <c r="BN70" s="170">
        <v>31.119799323771002</v>
      </c>
    </row>
    <row r="71" spans="1:66" x14ac:dyDescent="0.25">
      <c r="A71" s="170" t="s">
        <v>209</v>
      </c>
      <c r="B71" s="170">
        <v>2026</v>
      </c>
      <c r="C71" s="170" t="s">
        <v>176</v>
      </c>
      <c r="D71" s="170">
        <v>2021</v>
      </c>
      <c r="E71" s="170" t="s">
        <v>210</v>
      </c>
      <c r="F71" s="170" t="s">
        <v>211</v>
      </c>
      <c r="G71" s="170">
        <v>9362.2897865594205</v>
      </c>
      <c r="H71" s="170">
        <v>383896.25848885102</v>
      </c>
      <c r="I71" s="170">
        <v>117765.82775436599</v>
      </c>
      <c r="J71" s="170">
        <v>1.9835392236431101E-2</v>
      </c>
      <c r="K71" s="170">
        <v>1.02578991590043E-2</v>
      </c>
      <c r="L71" s="170">
        <v>0</v>
      </c>
      <c r="M71" s="170">
        <v>3.0093291395435401E-2</v>
      </c>
      <c r="N71" s="170">
        <v>2.2070650919456202E-3</v>
      </c>
      <c r="O71" s="170">
        <v>2.7268068669077198E-4</v>
      </c>
      <c r="P71" s="170">
        <v>0</v>
      </c>
      <c r="Q71" s="170">
        <v>2.47974577863639E-3</v>
      </c>
      <c r="R71" s="170">
        <v>1.2695195638614399E-3</v>
      </c>
      <c r="S71" s="170">
        <v>1.38631536373669E-2</v>
      </c>
      <c r="T71" s="170">
        <v>1.7612418979864701E-2</v>
      </c>
      <c r="U71" s="170">
        <v>2.3068587816971E-3</v>
      </c>
      <c r="V71" s="170">
        <v>2.8501009734030198E-4</v>
      </c>
      <c r="W71" s="170">
        <v>0</v>
      </c>
      <c r="X71" s="170">
        <v>2.5918688790374099E-3</v>
      </c>
      <c r="Y71" s="170">
        <v>5.0780782554457598E-3</v>
      </c>
      <c r="Z71" s="170">
        <v>3.2347358487189497E-2</v>
      </c>
      <c r="AA71" s="170">
        <v>4.0017305621672598E-2</v>
      </c>
      <c r="AB71" s="170">
        <v>183.03903074728399</v>
      </c>
      <c r="AC71" s="170">
        <v>1.22432930153924</v>
      </c>
      <c r="AD71" s="170">
        <v>0</v>
      </c>
      <c r="AE71" s="170">
        <v>184.26336004882299</v>
      </c>
      <c r="AF71" s="170">
        <v>7.5102896506032098E-4</v>
      </c>
      <c r="AG71" s="170">
        <v>5.2613476158623597E-5</v>
      </c>
      <c r="AH71" s="170">
        <v>0</v>
      </c>
      <c r="AI71" s="170">
        <v>8.03642441218944E-4</v>
      </c>
      <c r="AJ71" s="170">
        <v>2.8771186664890699E-2</v>
      </c>
      <c r="AK71" s="170">
        <v>1.9244751641258099E-4</v>
      </c>
      <c r="AL71" s="170">
        <v>0</v>
      </c>
      <c r="AM71" s="170">
        <v>2.8963634181303301E-2</v>
      </c>
      <c r="AN71" s="170">
        <v>1.61692114397003E-2</v>
      </c>
      <c r="AO71" s="170">
        <v>1.1327371648283699E-3</v>
      </c>
      <c r="AP71" s="170">
        <v>0</v>
      </c>
      <c r="AQ71" s="170">
        <v>1.7301948604528699E-2</v>
      </c>
      <c r="AR71" s="170">
        <v>0</v>
      </c>
      <c r="AS71" s="170">
        <v>0</v>
      </c>
      <c r="AT71" s="170">
        <v>0</v>
      </c>
      <c r="AU71" s="170">
        <v>0</v>
      </c>
      <c r="AV71" s="170">
        <v>1.7301948604528699E-2</v>
      </c>
      <c r="AW71" s="170">
        <v>1.8407572221881101E-2</v>
      </c>
      <c r="AX71" s="170">
        <v>1.2895459526734701E-3</v>
      </c>
      <c r="AY71" s="170">
        <v>0</v>
      </c>
      <c r="AZ71" s="170">
        <v>1.9697118174554499E-2</v>
      </c>
      <c r="BA71" s="170">
        <v>0</v>
      </c>
      <c r="BB71" s="170">
        <v>0</v>
      </c>
      <c r="BC71" s="170">
        <v>0</v>
      </c>
      <c r="BD71" s="170">
        <v>0</v>
      </c>
      <c r="BE71" s="170">
        <v>1.9697118174554499E-2</v>
      </c>
      <c r="BF71" s="170">
        <v>6.6545377379388801E-2</v>
      </c>
      <c r="BG71" s="170">
        <v>9.3887101660574297E-3</v>
      </c>
      <c r="BH71" s="170">
        <v>0</v>
      </c>
      <c r="BI71" s="170">
        <v>7.5934087545446199E-2</v>
      </c>
      <c r="BJ71" s="170">
        <v>1.7303770902096899E-3</v>
      </c>
      <c r="BK71" s="170">
        <v>1.1574314863920701E-5</v>
      </c>
      <c r="BL71" s="170">
        <v>0</v>
      </c>
      <c r="BM71" s="170">
        <v>1.7419514050736099E-3</v>
      </c>
      <c r="BN71" s="170">
        <v>16.422109046728501</v>
      </c>
    </row>
    <row r="72" spans="1:66" x14ac:dyDescent="0.25">
      <c r="A72" s="170" t="s">
        <v>209</v>
      </c>
      <c r="B72" s="170">
        <v>2026</v>
      </c>
      <c r="C72" s="170" t="s">
        <v>176</v>
      </c>
      <c r="D72" s="170">
        <v>2022</v>
      </c>
      <c r="E72" s="170" t="s">
        <v>210</v>
      </c>
      <c r="F72" s="170" t="s">
        <v>212</v>
      </c>
      <c r="G72" s="170">
        <v>8926.2573967574408</v>
      </c>
      <c r="H72" s="170">
        <v>388642.330096972</v>
      </c>
      <c r="I72" s="170">
        <v>132987.935088164</v>
      </c>
      <c r="J72" s="170">
        <v>9.10308864749927E-3</v>
      </c>
      <c r="K72" s="170">
        <v>2.1941387072751901E-4</v>
      </c>
      <c r="L72" s="170">
        <v>3.03127323243952E-2</v>
      </c>
      <c r="M72" s="170">
        <v>3.9635234842621998E-2</v>
      </c>
      <c r="N72" s="170">
        <v>4.8503918440737299E-4</v>
      </c>
      <c r="O72" s="170">
        <v>0</v>
      </c>
      <c r="P72" s="170">
        <v>4.4728440552716103E-5</v>
      </c>
      <c r="Q72" s="170">
        <v>5.2976762496008899E-4</v>
      </c>
      <c r="R72" s="170">
        <v>8.5680967273980499E-4</v>
      </c>
      <c r="S72" s="170">
        <v>1.4034542439478E-2</v>
      </c>
      <c r="T72" s="170">
        <v>1.5421119737177901E-2</v>
      </c>
      <c r="U72" s="170">
        <v>5.2752436844305496E-4</v>
      </c>
      <c r="V72" s="170">
        <v>0</v>
      </c>
      <c r="W72" s="170">
        <v>4.8646260163173002E-5</v>
      </c>
      <c r="X72" s="170">
        <v>5.7617062860622803E-4</v>
      </c>
      <c r="Y72" s="170">
        <v>3.4272386909592199E-3</v>
      </c>
      <c r="Z72" s="170">
        <v>3.27472656921153E-2</v>
      </c>
      <c r="AA72" s="170">
        <v>3.6750675011680799E-2</v>
      </c>
      <c r="AB72" s="170">
        <v>312.74667162585098</v>
      </c>
      <c r="AC72" s="170">
        <v>1.0583399310525501</v>
      </c>
      <c r="AD72" s="170">
        <v>2.44719080136925</v>
      </c>
      <c r="AE72" s="170">
        <v>316.252202358273</v>
      </c>
      <c r="AF72" s="170">
        <v>4.1379699188785301E-4</v>
      </c>
      <c r="AG72" s="170">
        <v>8.5715883454357E-4</v>
      </c>
      <c r="AH72" s="170">
        <v>1.05973040304637E-3</v>
      </c>
      <c r="AI72" s="170">
        <v>2.3306862294777998E-3</v>
      </c>
      <c r="AJ72" s="170">
        <v>1.1451971996086199E-3</v>
      </c>
      <c r="AK72" s="170">
        <v>2.76011668848302E-5</v>
      </c>
      <c r="AL72" s="170">
        <v>3.8131870352159998E-3</v>
      </c>
      <c r="AM72" s="170">
        <v>4.98598540170946E-3</v>
      </c>
      <c r="AN72" s="170">
        <v>1.2165639800619599E-3</v>
      </c>
      <c r="AO72" s="170">
        <v>2.52004325865423E-3</v>
      </c>
      <c r="AP72" s="170">
        <v>4.0027581934079098E-3</v>
      </c>
      <c r="AQ72" s="170">
        <v>7.7393654321241002E-3</v>
      </c>
      <c r="AR72" s="170">
        <v>7.5030243185661297E-5</v>
      </c>
      <c r="AS72" s="170">
        <v>1.37160474097626E-3</v>
      </c>
      <c r="AT72" s="170">
        <v>4.0020060134311397E-3</v>
      </c>
      <c r="AU72" s="170">
        <v>4.5533007588088699E-5</v>
      </c>
      <c r="AV72" s="170">
        <v>1.32335394373052E-2</v>
      </c>
      <c r="AW72" s="170">
        <v>1.7752073039233099E-3</v>
      </c>
      <c r="AX72" s="170">
        <v>3.6772412074355999E-3</v>
      </c>
      <c r="AY72" s="170">
        <v>4.3825163857853702E-3</v>
      </c>
      <c r="AZ72" s="170">
        <v>9.8349648971442893E-3</v>
      </c>
      <c r="BA72" s="170">
        <v>7.5030243185661297E-5</v>
      </c>
      <c r="BB72" s="170">
        <v>1.3716047409757001E-3</v>
      </c>
      <c r="BC72" s="170">
        <v>4.0020060134295004E-3</v>
      </c>
      <c r="BD72" s="170">
        <v>4.5533007588088699E-5</v>
      </c>
      <c r="BE72" s="170">
        <v>1.53291389023232E-2</v>
      </c>
      <c r="BF72" s="170">
        <v>4.4390047520937399E-2</v>
      </c>
      <c r="BG72" s="170">
        <v>3.7207102251387E-2</v>
      </c>
      <c r="BH72" s="170">
        <v>0.187545551556768</v>
      </c>
      <c r="BI72" s="170">
        <v>0.26914270132909301</v>
      </c>
      <c r="BJ72" s="170">
        <v>3.0948818456896601E-3</v>
      </c>
      <c r="BK72" s="170">
        <v>1.04731315673329E-5</v>
      </c>
      <c r="BL72" s="170">
        <v>2.4216936809345701E-5</v>
      </c>
      <c r="BM72" s="170">
        <v>3.1295719140663398E-3</v>
      </c>
      <c r="BN72" s="170">
        <v>33.381432788051796</v>
      </c>
    </row>
    <row r="73" spans="1:66" x14ac:dyDescent="0.25">
      <c r="A73" s="170" t="s">
        <v>209</v>
      </c>
      <c r="B73" s="170">
        <v>2026</v>
      </c>
      <c r="C73" s="170" t="s">
        <v>176</v>
      </c>
      <c r="D73" s="170">
        <v>2022</v>
      </c>
      <c r="E73" s="170" t="s">
        <v>210</v>
      </c>
      <c r="F73" s="170" t="s">
        <v>211</v>
      </c>
      <c r="G73" s="170">
        <v>9524.8615575997192</v>
      </c>
      <c r="H73" s="170">
        <v>414817.034535204</v>
      </c>
      <c r="I73" s="170">
        <v>119810.776118765</v>
      </c>
      <c r="J73" s="170">
        <v>1.54333942290874E-2</v>
      </c>
      <c r="K73" s="170">
        <v>8.0913646409271397E-3</v>
      </c>
      <c r="L73" s="170">
        <v>0</v>
      </c>
      <c r="M73" s="170">
        <v>2.3524758870014598E-2</v>
      </c>
      <c r="N73" s="170">
        <v>1.6071846736353901E-3</v>
      </c>
      <c r="O73" s="170">
        <v>2.77415658922399E-4</v>
      </c>
      <c r="P73" s="170">
        <v>0</v>
      </c>
      <c r="Q73" s="170">
        <v>1.8846003325577901E-3</v>
      </c>
      <c r="R73" s="170">
        <v>1.3717725273967999E-3</v>
      </c>
      <c r="S73" s="170">
        <v>1.4979755999173099E-2</v>
      </c>
      <c r="T73" s="170">
        <v>1.82361288591277E-2</v>
      </c>
      <c r="U73" s="170">
        <v>1.6798544328008201E-3</v>
      </c>
      <c r="V73" s="170">
        <v>2.89959164005115E-4</v>
      </c>
      <c r="W73" s="170">
        <v>0</v>
      </c>
      <c r="X73" s="170">
        <v>1.9698135968059301E-3</v>
      </c>
      <c r="Y73" s="170">
        <v>5.4870901095872204E-3</v>
      </c>
      <c r="Z73" s="170">
        <v>3.4952763998070603E-2</v>
      </c>
      <c r="AA73" s="170">
        <v>4.2409667704463701E-2</v>
      </c>
      <c r="AB73" s="170">
        <v>192.91161855857001</v>
      </c>
      <c r="AC73" s="170">
        <v>1.2149285482560199</v>
      </c>
      <c r="AD73" s="170">
        <v>0</v>
      </c>
      <c r="AE73" s="170">
        <v>194.126547106826</v>
      </c>
      <c r="AF73" s="170">
        <v>7.9203759699690297E-4</v>
      </c>
      <c r="AG73" s="170">
        <v>5.3527084495333498E-5</v>
      </c>
      <c r="AH73" s="170">
        <v>0</v>
      </c>
      <c r="AI73" s="170">
        <v>8.4556468149223703E-4</v>
      </c>
      <c r="AJ73" s="170">
        <v>3.0323019984944799E-2</v>
      </c>
      <c r="AK73" s="170">
        <v>1.9096984890965699E-4</v>
      </c>
      <c r="AL73" s="170">
        <v>0</v>
      </c>
      <c r="AM73" s="170">
        <v>3.0513989833854501E-2</v>
      </c>
      <c r="AN73" s="170">
        <v>1.7052103140930801E-2</v>
      </c>
      <c r="AO73" s="170">
        <v>1.15240661441897E-3</v>
      </c>
      <c r="AP73" s="170">
        <v>0</v>
      </c>
      <c r="AQ73" s="170">
        <v>1.82045097553497E-2</v>
      </c>
      <c r="AR73" s="170">
        <v>0</v>
      </c>
      <c r="AS73" s="170">
        <v>0</v>
      </c>
      <c r="AT73" s="170">
        <v>0</v>
      </c>
      <c r="AU73" s="170">
        <v>0</v>
      </c>
      <c r="AV73" s="170">
        <v>1.82045097553497E-2</v>
      </c>
      <c r="AW73" s="170">
        <v>1.9412685725103299E-2</v>
      </c>
      <c r="AX73" s="170">
        <v>1.3119383133185099E-3</v>
      </c>
      <c r="AY73" s="170">
        <v>0</v>
      </c>
      <c r="AZ73" s="170">
        <v>2.0724624038421902E-2</v>
      </c>
      <c r="BA73" s="170">
        <v>0</v>
      </c>
      <c r="BB73" s="170">
        <v>0</v>
      </c>
      <c r="BC73" s="170">
        <v>0</v>
      </c>
      <c r="BD73" s="170">
        <v>0</v>
      </c>
      <c r="BE73" s="170">
        <v>2.0724624038421902E-2</v>
      </c>
      <c r="BF73" s="170">
        <v>6.5009454387138302E-2</v>
      </c>
      <c r="BG73" s="170">
        <v>9.5517407145960208E-3</v>
      </c>
      <c r="BH73" s="170">
        <v>0</v>
      </c>
      <c r="BI73" s="170">
        <v>7.4561195101734298E-2</v>
      </c>
      <c r="BJ73" s="170">
        <v>1.82370854907935E-3</v>
      </c>
      <c r="BK73" s="170">
        <v>1.14854439381647E-5</v>
      </c>
      <c r="BL73" s="170">
        <v>0</v>
      </c>
      <c r="BM73" s="170">
        <v>1.8351939930175199E-3</v>
      </c>
      <c r="BN73" s="170">
        <v>17.3011461671408</v>
      </c>
    </row>
    <row r="74" spans="1:66" x14ac:dyDescent="0.25">
      <c r="A74" s="170" t="s">
        <v>209</v>
      </c>
      <c r="B74" s="170">
        <v>2026</v>
      </c>
      <c r="C74" s="170" t="s">
        <v>176</v>
      </c>
      <c r="D74" s="170">
        <v>2023</v>
      </c>
      <c r="E74" s="170" t="s">
        <v>210</v>
      </c>
      <c r="F74" s="170" t="s">
        <v>212</v>
      </c>
      <c r="G74" s="170">
        <v>9218.5829723574498</v>
      </c>
      <c r="H74" s="170">
        <v>430136.499548199</v>
      </c>
      <c r="I74" s="170">
        <v>137343.15059949699</v>
      </c>
      <c r="J74" s="170">
        <v>1.08342696024468E-2</v>
      </c>
      <c r="K74" s="170">
        <v>2.26599445062217E-4</v>
      </c>
      <c r="L74" s="170">
        <v>3.4201341948447699E-2</v>
      </c>
      <c r="M74" s="170">
        <v>4.52622109959568E-2</v>
      </c>
      <c r="N74" s="170">
        <v>5.3695907920530501E-4</v>
      </c>
      <c r="O74" s="170">
        <v>0</v>
      </c>
      <c r="P74" s="170">
        <v>4.6193250108287897E-5</v>
      </c>
      <c r="Q74" s="170">
        <v>5.8315232931359297E-4</v>
      </c>
      <c r="R74" s="170">
        <v>9.4828865738680497E-4</v>
      </c>
      <c r="S74" s="170">
        <v>1.5532968207995801E-2</v>
      </c>
      <c r="T74" s="170">
        <v>1.7064409194696199E-2</v>
      </c>
      <c r="U74" s="170">
        <v>5.83991991252485E-4</v>
      </c>
      <c r="V74" s="170">
        <v>0</v>
      </c>
      <c r="W74" s="170">
        <v>5.0239374205364203E-5</v>
      </c>
      <c r="X74" s="170">
        <v>6.3423136545784895E-4</v>
      </c>
      <c r="Y74" s="170">
        <v>3.7931546295472199E-3</v>
      </c>
      <c r="Z74" s="170">
        <v>3.6243592485323599E-2</v>
      </c>
      <c r="AA74" s="170">
        <v>4.0670978480328697E-2</v>
      </c>
      <c r="AB74" s="170">
        <v>337.425385412107</v>
      </c>
      <c r="AC74" s="170">
        <v>1.0672362025408999</v>
      </c>
      <c r="AD74" s="170">
        <v>2.49331229791889</v>
      </c>
      <c r="AE74" s="170">
        <v>340.98593391256702</v>
      </c>
      <c r="AF74" s="170">
        <v>5.0674209082149802E-4</v>
      </c>
      <c r="AG74" s="170">
        <v>8.8627099599827104E-4</v>
      </c>
      <c r="AH74" s="170">
        <v>1.1673047030528001E-3</v>
      </c>
      <c r="AI74" s="170">
        <v>2.56031778987258E-3</v>
      </c>
      <c r="AJ74" s="170">
        <v>1.35012436733619E-3</v>
      </c>
      <c r="AK74" s="170">
        <v>2.8236208895053299E-5</v>
      </c>
      <c r="AL74" s="170">
        <v>4.26177303791334E-3</v>
      </c>
      <c r="AM74" s="170">
        <v>5.6401336141445896E-3</v>
      </c>
      <c r="AN74" s="170">
        <v>1.4880952711820499E-3</v>
      </c>
      <c r="AO74" s="170">
        <v>2.6025720345318601E-3</v>
      </c>
      <c r="AP74" s="170">
        <v>4.4039030540570703E-3</v>
      </c>
      <c r="AQ74" s="170">
        <v>8.4945703597709907E-3</v>
      </c>
      <c r="AR74" s="170">
        <v>6.6797663026906697E-5</v>
      </c>
      <c r="AS74" s="170">
        <v>1.0980871097536701E-3</v>
      </c>
      <c r="AT74" s="170">
        <v>2.8474398501593598E-3</v>
      </c>
      <c r="AU74" s="170">
        <v>3.79043142689131E-5</v>
      </c>
      <c r="AV74" s="170">
        <v>1.2544799296979801E-2</v>
      </c>
      <c r="AW74" s="170">
        <v>2.17142512652856E-3</v>
      </c>
      <c r="AX74" s="170">
        <v>3.7976670034667701E-3</v>
      </c>
      <c r="AY74" s="170">
        <v>4.8217195152084301E-3</v>
      </c>
      <c r="AZ74" s="170">
        <v>1.07908116452037E-2</v>
      </c>
      <c r="BA74" s="170">
        <v>6.6797663026906697E-5</v>
      </c>
      <c r="BB74" s="170">
        <v>1.0980871097532199E-3</v>
      </c>
      <c r="BC74" s="170">
        <v>2.8474398501581902E-3</v>
      </c>
      <c r="BD74" s="170">
        <v>3.79043142689131E-5</v>
      </c>
      <c r="BE74" s="170">
        <v>1.4841040582410999E-2</v>
      </c>
      <c r="BF74" s="170">
        <v>5.08256736706564E-2</v>
      </c>
      <c r="BG74" s="170">
        <v>3.8425595859469197E-2</v>
      </c>
      <c r="BH74" s="170">
        <v>0.206781689590877</v>
      </c>
      <c r="BI74" s="170">
        <v>0.29603295912100303</v>
      </c>
      <c r="BJ74" s="170">
        <v>3.3390977245509601E-3</v>
      </c>
      <c r="BK74" s="170">
        <v>1.05611673855255E-5</v>
      </c>
      <c r="BL74" s="170">
        <v>2.46733464063703E-5</v>
      </c>
      <c r="BM74" s="170">
        <v>3.3743322383428501E-3</v>
      </c>
      <c r="BN74" s="170">
        <v>35.992157365843099</v>
      </c>
    </row>
    <row r="75" spans="1:66" x14ac:dyDescent="0.25">
      <c r="A75" s="170" t="s">
        <v>209</v>
      </c>
      <c r="B75" s="170">
        <v>2026</v>
      </c>
      <c r="C75" s="170" t="s">
        <v>176</v>
      </c>
      <c r="D75" s="170">
        <v>2023</v>
      </c>
      <c r="E75" s="170" t="s">
        <v>210</v>
      </c>
      <c r="F75" s="170" t="s">
        <v>211</v>
      </c>
      <c r="G75" s="170">
        <v>9719.6206357174106</v>
      </c>
      <c r="H75" s="170">
        <v>453592.55928953702</v>
      </c>
      <c r="I75" s="170">
        <v>122260.600314565</v>
      </c>
      <c r="J75" s="170">
        <v>1.59488773115718E-2</v>
      </c>
      <c r="K75" s="170">
        <v>8.2568123703929495E-3</v>
      </c>
      <c r="L75" s="170">
        <v>0</v>
      </c>
      <c r="M75" s="170">
        <v>2.42056896819648E-2</v>
      </c>
      <c r="N75" s="170">
        <v>1.5466952444562799E-3</v>
      </c>
      <c r="O75" s="170">
        <v>2.8308810021305798E-4</v>
      </c>
      <c r="P75" s="170">
        <v>0</v>
      </c>
      <c r="Q75" s="170">
        <v>1.8297833446693399E-3</v>
      </c>
      <c r="R75" s="170">
        <v>1.5000006259679899E-3</v>
      </c>
      <c r="S75" s="170">
        <v>1.6380006835570501E-2</v>
      </c>
      <c r="T75" s="170">
        <v>1.97097908062078E-2</v>
      </c>
      <c r="U75" s="170">
        <v>1.6166299400521E-3</v>
      </c>
      <c r="V75" s="170">
        <v>2.9588808791985202E-4</v>
      </c>
      <c r="W75" s="170">
        <v>0</v>
      </c>
      <c r="X75" s="170">
        <v>1.91251802797195E-3</v>
      </c>
      <c r="Y75" s="170">
        <v>6.0000025038719797E-3</v>
      </c>
      <c r="Z75" s="170">
        <v>3.8220015949664503E-2</v>
      </c>
      <c r="AA75" s="170">
        <v>4.6132536481508397E-2</v>
      </c>
      <c r="AB75" s="170">
        <v>205.61885698815999</v>
      </c>
      <c r="AC75" s="170">
        <v>1.2084831428648599</v>
      </c>
      <c r="AD75" s="170">
        <v>0</v>
      </c>
      <c r="AE75" s="170">
        <v>206.82734013102501</v>
      </c>
      <c r="AF75" s="170">
        <v>8.4371562998772798E-4</v>
      </c>
      <c r="AG75" s="170">
        <v>5.4621576585071102E-5</v>
      </c>
      <c r="AH75" s="170">
        <v>0</v>
      </c>
      <c r="AI75" s="170">
        <v>8.9833720657279904E-4</v>
      </c>
      <c r="AJ75" s="170">
        <v>3.2320420907362202E-2</v>
      </c>
      <c r="AK75" s="170">
        <v>1.8995672093972E-4</v>
      </c>
      <c r="AL75" s="170">
        <v>0</v>
      </c>
      <c r="AM75" s="170">
        <v>3.2510377628301897E-2</v>
      </c>
      <c r="AN75" s="170">
        <v>1.8164700765110699E-2</v>
      </c>
      <c r="AO75" s="170">
        <v>1.1759703847146099E-3</v>
      </c>
      <c r="AP75" s="170">
        <v>0</v>
      </c>
      <c r="AQ75" s="170">
        <v>1.9340671149825399E-2</v>
      </c>
      <c r="AR75" s="170">
        <v>0</v>
      </c>
      <c r="AS75" s="170">
        <v>0</v>
      </c>
      <c r="AT75" s="170">
        <v>0</v>
      </c>
      <c r="AU75" s="170">
        <v>0</v>
      </c>
      <c r="AV75" s="170">
        <v>1.9340671149825399E-2</v>
      </c>
      <c r="AW75" s="170">
        <v>2.06793041497162E-2</v>
      </c>
      <c r="AX75" s="170">
        <v>1.33876409917419E-3</v>
      </c>
      <c r="AY75" s="170">
        <v>0</v>
      </c>
      <c r="AZ75" s="170">
        <v>2.20180682488904E-2</v>
      </c>
      <c r="BA75" s="170">
        <v>0</v>
      </c>
      <c r="BB75" s="170">
        <v>0</v>
      </c>
      <c r="BC75" s="170">
        <v>0</v>
      </c>
      <c r="BD75" s="170">
        <v>0</v>
      </c>
      <c r="BE75" s="170">
        <v>2.20180682488904E-2</v>
      </c>
      <c r="BF75" s="170">
        <v>6.3169951731216395E-2</v>
      </c>
      <c r="BG75" s="170">
        <v>9.7470494027847403E-3</v>
      </c>
      <c r="BH75" s="170">
        <v>0</v>
      </c>
      <c r="BI75" s="170">
        <v>7.2917001134001097E-2</v>
      </c>
      <c r="BJ75" s="170">
        <v>1.9438376503350999E-3</v>
      </c>
      <c r="BK75" s="170">
        <v>1.1424511678086301E-5</v>
      </c>
      <c r="BL75" s="170">
        <v>0</v>
      </c>
      <c r="BM75" s="170">
        <v>1.9552621620131899E-3</v>
      </c>
      <c r="BN75" s="170">
        <v>18.433079330456899</v>
      </c>
    </row>
    <row r="76" spans="1:66" x14ac:dyDescent="0.25">
      <c r="A76" s="170" t="s">
        <v>209</v>
      </c>
      <c r="B76" s="170">
        <v>2026</v>
      </c>
      <c r="C76" s="170" t="s">
        <v>176</v>
      </c>
      <c r="D76" s="170">
        <v>2024</v>
      </c>
      <c r="E76" s="170" t="s">
        <v>210</v>
      </c>
      <c r="F76" s="170" t="s">
        <v>212</v>
      </c>
      <c r="G76" s="170">
        <v>9505.0301266046099</v>
      </c>
      <c r="H76" s="170">
        <v>481736.25802233198</v>
      </c>
      <c r="I76" s="170">
        <v>141610.78639152</v>
      </c>
      <c r="J76" s="170">
        <v>1.38334699541501E-2</v>
      </c>
      <c r="K76" s="170">
        <v>2.3364052354322499E-4</v>
      </c>
      <c r="L76" s="170">
        <v>4.0326474135997298E-2</v>
      </c>
      <c r="M76" s="170">
        <v>5.4393584613690697E-2</v>
      </c>
      <c r="N76" s="170">
        <v>6.0151472669594597E-4</v>
      </c>
      <c r="O76" s="170">
        <v>0</v>
      </c>
      <c r="P76" s="170">
        <v>4.7628603576236597E-5</v>
      </c>
      <c r="Q76" s="170">
        <v>6.49143330272183E-4</v>
      </c>
      <c r="R76" s="170">
        <v>1.0620466522008099E-3</v>
      </c>
      <c r="S76" s="170">
        <v>1.7396324163049301E-2</v>
      </c>
      <c r="T76" s="170">
        <v>1.9107514145522302E-2</v>
      </c>
      <c r="U76" s="170">
        <v>6.5420214801238002E-4</v>
      </c>
      <c r="V76" s="170">
        <v>0</v>
      </c>
      <c r="W76" s="170">
        <v>5.1800452064666102E-5</v>
      </c>
      <c r="X76" s="170">
        <v>7.0600260007704595E-4</v>
      </c>
      <c r="Y76" s="170">
        <v>4.2481866088032501E-3</v>
      </c>
      <c r="Z76" s="170">
        <v>4.0591423047115001E-2</v>
      </c>
      <c r="AA76" s="170">
        <v>4.5545612255995301E-2</v>
      </c>
      <c r="AB76" s="170">
        <v>368.55516904014797</v>
      </c>
      <c r="AC76" s="170">
        <v>1.0749412520988599</v>
      </c>
      <c r="AD76" s="170">
        <v>2.5529704380721299</v>
      </c>
      <c r="AE76" s="170">
        <v>372.18308073031898</v>
      </c>
      <c r="AF76" s="170">
        <v>6.5564971157113503E-4</v>
      </c>
      <c r="AG76" s="170">
        <v>9.1171726007361795E-4</v>
      </c>
      <c r="AH76" s="170">
        <v>1.34238385968902E-3</v>
      </c>
      <c r="AI76" s="170">
        <v>2.9097508313337701E-3</v>
      </c>
      <c r="AJ76" s="170">
        <v>1.6874787541148501E-3</v>
      </c>
      <c r="AK76" s="170">
        <v>2.84990818152379E-5</v>
      </c>
      <c r="AL76" s="170">
        <v>4.9189513970675502E-3</v>
      </c>
      <c r="AM76" s="170">
        <v>6.6349292329976502E-3</v>
      </c>
      <c r="AN76" s="170">
        <v>1.92983422258773E-3</v>
      </c>
      <c r="AO76" s="170">
        <v>2.68344122616904E-3</v>
      </c>
      <c r="AP76" s="170">
        <v>5.0760507394811399E-3</v>
      </c>
      <c r="AQ76" s="170">
        <v>9.6893261882379303E-3</v>
      </c>
      <c r="AR76" s="170">
        <v>6.1405933400708097E-5</v>
      </c>
      <c r="AS76" s="170">
        <v>9.0864061167445301E-4</v>
      </c>
      <c r="AT76" s="170">
        <v>2.1358688345900199E-3</v>
      </c>
      <c r="AU76" s="170">
        <v>3.2711283188818999E-5</v>
      </c>
      <c r="AV76" s="170">
        <v>1.28279528510919E-2</v>
      </c>
      <c r="AW76" s="170">
        <v>2.8160095674741601E-3</v>
      </c>
      <c r="AX76" s="170">
        <v>3.9156711380700301E-3</v>
      </c>
      <c r="AY76" s="170">
        <v>5.55763662603714E-3</v>
      </c>
      <c r="AZ76" s="170">
        <v>1.22893173315813E-2</v>
      </c>
      <c r="BA76" s="170">
        <v>6.1405933400708097E-5</v>
      </c>
      <c r="BB76" s="170">
        <v>9.0864061167407896E-4</v>
      </c>
      <c r="BC76" s="170">
        <v>2.13586883458914E-3</v>
      </c>
      <c r="BD76" s="170">
        <v>3.2711283188818999E-5</v>
      </c>
      <c r="BE76" s="170">
        <v>1.5427943994434E-2</v>
      </c>
      <c r="BF76" s="170">
        <v>6.0941671125360003E-2</v>
      </c>
      <c r="BG76" s="170">
        <v>3.9619586586373899E-2</v>
      </c>
      <c r="BH76" s="170">
        <v>0.23554559017768401</v>
      </c>
      <c r="BI76" s="170">
        <v>0.33610684788941803</v>
      </c>
      <c r="BJ76" s="170">
        <v>3.6471521690949098E-3</v>
      </c>
      <c r="BK76" s="170">
        <v>1.06374150970459E-5</v>
      </c>
      <c r="BL76" s="170">
        <v>2.5263712065413101E-5</v>
      </c>
      <c r="BM76" s="170">
        <v>3.6830532962573701E-3</v>
      </c>
      <c r="BN76" s="170">
        <v>39.2851161244228</v>
      </c>
    </row>
    <row r="77" spans="1:66" x14ac:dyDescent="0.25">
      <c r="A77" s="170" t="s">
        <v>209</v>
      </c>
      <c r="B77" s="170">
        <v>2026</v>
      </c>
      <c r="C77" s="170" t="s">
        <v>176</v>
      </c>
      <c r="D77" s="170">
        <v>2024</v>
      </c>
      <c r="E77" s="170" t="s">
        <v>210</v>
      </c>
      <c r="F77" s="170" t="s">
        <v>211</v>
      </c>
      <c r="G77" s="170">
        <v>9869.3630388246092</v>
      </c>
      <c r="H77" s="170">
        <v>500240.00190067099</v>
      </c>
      <c r="I77" s="170">
        <v>124144.17136971001</v>
      </c>
      <c r="J77" s="170">
        <v>1.6517833689484399E-2</v>
      </c>
      <c r="K77" s="170">
        <v>8.3840184592607093E-3</v>
      </c>
      <c r="L77" s="170">
        <v>0</v>
      </c>
      <c r="M77" s="170">
        <v>2.4901852148745102E-2</v>
      </c>
      <c r="N77" s="170">
        <v>1.4622491215369299E-3</v>
      </c>
      <c r="O77" s="170">
        <v>2.8744941162691902E-4</v>
      </c>
      <c r="P77" s="170">
        <v>0</v>
      </c>
      <c r="Q77" s="170">
        <v>1.7496985331638499E-3</v>
      </c>
      <c r="R77" s="170">
        <v>1.6542606368158399E-3</v>
      </c>
      <c r="S77" s="170">
        <v>1.8064526154028902E-2</v>
      </c>
      <c r="T77" s="170">
        <v>2.14684853240086E-2</v>
      </c>
      <c r="U77" s="170">
        <v>1.52836553817845E-3</v>
      </c>
      <c r="V77" s="170">
        <v>3.0044659848281501E-4</v>
      </c>
      <c r="W77" s="170">
        <v>0</v>
      </c>
      <c r="X77" s="170">
        <v>1.8288121366612699E-3</v>
      </c>
      <c r="Y77" s="170">
        <v>6.6170425472633597E-3</v>
      </c>
      <c r="Z77" s="170">
        <v>4.2150561026067603E-2</v>
      </c>
      <c r="AA77" s="170">
        <v>5.0596415709992203E-2</v>
      </c>
      <c r="AB77" s="170">
        <v>221.136393143183</v>
      </c>
      <c r="AC77" s="170">
        <v>1.19665539540702</v>
      </c>
      <c r="AD77" s="170">
        <v>0</v>
      </c>
      <c r="AE77" s="170">
        <v>222.33304853858999</v>
      </c>
      <c r="AF77" s="170">
        <v>9.0466749185534503E-4</v>
      </c>
      <c r="AG77" s="170">
        <v>5.5463087426481603E-5</v>
      </c>
      <c r="AH77" s="170">
        <v>0</v>
      </c>
      <c r="AI77" s="170">
        <v>9.6013057928182597E-4</v>
      </c>
      <c r="AJ77" s="170">
        <v>3.4759561496517502E-2</v>
      </c>
      <c r="AK77" s="170">
        <v>1.8809756375042899E-4</v>
      </c>
      <c r="AL77" s="170">
        <v>0</v>
      </c>
      <c r="AM77" s="170">
        <v>3.4947659060267998E-2</v>
      </c>
      <c r="AN77" s="170">
        <v>1.9476958464921E-2</v>
      </c>
      <c r="AO77" s="170">
        <v>1.1940876176797499E-3</v>
      </c>
      <c r="AP77" s="170">
        <v>0</v>
      </c>
      <c r="AQ77" s="170">
        <v>2.0671046082600699E-2</v>
      </c>
      <c r="AR77" s="170">
        <v>0</v>
      </c>
      <c r="AS77" s="170">
        <v>0</v>
      </c>
      <c r="AT77" s="170">
        <v>0</v>
      </c>
      <c r="AU77" s="170">
        <v>0</v>
      </c>
      <c r="AV77" s="170">
        <v>2.0671046082600699E-2</v>
      </c>
      <c r="AW77" s="170">
        <v>2.2173222296130401E-2</v>
      </c>
      <c r="AX77" s="170">
        <v>1.35938936438951E-3</v>
      </c>
      <c r="AY77" s="170">
        <v>0</v>
      </c>
      <c r="AZ77" s="170">
        <v>2.3532611660519901E-2</v>
      </c>
      <c r="BA77" s="170">
        <v>0</v>
      </c>
      <c r="BB77" s="170">
        <v>0</v>
      </c>
      <c r="BC77" s="170">
        <v>0</v>
      </c>
      <c r="BD77" s="170">
        <v>0</v>
      </c>
      <c r="BE77" s="170">
        <v>2.3532611660519901E-2</v>
      </c>
      <c r="BF77" s="170">
        <v>6.0521884920707501E-2</v>
      </c>
      <c r="BG77" s="170">
        <v>9.8972143789170502E-3</v>
      </c>
      <c r="BH77" s="170">
        <v>0</v>
      </c>
      <c r="BI77" s="170">
        <v>7.0419099299624602E-2</v>
      </c>
      <c r="BJ77" s="170">
        <v>2.0905341715608101E-3</v>
      </c>
      <c r="BK77" s="170">
        <v>1.13126969293616E-5</v>
      </c>
      <c r="BL77" s="170">
        <v>0</v>
      </c>
      <c r="BM77" s="170">
        <v>2.1018468684901701E-3</v>
      </c>
      <c r="BN77" s="170">
        <v>19.814995052868198</v>
      </c>
    </row>
    <row r="78" spans="1:66" x14ac:dyDescent="0.25">
      <c r="A78" s="170" t="s">
        <v>209</v>
      </c>
      <c r="B78" s="170">
        <v>2026</v>
      </c>
      <c r="C78" s="170" t="s">
        <v>176</v>
      </c>
      <c r="D78" s="170">
        <v>2025</v>
      </c>
      <c r="E78" s="170" t="s">
        <v>210</v>
      </c>
      <c r="F78" s="170" t="s">
        <v>212</v>
      </c>
      <c r="G78" s="170">
        <v>9795.7725375598202</v>
      </c>
      <c r="H78" s="170">
        <v>551966.56409068301</v>
      </c>
      <c r="I78" s="170">
        <v>145942.41510856</v>
      </c>
      <c r="J78" s="170">
        <v>1.7526488575547301E-2</v>
      </c>
      <c r="K78" s="170">
        <v>2.4078718254451199E-4</v>
      </c>
      <c r="L78" s="170">
        <v>4.6577105386600398E-2</v>
      </c>
      <c r="M78" s="170">
        <v>6.4344381144692306E-2</v>
      </c>
      <c r="N78" s="170">
        <v>6.8918480805100102E-4</v>
      </c>
      <c r="O78" s="170">
        <v>0</v>
      </c>
      <c r="P78" s="170">
        <v>4.90854800773879E-5</v>
      </c>
      <c r="Q78" s="170">
        <v>7.3827028812838895E-4</v>
      </c>
      <c r="R78" s="170">
        <v>1.2168779736984601E-3</v>
      </c>
      <c r="S78" s="170">
        <v>1.99324612091808E-2</v>
      </c>
      <c r="T78" s="170">
        <v>2.18876094710076E-2</v>
      </c>
      <c r="U78" s="170">
        <v>7.4955136058101599E-4</v>
      </c>
      <c r="V78" s="170">
        <v>0</v>
      </c>
      <c r="W78" s="170">
        <v>5.33849381863561E-5</v>
      </c>
      <c r="X78" s="170">
        <v>8.0293629876737203E-4</v>
      </c>
      <c r="Y78" s="170">
        <v>4.8675118947938498E-3</v>
      </c>
      <c r="Z78" s="170">
        <v>4.6509076154755198E-2</v>
      </c>
      <c r="AA78" s="170">
        <v>5.2179524348316401E-2</v>
      </c>
      <c r="AB78" s="170">
        <v>411.54874039722898</v>
      </c>
      <c r="AC78" s="170">
        <v>1.08158619503957</v>
      </c>
      <c r="AD78" s="170">
        <v>2.6125262890468699</v>
      </c>
      <c r="AE78" s="170">
        <v>415.242852881315</v>
      </c>
      <c r="AF78" s="170">
        <v>8.5339216750402E-4</v>
      </c>
      <c r="AG78" s="170">
        <v>9.40461935872863E-4</v>
      </c>
      <c r="AH78" s="170">
        <v>1.52090159510546E-3</v>
      </c>
      <c r="AI78" s="170">
        <v>3.3147556984823401E-3</v>
      </c>
      <c r="AJ78" s="170">
        <v>2.1174111809965398E-3</v>
      </c>
      <c r="AK78" s="170">
        <v>2.90884933539404E-5</v>
      </c>
      <c r="AL78" s="170">
        <v>5.6267794892702304E-3</v>
      </c>
      <c r="AM78" s="170">
        <v>7.77327916362071E-3</v>
      </c>
      <c r="AN78" s="170">
        <v>2.5096379980606401E-3</v>
      </c>
      <c r="AO78" s="170">
        <v>2.7655230461486801E-3</v>
      </c>
      <c r="AP78" s="170">
        <v>5.7458532374954499E-3</v>
      </c>
      <c r="AQ78" s="170">
        <v>1.10210142817047E-2</v>
      </c>
      <c r="AR78" s="170">
        <v>5.81514533794894E-5</v>
      </c>
      <c r="AS78" s="170">
        <v>7.8135879542622696E-4</v>
      </c>
      <c r="AT78" s="170">
        <v>1.4655988300488699E-3</v>
      </c>
      <c r="AU78" s="170">
        <v>2.9316001317863301E-5</v>
      </c>
      <c r="AV78" s="170">
        <v>1.33554393618772E-2</v>
      </c>
      <c r="AW78" s="170">
        <v>3.6620578756029198E-3</v>
      </c>
      <c r="AX78" s="170">
        <v>4.0354447371040601E-3</v>
      </c>
      <c r="AY78" s="170">
        <v>6.2909860518460701E-3</v>
      </c>
      <c r="AZ78" s="170">
        <v>1.3988488664553E-2</v>
      </c>
      <c r="BA78" s="170">
        <v>5.81514533794894E-5</v>
      </c>
      <c r="BB78" s="170">
        <v>7.8135879542590603E-4</v>
      </c>
      <c r="BC78" s="170">
        <v>1.4655988300482699E-3</v>
      </c>
      <c r="BD78" s="170">
        <v>2.9316001317863301E-5</v>
      </c>
      <c r="BE78" s="170">
        <v>1.6322913744724499E-2</v>
      </c>
      <c r="BF78" s="170">
        <v>7.4127084885604197E-2</v>
      </c>
      <c r="BG78" s="170">
        <v>4.0831481127657797E-2</v>
      </c>
      <c r="BH78" s="170">
        <v>0.265741267019105</v>
      </c>
      <c r="BI78" s="170">
        <v>0.38069983303236699</v>
      </c>
      <c r="BJ78" s="170">
        <v>4.0726084106678896E-3</v>
      </c>
      <c r="BK78" s="170">
        <v>1.0703172194206701E-5</v>
      </c>
      <c r="BL78" s="170">
        <v>2.58530654901135E-5</v>
      </c>
      <c r="BM78" s="170">
        <v>4.1091646483522098E-3</v>
      </c>
      <c r="BN78" s="170">
        <v>43.830212978163999</v>
      </c>
    </row>
    <row r="79" spans="1:66" x14ac:dyDescent="0.25">
      <c r="A79" s="170" t="s">
        <v>209</v>
      </c>
      <c r="B79" s="170">
        <v>2026</v>
      </c>
      <c r="C79" s="170" t="s">
        <v>176</v>
      </c>
      <c r="D79" s="170">
        <v>2025</v>
      </c>
      <c r="E79" s="170" t="s">
        <v>210</v>
      </c>
      <c r="F79" s="170" t="s">
        <v>211</v>
      </c>
      <c r="G79" s="170">
        <v>10013.531529977099</v>
      </c>
      <c r="H79" s="170">
        <v>564263.72714906605</v>
      </c>
      <c r="I79" s="170">
        <v>125957.629624448</v>
      </c>
      <c r="J79" s="170">
        <v>1.7368599755648799E-2</v>
      </c>
      <c r="K79" s="170">
        <v>8.5064895129966008E-3</v>
      </c>
      <c r="L79" s="170">
        <v>0</v>
      </c>
      <c r="M79" s="170">
        <v>2.5875089268645499E-2</v>
      </c>
      <c r="N79" s="170">
        <v>1.3621857121687501E-3</v>
      </c>
      <c r="O79" s="170">
        <v>2.91648380475661E-4</v>
      </c>
      <c r="P79" s="170">
        <v>0</v>
      </c>
      <c r="Q79" s="170">
        <v>1.65383409264441E-3</v>
      </c>
      <c r="R79" s="170">
        <v>1.8659828663423E-3</v>
      </c>
      <c r="S79" s="170">
        <v>2.0376532900457899E-2</v>
      </c>
      <c r="T79" s="170">
        <v>2.38963498594446E-2</v>
      </c>
      <c r="U79" s="170">
        <v>1.42377770546345E-3</v>
      </c>
      <c r="V79" s="170">
        <v>3.0483542607024901E-4</v>
      </c>
      <c r="W79" s="170">
        <v>0</v>
      </c>
      <c r="X79" s="170">
        <v>1.7286131315336899E-3</v>
      </c>
      <c r="Y79" s="170">
        <v>7.4639314653692198E-3</v>
      </c>
      <c r="Z79" s="170">
        <v>4.7545243434401897E-2</v>
      </c>
      <c r="AA79" s="170">
        <v>5.6737788031304803E-2</v>
      </c>
      <c r="AB79" s="170">
        <v>243.09023362522299</v>
      </c>
      <c r="AC79" s="170">
        <v>1.18324513172129</v>
      </c>
      <c r="AD79" s="170">
        <v>0</v>
      </c>
      <c r="AE79" s="170">
        <v>244.273478756944</v>
      </c>
      <c r="AF79" s="170">
        <v>9.9002336994388805E-4</v>
      </c>
      <c r="AG79" s="170">
        <v>5.62732744261373E-5</v>
      </c>
      <c r="AH79" s="170">
        <v>0</v>
      </c>
      <c r="AI79" s="170">
        <v>1.04629664437002E-3</v>
      </c>
      <c r="AJ79" s="170">
        <v>3.8210399495064898E-2</v>
      </c>
      <c r="AK79" s="170">
        <v>1.8598965704794999E-4</v>
      </c>
      <c r="AL79" s="170">
        <v>0</v>
      </c>
      <c r="AM79" s="170">
        <v>3.8396389152112798E-2</v>
      </c>
      <c r="AN79" s="170">
        <v>2.13146202657865E-2</v>
      </c>
      <c r="AO79" s="170">
        <v>1.2115304667742301E-3</v>
      </c>
      <c r="AP79" s="170">
        <v>0</v>
      </c>
      <c r="AQ79" s="170">
        <v>2.2526150732560701E-2</v>
      </c>
      <c r="AR79" s="170">
        <v>0</v>
      </c>
      <c r="AS79" s="170">
        <v>0</v>
      </c>
      <c r="AT79" s="170">
        <v>0</v>
      </c>
      <c r="AU79" s="170">
        <v>0</v>
      </c>
      <c r="AV79" s="170">
        <v>2.2526150732560701E-2</v>
      </c>
      <c r="AW79" s="170">
        <v>2.4265278080357999E-2</v>
      </c>
      <c r="AX79" s="170">
        <v>1.3792468884041701E-3</v>
      </c>
      <c r="AY79" s="170">
        <v>0</v>
      </c>
      <c r="AZ79" s="170">
        <v>2.5644524968762201E-2</v>
      </c>
      <c r="BA79" s="170">
        <v>0</v>
      </c>
      <c r="BB79" s="170">
        <v>0</v>
      </c>
      <c r="BC79" s="170">
        <v>0</v>
      </c>
      <c r="BD79" s="170">
        <v>0</v>
      </c>
      <c r="BE79" s="170">
        <v>2.5644524968762201E-2</v>
      </c>
      <c r="BF79" s="170">
        <v>5.7485995584695103E-2</v>
      </c>
      <c r="BG79" s="170">
        <v>1.00417897135165E-2</v>
      </c>
      <c r="BH79" s="170">
        <v>0</v>
      </c>
      <c r="BI79" s="170">
        <v>6.7527785298211601E-2</v>
      </c>
      <c r="BJ79" s="170">
        <v>2.2980769150792099E-3</v>
      </c>
      <c r="BK79" s="170">
        <v>1.11859217111979E-5</v>
      </c>
      <c r="BL79" s="170">
        <v>0</v>
      </c>
      <c r="BM79" s="170">
        <v>2.3092628367904098E-3</v>
      </c>
      <c r="BN79" s="170">
        <v>21.770392683099701</v>
      </c>
    </row>
    <row r="80" spans="1:66" x14ac:dyDescent="0.25">
      <c r="A80" s="170" t="s">
        <v>209</v>
      </c>
      <c r="B80" s="170">
        <v>2026</v>
      </c>
      <c r="C80" s="170" t="s">
        <v>176</v>
      </c>
      <c r="D80" s="170">
        <v>2026</v>
      </c>
      <c r="E80" s="170" t="s">
        <v>210</v>
      </c>
      <c r="F80" s="170" t="s">
        <v>212</v>
      </c>
      <c r="G80" s="170">
        <v>7167.8831137221996</v>
      </c>
      <c r="H80" s="170">
        <v>473367.237305346</v>
      </c>
      <c r="I80" s="170">
        <v>106790.77824862101</v>
      </c>
      <c r="J80" s="170">
        <v>1.41572707029749E-2</v>
      </c>
      <c r="K80" s="170">
        <v>1.7619175753048801E-4</v>
      </c>
      <c r="L80" s="170">
        <v>3.2316874994395201E-2</v>
      </c>
      <c r="M80" s="170">
        <v>4.66503374549007E-2</v>
      </c>
      <c r="N80" s="170">
        <v>5.9131237548640605E-4</v>
      </c>
      <c r="O80" s="170">
        <v>0</v>
      </c>
      <c r="P80" s="170">
        <v>3.5917430955711101E-5</v>
      </c>
      <c r="Q80" s="170">
        <v>6.2722980644211695E-4</v>
      </c>
      <c r="R80" s="170">
        <v>1.0435961198054201E-3</v>
      </c>
      <c r="S80" s="170">
        <v>1.70941044424128E-2</v>
      </c>
      <c r="T80" s="170">
        <v>1.87649303686604E-2</v>
      </c>
      <c r="U80" s="170">
        <v>6.4310616020054397E-4</v>
      </c>
      <c r="V80" s="170">
        <v>0</v>
      </c>
      <c r="W80" s="170">
        <v>3.90634833021967E-5</v>
      </c>
      <c r="X80" s="170">
        <v>6.8216964350274105E-4</v>
      </c>
      <c r="Y80" s="170">
        <v>4.1743844792217003E-3</v>
      </c>
      <c r="Z80" s="170">
        <v>3.9886243698963299E-2</v>
      </c>
      <c r="AA80" s="170">
        <v>4.4742797821687698E-2</v>
      </c>
      <c r="AB80" s="170">
        <v>344.159681526376</v>
      </c>
      <c r="AC80" s="170">
        <v>0.77306874948448501</v>
      </c>
      <c r="AD80" s="170">
        <v>1.86215582657973</v>
      </c>
      <c r="AE80" s="170">
        <v>346.79490610244</v>
      </c>
      <c r="AF80" s="170">
        <v>7.1991179655490499E-4</v>
      </c>
      <c r="AG80" s="170">
        <v>7.0357640700992102E-4</v>
      </c>
      <c r="AH80" s="170">
        <v>1.0450794180689399E-3</v>
      </c>
      <c r="AI80" s="170">
        <v>2.4685676216337701E-3</v>
      </c>
      <c r="AJ80" s="170">
        <v>1.7995589718820999E-3</v>
      </c>
      <c r="AK80" s="170">
        <v>2.2395144120012601E-5</v>
      </c>
      <c r="AL80" s="170">
        <v>4.1076845341645601E-3</v>
      </c>
      <c r="AM80" s="170">
        <v>5.9296386501666697E-3</v>
      </c>
      <c r="AN80" s="170">
        <v>2.0707812789178301E-3</v>
      </c>
      <c r="AO80" s="170">
        <v>2.0236225236031002E-3</v>
      </c>
      <c r="AP80" s="170">
        <v>3.86175681465456E-3</v>
      </c>
      <c r="AQ80" s="170">
        <v>7.9561606171755003E-3</v>
      </c>
      <c r="AR80" s="170">
        <v>4.0005898289384101E-5</v>
      </c>
      <c r="AS80" s="170">
        <v>4.9543182187754698E-4</v>
      </c>
      <c r="AT80" s="170">
        <v>7.3331463540770604E-4</v>
      </c>
      <c r="AU80" s="170">
        <v>1.92948544679145E-5</v>
      </c>
      <c r="AV80" s="170">
        <v>9.2442078272180501E-3</v>
      </c>
      <c r="AW80" s="170">
        <v>3.0216791812095098E-3</v>
      </c>
      <c r="AX80" s="170">
        <v>2.9528652361555099E-3</v>
      </c>
      <c r="AY80" s="170">
        <v>4.2281376242047797E-3</v>
      </c>
      <c r="AZ80" s="170">
        <v>1.0202682041569801E-2</v>
      </c>
      <c r="BA80" s="170">
        <v>4.0005898289384101E-5</v>
      </c>
      <c r="BB80" s="170">
        <v>4.9543182187734305E-4</v>
      </c>
      <c r="BC80" s="170">
        <v>7.3331463540740399E-4</v>
      </c>
      <c r="BD80" s="170">
        <v>1.92948544679145E-5</v>
      </c>
      <c r="BE80" s="170">
        <v>1.1490729251611801E-2</v>
      </c>
      <c r="BF80" s="170">
        <v>5.9382422699142901E-2</v>
      </c>
      <c r="BG80" s="170">
        <v>2.9877713366761299E-2</v>
      </c>
      <c r="BH80" s="170">
        <v>0.18897821754699001</v>
      </c>
      <c r="BI80" s="170">
        <v>0.27823835361289501</v>
      </c>
      <c r="BJ80" s="170">
        <v>3.4057390437988999E-3</v>
      </c>
      <c r="BK80" s="170">
        <v>7.6501419689346293E-6</v>
      </c>
      <c r="BL80" s="170">
        <v>1.8427541471717E-5</v>
      </c>
      <c r="BM80" s="170">
        <v>3.4318167272395501E-3</v>
      </c>
      <c r="BN80" s="170">
        <v>36.605312984295502</v>
      </c>
    </row>
    <row r="81" spans="1:66" x14ac:dyDescent="0.25">
      <c r="A81" s="170" t="s">
        <v>209</v>
      </c>
      <c r="B81" s="170">
        <v>2026</v>
      </c>
      <c r="C81" s="170" t="s">
        <v>176</v>
      </c>
      <c r="D81" s="170">
        <v>2026</v>
      </c>
      <c r="E81" s="170" t="s">
        <v>210</v>
      </c>
      <c r="F81" s="170" t="s">
        <v>211</v>
      </c>
      <c r="G81" s="170">
        <v>7668.7133213920197</v>
      </c>
      <c r="H81" s="170">
        <v>506391.43653464201</v>
      </c>
      <c r="I81" s="170">
        <v>96462.766341753304</v>
      </c>
      <c r="J81" s="170">
        <v>1.4404218962562E-2</v>
      </c>
      <c r="K81" s="170">
        <v>6.51456773779661E-3</v>
      </c>
      <c r="L81" s="170">
        <v>0</v>
      </c>
      <c r="M81" s="170">
        <v>2.0918786700358599E-2</v>
      </c>
      <c r="N81" s="170">
        <v>9.5347449458797805E-4</v>
      </c>
      <c r="O81" s="170">
        <v>2.23354549173842E-4</v>
      </c>
      <c r="P81" s="170">
        <v>0</v>
      </c>
      <c r="Q81" s="170">
        <v>1.17682904376182E-3</v>
      </c>
      <c r="R81" s="170">
        <v>1.6746030247421499E-3</v>
      </c>
      <c r="S81" s="170">
        <v>1.82866650301843E-2</v>
      </c>
      <c r="T81" s="170">
        <v>2.1138097098688299E-2</v>
      </c>
      <c r="U81" s="170">
        <v>9.9658638025283989E-4</v>
      </c>
      <c r="V81" s="170">
        <v>2.3345365076634999E-4</v>
      </c>
      <c r="W81" s="170">
        <v>0</v>
      </c>
      <c r="X81" s="170">
        <v>1.23004003101919E-3</v>
      </c>
      <c r="Y81" s="170">
        <v>6.6984120989686197E-3</v>
      </c>
      <c r="Z81" s="170">
        <v>4.2668885070430103E-2</v>
      </c>
      <c r="AA81" s="170">
        <v>5.0597337200417897E-2</v>
      </c>
      <c r="AB81" s="170">
        <v>212.70860929408801</v>
      </c>
      <c r="AC81" s="170">
        <v>0.88354203265702402</v>
      </c>
      <c r="AD81" s="170">
        <v>0</v>
      </c>
      <c r="AE81" s="170">
        <v>213.59215132674501</v>
      </c>
      <c r="AF81" s="170">
        <v>8.6000312496982802E-4</v>
      </c>
      <c r="AG81" s="170">
        <v>4.3096045380011003E-5</v>
      </c>
      <c r="AH81" s="170">
        <v>0</v>
      </c>
      <c r="AI81" s="170">
        <v>9.0309917034983903E-4</v>
      </c>
      <c r="AJ81" s="170">
        <v>3.3434831239240202E-2</v>
      </c>
      <c r="AK81" s="170">
        <v>1.38880503486437E-4</v>
      </c>
      <c r="AL81" s="170">
        <v>0</v>
      </c>
      <c r="AM81" s="170">
        <v>3.3573711742726602E-2</v>
      </c>
      <c r="AN81" s="170">
        <v>1.8515360942601301E-2</v>
      </c>
      <c r="AO81" s="170">
        <v>9.2783248367571695E-4</v>
      </c>
      <c r="AP81" s="170">
        <v>0</v>
      </c>
      <c r="AQ81" s="170">
        <v>1.9443193426277001E-2</v>
      </c>
      <c r="AR81" s="170">
        <v>0</v>
      </c>
      <c r="AS81" s="170">
        <v>0</v>
      </c>
      <c r="AT81" s="170">
        <v>0</v>
      </c>
      <c r="AU81" s="170">
        <v>0</v>
      </c>
      <c r="AV81" s="170">
        <v>1.9443193426277001E-2</v>
      </c>
      <c r="AW81" s="170">
        <v>2.1078507448316599E-2</v>
      </c>
      <c r="AX81" s="170">
        <v>1.0562755961699801E-3</v>
      </c>
      <c r="AY81" s="170">
        <v>0</v>
      </c>
      <c r="AZ81" s="170">
        <v>2.21347830444866E-2</v>
      </c>
      <c r="BA81" s="170">
        <v>0</v>
      </c>
      <c r="BB81" s="170">
        <v>0</v>
      </c>
      <c r="BC81" s="170">
        <v>0</v>
      </c>
      <c r="BD81" s="170">
        <v>0</v>
      </c>
      <c r="BE81" s="170">
        <v>2.21347830444866E-2</v>
      </c>
      <c r="BF81" s="170">
        <v>4.1495243848489301E-2</v>
      </c>
      <c r="BG81" s="170">
        <v>7.69035442851771E-3</v>
      </c>
      <c r="BH81" s="170">
        <v>0</v>
      </c>
      <c r="BI81" s="170">
        <v>4.9185598277006998E-2</v>
      </c>
      <c r="BJ81" s="170">
        <v>2.0108613059748501E-3</v>
      </c>
      <c r="BK81" s="170">
        <v>8.35264962508387E-6</v>
      </c>
      <c r="BL81" s="170">
        <v>0</v>
      </c>
      <c r="BM81" s="170">
        <v>2.0192139555999301E-3</v>
      </c>
      <c r="BN81" s="170">
        <v>19.0359798045784</v>
      </c>
    </row>
    <row r="82" spans="1:66" x14ac:dyDescent="0.25">
      <c r="A82" s="170" t="s">
        <v>209</v>
      </c>
      <c r="B82" s="170">
        <v>2026</v>
      </c>
      <c r="C82" s="170" t="s">
        <v>178</v>
      </c>
      <c r="D82" s="170">
        <v>2021</v>
      </c>
      <c r="E82" s="170" t="s">
        <v>210</v>
      </c>
      <c r="F82" s="170" t="s">
        <v>212</v>
      </c>
      <c r="G82" s="170">
        <v>1489.5889817075599</v>
      </c>
      <c r="H82" s="170">
        <v>58950.9687586156</v>
      </c>
      <c r="I82" s="170">
        <v>22192.656339860001</v>
      </c>
      <c r="J82" s="170">
        <v>2.0119272225753802E-3</v>
      </c>
      <c r="K82" s="170">
        <v>4.17999453768486E-5</v>
      </c>
      <c r="L82" s="170">
        <v>5.6216999510755403E-3</v>
      </c>
      <c r="M82" s="170">
        <v>7.6754271190277697E-3</v>
      </c>
      <c r="N82" s="170">
        <v>7.3690862956068699E-5</v>
      </c>
      <c r="O82" s="170">
        <v>0</v>
      </c>
      <c r="P82" s="170">
        <v>7.4641576256237902E-6</v>
      </c>
      <c r="Q82" s="170">
        <v>8.1155020581692402E-5</v>
      </c>
      <c r="R82" s="170">
        <v>1.29964639305144E-4</v>
      </c>
      <c r="S82" s="170">
        <v>2.4836242571213102E-3</v>
      </c>
      <c r="T82" s="170">
        <v>2.6947439170081498E-3</v>
      </c>
      <c r="U82" s="170">
        <v>8.01455370836075E-5</v>
      </c>
      <c r="V82" s="170">
        <v>0</v>
      </c>
      <c r="W82" s="170">
        <v>8.1179524541455793E-6</v>
      </c>
      <c r="X82" s="170">
        <v>8.82634895377531E-5</v>
      </c>
      <c r="Y82" s="170">
        <v>5.1985855722057805E-4</v>
      </c>
      <c r="Z82" s="170">
        <v>5.7951232666163897E-3</v>
      </c>
      <c r="AA82" s="170">
        <v>6.4032453133747204E-3</v>
      </c>
      <c r="AB82" s="170">
        <v>55.728656055797799</v>
      </c>
      <c r="AC82" s="170">
        <v>0.208656069525293</v>
      </c>
      <c r="AD82" s="170">
        <v>0.47618152094143601</v>
      </c>
      <c r="AE82" s="170">
        <v>56.413493646264499</v>
      </c>
      <c r="AF82" s="170">
        <v>6.8241608744321904E-5</v>
      </c>
      <c r="AG82" s="170">
        <v>1.5879265897230101E-4</v>
      </c>
      <c r="AH82" s="170">
        <v>1.9546379513735E-4</v>
      </c>
      <c r="AI82" s="170">
        <v>4.2249806285397403E-4</v>
      </c>
      <c r="AJ82" s="170">
        <v>2.3506531027603499E-4</v>
      </c>
      <c r="AK82" s="170">
        <v>4.8834854037503801E-6</v>
      </c>
      <c r="AL82" s="170">
        <v>6.5678224782427604E-4</v>
      </c>
      <c r="AM82" s="170">
        <v>8.9673104350406201E-4</v>
      </c>
      <c r="AN82" s="170">
        <v>2.06317360564213E-4</v>
      </c>
      <c r="AO82" s="170">
        <v>4.80086651813625E-4</v>
      </c>
      <c r="AP82" s="170">
        <v>7.5922901907465304E-4</v>
      </c>
      <c r="AQ82" s="170">
        <v>1.4456330314524899E-3</v>
      </c>
      <c r="AR82" s="170">
        <v>1.49771552618334E-5</v>
      </c>
      <c r="AS82" s="170">
        <v>3.03067320829698E-4</v>
      </c>
      <c r="AT82" s="170">
        <v>9.0611587679803401E-4</v>
      </c>
      <c r="AU82" s="170">
        <v>9.7340557794973594E-6</v>
      </c>
      <c r="AV82" s="170">
        <v>2.67952744012155E-3</v>
      </c>
      <c r="AW82" s="170">
        <v>3.01057808222398E-4</v>
      </c>
      <c r="AX82" s="170">
        <v>7.0054131536282304E-4</v>
      </c>
      <c r="AY82" s="170">
        <v>8.31260210056696E-4</v>
      </c>
      <c r="AZ82" s="170">
        <v>1.8328593336419099E-3</v>
      </c>
      <c r="BA82" s="170">
        <v>1.49771552618334E-5</v>
      </c>
      <c r="BB82" s="170">
        <v>3.0306732082957403E-4</v>
      </c>
      <c r="BC82" s="170">
        <v>9.0611587679766104E-4</v>
      </c>
      <c r="BD82" s="170">
        <v>9.7340557794973594E-6</v>
      </c>
      <c r="BE82" s="170">
        <v>3.0667537423104802E-3</v>
      </c>
      <c r="BF82" s="170">
        <v>6.7702702111275496E-3</v>
      </c>
      <c r="BG82" s="170">
        <v>6.2090176309576297E-3</v>
      </c>
      <c r="BH82" s="170">
        <v>3.0536749808801299E-2</v>
      </c>
      <c r="BI82" s="170">
        <v>4.3516037650886498E-2</v>
      </c>
      <c r="BJ82" s="170">
        <v>5.5148022843903302E-4</v>
      </c>
      <c r="BK82" s="170">
        <v>2.06482095623815E-6</v>
      </c>
      <c r="BL82" s="170">
        <v>4.7122021691012798E-6</v>
      </c>
      <c r="BM82" s="170">
        <v>5.5825725156437203E-4</v>
      </c>
      <c r="BN82" s="170">
        <v>5.9546249241881499</v>
      </c>
    </row>
    <row r="83" spans="1:66" x14ac:dyDescent="0.25">
      <c r="A83" s="170" t="s">
        <v>209</v>
      </c>
      <c r="B83" s="170">
        <v>2026</v>
      </c>
      <c r="C83" s="170" t="s">
        <v>178</v>
      </c>
      <c r="D83" s="170">
        <v>2021</v>
      </c>
      <c r="E83" s="170" t="s">
        <v>210</v>
      </c>
      <c r="F83" s="170" t="s">
        <v>211</v>
      </c>
      <c r="G83" s="170">
        <v>3812.2308043243502</v>
      </c>
      <c r="H83" s="170">
        <v>150855.187797413</v>
      </c>
      <c r="I83" s="170">
        <v>47953.067732048497</v>
      </c>
      <c r="J83" s="170">
        <v>7.7864912220593999E-3</v>
      </c>
      <c r="K83" s="170">
        <v>4.1730517009781398E-3</v>
      </c>
      <c r="L83" s="170">
        <v>0</v>
      </c>
      <c r="M83" s="170">
        <v>1.1959542923037501E-2</v>
      </c>
      <c r="N83" s="170">
        <v>1.62427828485581E-3</v>
      </c>
      <c r="O83" s="170">
        <v>1.11032849574815E-4</v>
      </c>
      <c r="P83" s="170">
        <v>0</v>
      </c>
      <c r="Q83" s="170">
        <v>1.7353111344306301E-3</v>
      </c>
      <c r="R83" s="170">
        <v>4.9886813946213397E-4</v>
      </c>
      <c r="S83" s="170">
        <v>6.35558009674758E-3</v>
      </c>
      <c r="T83" s="170">
        <v>8.5897593706403506E-3</v>
      </c>
      <c r="U83" s="170">
        <v>1.69772094126885E-3</v>
      </c>
      <c r="V83" s="170">
        <v>1.16053262331615E-4</v>
      </c>
      <c r="W83" s="170">
        <v>0</v>
      </c>
      <c r="X83" s="170">
        <v>1.81377420360047E-3</v>
      </c>
      <c r="Y83" s="170">
        <v>1.9954725578485298E-3</v>
      </c>
      <c r="Z83" s="170">
        <v>1.4829686892410999E-2</v>
      </c>
      <c r="AA83" s="170">
        <v>1.8638933653860001E-2</v>
      </c>
      <c r="AB83" s="170">
        <v>79.216149891410495</v>
      </c>
      <c r="AC83" s="170">
        <v>0.80470767888545303</v>
      </c>
      <c r="AD83" s="170">
        <v>0</v>
      </c>
      <c r="AE83" s="170">
        <v>80.020857570295902</v>
      </c>
      <c r="AF83" s="170">
        <v>2.9512300018616001E-4</v>
      </c>
      <c r="AG83" s="170">
        <v>2.14236815039027E-5</v>
      </c>
      <c r="AH83" s="170">
        <v>0</v>
      </c>
      <c r="AI83" s="170">
        <v>3.1654668169006297E-4</v>
      </c>
      <c r="AJ83" s="170">
        <v>1.2451675613090799E-2</v>
      </c>
      <c r="AK83" s="170">
        <v>1.2648884090656E-4</v>
      </c>
      <c r="AL83" s="170">
        <v>0</v>
      </c>
      <c r="AM83" s="170">
        <v>1.2578164453997299E-2</v>
      </c>
      <c r="AN83" s="170">
        <v>6.3538244365122301E-3</v>
      </c>
      <c r="AO83" s="170">
        <v>4.6123924930854999E-4</v>
      </c>
      <c r="AP83" s="170">
        <v>0</v>
      </c>
      <c r="AQ83" s="170">
        <v>6.8150636858207801E-3</v>
      </c>
      <c r="AR83" s="170">
        <v>0</v>
      </c>
      <c r="AS83" s="170">
        <v>0</v>
      </c>
      <c r="AT83" s="170">
        <v>0</v>
      </c>
      <c r="AU83" s="170">
        <v>0</v>
      </c>
      <c r="AV83" s="170">
        <v>6.8150636858207801E-3</v>
      </c>
      <c r="AW83" s="170">
        <v>7.2334066900184698E-3</v>
      </c>
      <c r="AX83" s="170">
        <v>5.25090220068933E-4</v>
      </c>
      <c r="AY83" s="170">
        <v>0</v>
      </c>
      <c r="AZ83" s="170">
        <v>7.7584969100874101E-3</v>
      </c>
      <c r="BA83" s="170">
        <v>0</v>
      </c>
      <c r="BB83" s="170">
        <v>0</v>
      </c>
      <c r="BC83" s="170">
        <v>0</v>
      </c>
      <c r="BD83" s="170">
        <v>0</v>
      </c>
      <c r="BE83" s="170">
        <v>7.7584969100874101E-3</v>
      </c>
      <c r="BF83" s="170">
        <v>2.6149552593019001E-2</v>
      </c>
      <c r="BG83" s="170">
        <v>3.8229889187258999E-3</v>
      </c>
      <c r="BH83" s="170">
        <v>0</v>
      </c>
      <c r="BI83" s="170">
        <v>2.9972541511744898E-2</v>
      </c>
      <c r="BJ83" s="170">
        <v>7.4887749561986503E-4</v>
      </c>
      <c r="BK83" s="170">
        <v>7.6073814758214602E-6</v>
      </c>
      <c r="BL83" s="170">
        <v>0</v>
      </c>
      <c r="BM83" s="170">
        <v>7.5648487709568599E-4</v>
      </c>
      <c r="BN83" s="170">
        <v>7.1317013251247499</v>
      </c>
    </row>
    <row r="84" spans="1:66" x14ac:dyDescent="0.25">
      <c r="A84" s="170" t="s">
        <v>209</v>
      </c>
      <c r="B84" s="170">
        <v>2026</v>
      </c>
      <c r="C84" s="170" t="s">
        <v>178</v>
      </c>
      <c r="D84" s="170">
        <v>2022</v>
      </c>
      <c r="E84" s="170" t="s">
        <v>210</v>
      </c>
      <c r="F84" s="170" t="s">
        <v>212</v>
      </c>
      <c r="G84" s="170">
        <v>1549.7962828643199</v>
      </c>
      <c r="H84" s="170">
        <v>64959.857055032902</v>
      </c>
      <c r="I84" s="170">
        <v>23089.655418216898</v>
      </c>
      <c r="J84" s="170">
        <v>1.75790640027022E-3</v>
      </c>
      <c r="K84" s="170">
        <v>3.8114950654008403E-5</v>
      </c>
      <c r="L84" s="170">
        <v>5.26582875259652E-3</v>
      </c>
      <c r="M84" s="170">
        <v>7.0618501035207603E-3</v>
      </c>
      <c r="N84" s="170">
        <v>8.1190718292289905E-5</v>
      </c>
      <c r="O84" s="170">
        <v>0</v>
      </c>
      <c r="P84" s="170">
        <v>7.7658494289105405E-6</v>
      </c>
      <c r="Q84" s="170">
        <v>8.8956567721200393E-5</v>
      </c>
      <c r="R84" s="170">
        <v>1.4321197037558801E-4</v>
      </c>
      <c r="S84" s="170">
        <v>2.7367807538774898E-3</v>
      </c>
      <c r="T84" s="170">
        <v>2.9689492919742801E-3</v>
      </c>
      <c r="U84" s="170">
        <v>8.8302314055118197E-5</v>
      </c>
      <c r="V84" s="170">
        <v>0</v>
      </c>
      <c r="W84" s="170">
        <v>8.4460698168443107E-6</v>
      </c>
      <c r="X84" s="170">
        <v>9.6748383871962499E-5</v>
      </c>
      <c r="Y84" s="170">
        <v>5.7284788150235302E-4</v>
      </c>
      <c r="Z84" s="170">
        <v>6.3858217590474801E-3</v>
      </c>
      <c r="AA84" s="170">
        <v>7.0554180244217996E-3</v>
      </c>
      <c r="AB84" s="170">
        <v>59.895770736118301</v>
      </c>
      <c r="AC84" s="170">
        <v>0.211784820238126</v>
      </c>
      <c r="AD84" s="170">
        <v>0.48547220873833002</v>
      </c>
      <c r="AE84" s="170">
        <v>60.593027765094703</v>
      </c>
      <c r="AF84" s="170">
        <v>6.9000098255368397E-5</v>
      </c>
      <c r="AG84" s="170">
        <v>1.4825166262804701E-4</v>
      </c>
      <c r="AH84" s="170">
        <v>1.83287682894151E-4</v>
      </c>
      <c r="AI84" s="170">
        <v>4.0053944377756699E-4</v>
      </c>
      <c r="AJ84" s="170">
        <v>2.16913302991451E-4</v>
      </c>
      <c r="AK84" s="170">
        <v>4.7028612336997701E-6</v>
      </c>
      <c r="AL84" s="170">
        <v>6.4973031512656997E-4</v>
      </c>
      <c r="AM84" s="170">
        <v>8.71346479351722E-4</v>
      </c>
      <c r="AN84" s="170">
        <v>2.03746317476252E-4</v>
      </c>
      <c r="AO84" s="170">
        <v>4.37763228601234E-4</v>
      </c>
      <c r="AP84" s="170">
        <v>6.9532886696676004E-4</v>
      </c>
      <c r="AQ84" s="170">
        <v>1.33683841304424E-3</v>
      </c>
      <c r="AR84" s="170">
        <v>1.29865051256997E-5</v>
      </c>
      <c r="AS84" s="170">
        <v>2.3789585885375901E-4</v>
      </c>
      <c r="AT84" s="170">
        <v>6.9476072318697905E-4</v>
      </c>
      <c r="AU84" s="170">
        <v>7.8975490124655002E-6</v>
      </c>
      <c r="AV84" s="170">
        <v>2.2903790492231498E-3</v>
      </c>
      <c r="AW84" s="170">
        <v>2.9730614818375601E-4</v>
      </c>
      <c r="AX84" s="170">
        <v>6.3878307556202905E-4</v>
      </c>
      <c r="AY84" s="170">
        <v>7.6129758675154197E-4</v>
      </c>
      <c r="AZ84" s="170">
        <v>1.69738681049732E-3</v>
      </c>
      <c r="BA84" s="170">
        <v>1.29865051256997E-5</v>
      </c>
      <c r="BB84" s="170">
        <v>2.37895858853661E-4</v>
      </c>
      <c r="BC84" s="170">
        <v>6.9476072318669401E-4</v>
      </c>
      <c r="BD84" s="170">
        <v>7.8975490124655002E-6</v>
      </c>
      <c r="BE84" s="170">
        <v>2.6509274466758399E-3</v>
      </c>
      <c r="BF84" s="170">
        <v>7.4272846153923301E-3</v>
      </c>
      <c r="BG84" s="170">
        <v>6.4599782643842696E-3</v>
      </c>
      <c r="BH84" s="170">
        <v>3.2560741142336001E-2</v>
      </c>
      <c r="BI84" s="170">
        <v>4.6448004022112598E-2</v>
      </c>
      <c r="BJ84" s="170">
        <v>5.9271720629713604E-4</v>
      </c>
      <c r="BK84" s="170">
        <v>2.0957824808820301E-6</v>
      </c>
      <c r="BL84" s="170">
        <v>4.8041410564029397E-6</v>
      </c>
      <c r="BM84" s="170">
        <v>5.9961712983442196E-4</v>
      </c>
      <c r="BN84" s="170">
        <v>6.3957881358044499</v>
      </c>
    </row>
    <row r="85" spans="1:66" x14ac:dyDescent="0.25">
      <c r="A85" s="170" t="s">
        <v>209</v>
      </c>
      <c r="B85" s="170">
        <v>2026</v>
      </c>
      <c r="C85" s="170" t="s">
        <v>178</v>
      </c>
      <c r="D85" s="170">
        <v>2022</v>
      </c>
      <c r="E85" s="170" t="s">
        <v>210</v>
      </c>
      <c r="F85" s="170" t="s">
        <v>211</v>
      </c>
      <c r="G85" s="170">
        <v>3853.9634695919299</v>
      </c>
      <c r="H85" s="170">
        <v>161523.087618811</v>
      </c>
      <c r="I85" s="170">
        <v>48478.012161421699</v>
      </c>
      <c r="J85" s="170">
        <v>6.0088663800567698E-3</v>
      </c>
      <c r="K85" s="170">
        <v>3.2735860887886598E-3</v>
      </c>
      <c r="L85" s="170">
        <v>0</v>
      </c>
      <c r="M85" s="170">
        <v>9.28245246884544E-3</v>
      </c>
      <c r="N85" s="170">
        <v>1.5609332123795599E-3</v>
      </c>
      <c r="O85" s="170">
        <v>1.1224833126594299E-4</v>
      </c>
      <c r="P85" s="170">
        <v>0</v>
      </c>
      <c r="Q85" s="170">
        <v>1.6731815436455001E-3</v>
      </c>
      <c r="R85" s="170">
        <v>5.3414617937294E-4</v>
      </c>
      <c r="S85" s="170">
        <v>6.8050223252112598E-3</v>
      </c>
      <c r="T85" s="170">
        <v>9.0123500482297107E-3</v>
      </c>
      <c r="U85" s="170">
        <v>1.63151168570482E-3</v>
      </c>
      <c r="V85" s="170">
        <v>1.17323702711196E-4</v>
      </c>
      <c r="W85" s="170">
        <v>0</v>
      </c>
      <c r="X85" s="170">
        <v>1.7488353884160201E-3</v>
      </c>
      <c r="Y85" s="170">
        <v>2.13658471749176E-3</v>
      </c>
      <c r="Z85" s="170">
        <v>1.58783854254929E-2</v>
      </c>
      <c r="AA85" s="170">
        <v>1.97638055314007E-2</v>
      </c>
      <c r="AB85" s="170">
        <v>82.7287036297014</v>
      </c>
      <c r="AC85" s="170">
        <v>0.79349182054150402</v>
      </c>
      <c r="AD85" s="170">
        <v>0</v>
      </c>
      <c r="AE85" s="170">
        <v>83.522195450242904</v>
      </c>
      <c r="AF85" s="170">
        <v>3.0840671314395199E-4</v>
      </c>
      <c r="AG85" s="170">
        <v>2.1658207526825299E-5</v>
      </c>
      <c r="AH85" s="170">
        <v>0</v>
      </c>
      <c r="AI85" s="170">
        <v>3.3006492067077701E-4</v>
      </c>
      <c r="AJ85" s="170">
        <v>1.30038001455593E-2</v>
      </c>
      <c r="AK85" s="170">
        <v>1.2472586416491501E-4</v>
      </c>
      <c r="AL85" s="170">
        <v>0</v>
      </c>
      <c r="AM85" s="170">
        <v>1.31285260097242E-2</v>
      </c>
      <c r="AN85" s="170">
        <v>6.6398149555351102E-3</v>
      </c>
      <c r="AO85" s="170">
        <v>4.6628845650183702E-4</v>
      </c>
      <c r="AP85" s="170">
        <v>0</v>
      </c>
      <c r="AQ85" s="170">
        <v>7.1061034120369496E-3</v>
      </c>
      <c r="AR85" s="170">
        <v>0</v>
      </c>
      <c r="AS85" s="170">
        <v>0</v>
      </c>
      <c r="AT85" s="170">
        <v>0</v>
      </c>
      <c r="AU85" s="170">
        <v>0</v>
      </c>
      <c r="AV85" s="170">
        <v>7.1061034120369496E-3</v>
      </c>
      <c r="AW85" s="170">
        <v>7.55898788198442E-3</v>
      </c>
      <c r="AX85" s="170">
        <v>5.3083840676438601E-4</v>
      </c>
      <c r="AY85" s="170">
        <v>0</v>
      </c>
      <c r="AZ85" s="170">
        <v>8.0898262887488092E-3</v>
      </c>
      <c r="BA85" s="170">
        <v>0</v>
      </c>
      <c r="BB85" s="170">
        <v>0</v>
      </c>
      <c r="BC85" s="170">
        <v>0</v>
      </c>
      <c r="BD85" s="170">
        <v>0</v>
      </c>
      <c r="BE85" s="170">
        <v>8.0898262887488092E-3</v>
      </c>
      <c r="BF85" s="170">
        <v>2.5313636911730299E-2</v>
      </c>
      <c r="BG85" s="170">
        <v>3.8648393535647002E-3</v>
      </c>
      <c r="BH85" s="170">
        <v>0</v>
      </c>
      <c r="BI85" s="170">
        <v>2.9178476265295E-2</v>
      </c>
      <c r="BJ85" s="170">
        <v>7.8208376038238297E-4</v>
      </c>
      <c r="BK85" s="170">
        <v>7.5013512797142697E-6</v>
      </c>
      <c r="BL85" s="170">
        <v>0</v>
      </c>
      <c r="BM85" s="170">
        <v>7.8958511166209795E-4</v>
      </c>
      <c r="BN85" s="170">
        <v>7.4437511675822803</v>
      </c>
    </row>
    <row r="86" spans="1:66" x14ac:dyDescent="0.25">
      <c r="A86" s="170" t="s">
        <v>209</v>
      </c>
      <c r="B86" s="170">
        <v>2026</v>
      </c>
      <c r="C86" s="170" t="s">
        <v>178</v>
      </c>
      <c r="D86" s="170">
        <v>2023</v>
      </c>
      <c r="E86" s="170" t="s">
        <v>210</v>
      </c>
      <c r="F86" s="170" t="s">
        <v>212</v>
      </c>
      <c r="G86" s="170">
        <v>1606.3748465238</v>
      </c>
      <c r="H86" s="170">
        <v>71931.700930974897</v>
      </c>
      <c r="I86" s="170">
        <v>23932.591714683302</v>
      </c>
      <c r="J86" s="170">
        <v>2.0930471170074001E-3</v>
      </c>
      <c r="K86" s="170">
        <v>3.9506416865277199E-5</v>
      </c>
      <c r="L86" s="170">
        <v>5.9629273334747702E-3</v>
      </c>
      <c r="M86" s="170">
        <v>8.0954808673474495E-3</v>
      </c>
      <c r="N86" s="170">
        <v>8.9891758549756601E-5</v>
      </c>
      <c r="O86" s="170">
        <v>0</v>
      </c>
      <c r="P86" s="170">
        <v>8.0493580494574098E-6</v>
      </c>
      <c r="Q86" s="170">
        <v>9.7941116599214106E-5</v>
      </c>
      <c r="R86" s="170">
        <v>1.5858225510048701E-4</v>
      </c>
      <c r="S86" s="170">
        <v>3.0305068949703202E-3</v>
      </c>
      <c r="T86" s="170">
        <v>3.2870302666700201E-3</v>
      </c>
      <c r="U86" s="170">
        <v>9.7765489225647796E-5</v>
      </c>
      <c r="V86" s="170">
        <v>0</v>
      </c>
      <c r="W86" s="170">
        <v>8.7544113092638997E-6</v>
      </c>
      <c r="X86" s="170">
        <v>1.0651990053491101E-4</v>
      </c>
      <c r="Y86" s="170">
        <v>6.3432902040195095E-4</v>
      </c>
      <c r="Z86" s="170">
        <v>7.0711827549307504E-3</v>
      </c>
      <c r="AA86" s="170">
        <v>7.8120316758676202E-3</v>
      </c>
      <c r="AB86" s="170">
        <v>64.649159547663203</v>
      </c>
      <c r="AC86" s="170">
        <v>0.21429384697516199</v>
      </c>
      <c r="AD86" s="170">
        <v>0.49568275843418202</v>
      </c>
      <c r="AE86" s="170">
        <v>65.359136153072498</v>
      </c>
      <c r="AF86" s="170">
        <v>8.4488649366548497E-5</v>
      </c>
      <c r="AG86" s="170">
        <v>1.5380875359106901E-4</v>
      </c>
      <c r="AH86" s="170">
        <v>2.0258088221564001E-4</v>
      </c>
      <c r="AI86" s="170">
        <v>4.4087828517325802E-4</v>
      </c>
      <c r="AJ86" s="170">
        <v>2.5557213282874E-4</v>
      </c>
      <c r="AK86" s="170">
        <v>4.8236886650698403E-6</v>
      </c>
      <c r="AL86" s="170">
        <v>7.2806595544596796E-4</v>
      </c>
      <c r="AM86" s="170">
        <v>9.8846177693977895E-4</v>
      </c>
      <c r="AN86" s="170">
        <v>2.4924985214577099E-4</v>
      </c>
      <c r="AO86" s="170">
        <v>4.53744693372473E-4</v>
      </c>
      <c r="AP86" s="170">
        <v>7.67796726721468E-4</v>
      </c>
      <c r="AQ86" s="170">
        <v>1.4707912722397101E-3</v>
      </c>
      <c r="AR86" s="170">
        <v>1.16126213878834E-5</v>
      </c>
      <c r="AS86" s="170">
        <v>1.9116009942896401E-4</v>
      </c>
      <c r="AT86" s="170">
        <v>4.9613791038562605E-4</v>
      </c>
      <c r="AU86" s="170">
        <v>6.5984977590927997E-6</v>
      </c>
      <c r="AV86" s="170">
        <v>2.17630040120128E-3</v>
      </c>
      <c r="AW86" s="170">
        <v>3.63704799157742E-4</v>
      </c>
      <c r="AX86" s="170">
        <v>6.6210319144105803E-4</v>
      </c>
      <c r="AY86" s="170">
        <v>8.4064077149371302E-4</v>
      </c>
      <c r="AZ86" s="170">
        <v>1.8664487620925099E-3</v>
      </c>
      <c r="BA86" s="170">
        <v>1.16126213878834E-5</v>
      </c>
      <c r="BB86" s="170">
        <v>1.91160099428885E-4</v>
      </c>
      <c r="BC86" s="170">
        <v>4.9613791038542201E-4</v>
      </c>
      <c r="BD86" s="170">
        <v>6.5984977590927997E-6</v>
      </c>
      <c r="BE86" s="170">
        <v>2.5719578910537899E-3</v>
      </c>
      <c r="BF86" s="170">
        <v>8.5060222972132404E-3</v>
      </c>
      <c r="BG86" s="170">
        <v>6.6958133192953602E-3</v>
      </c>
      <c r="BH86" s="170">
        <v>3.60314573827797E-2</v>
      </c>
      <c r="BI86" s="170">
        <v>5.1233292999288298E-2</v>
      </c>
      <c r="BJ86" s="170">
        <v>6.3975584195032098E-4</v>
      </c>
      <c r="BK86" s="170">
        <v>2.12061133440246E-6</v>
      </c>
      <c r="BL86" s="170">
        <v>4.9051827228863097E-6</v>
      </c>
      <c r="BM86" s="170">
        <v>6.4678163600760999E-4</v>
      </c>
      <c r="BN86" s="170">
        <v>6.8988661400917</v>
      </c>
    </row>
    <row r="87" spans="1:66" x14ac:dyDescent="0.25">
      <c r="A87" s="170" t="s">
        <v>209</v>
      </c>
      <c r="B87" s="170">
        <v>2026</v>
      </c>
      <c r="C87" s="170" t="s">
        <v>178</v>
      </c>
      <c r="D87" s="170">
        <v>2023</v>
      </c>
      <c r="E87" s="170" t="s">
        <v>210</v>
      </c>
      <c r="F87" s="170" t="s">
        <v>211</v>
      </c>
      <c r="G87" s="170">
        <v>3872.3220897952001</v>
      </c>
      <c r="H87" s="170">
        <v>173380.989376679</v>
      </c>
      <c r="I87" s="170">
        <v>48708.9405084346</v>
      </c>
      <c r="J87" s="170">
        <v>6.0956320472562798E-3</v>
      </c>
      <c r="K87" s="170">
        <v>3.2891800413989902E-3</v>
      </c>
      <c r="L87" s="170">
        <v>0</v>
      </c>
      <c r="M87" s="170">
        <v>9.3848120886552804E-3</v>
      </c>
      <c r="N87" s="170">
        <v>1.4746223738000401E-3</v>
      </c>
      <c r="O87" s="170">
        <v>1.12783033916453E-4</v>
      </c>
      <c r="P87" s="170">
        <v>0</v>
      </c>
      <c r="Q87" s="170">
        <v>1.5874054077165E-3</v>
      </c>
      <c r="R87" s="170">
        <v>5.7335947706752596E-4</v>
      </c>
      <c r="S87" s="170">
        <v>7.3045997378402804E-3</v>
      </c>
      <c r="T87" s="170">
        <v>9.4653646226243102E-3</v>
      </c>
      <c r="U87" s="170">
        <v>1.5412982540034101E-3</v>
      </c>
      <c r="V87" s="170">
        <v>1.17882582242855E-4</v>
      </c>
      <c r="W87" s="170">
        <v>0</v>
      </c>
      <c r="X87" s="170">
        <v>1.65918083624627E-3</v>
      </c>
      <c r="Y87" s="170">
        <v>2.2934379082700999E-3</v>
      </c>
      <c r="Z87" s="170">
        <v>1.7044066054960599E-2</v>
      </c>
      <c r="AA87" s="170">
        <v>2.0996684799477E-2</v>
      </c>
      <c r="AB87" s="170">
        <v>86.559447394138004</v>
      </c>
      <c r="AC87" s="170">
        <v>0.77715125265323304</v>
      </c>
      <c r="AD87" s="170">
        <v>0</v>
      </c>
      <c r="AE87" s="170">
        <v>87.336598646791202</v>
      </c>
      <c r="AF87" s="170">
        <v>3.2250143368525703E-4</v>
      </c>
      <c r="AG87" s="170">
        <v>2.17613778888191E-5</v>
      </c>
      <c r="AH87" s="170">
        <v>0</v>
      </c>
      <c r="AI87" s="170">
        <v>3.4426281157407597E-4</v>
      </c>
      <c r="AJ87" s="170">
        <v>1.3605939719080799E-2</v>
      </c>
      <c r="AK87" s="170">
        <v>1.2215735444868499E-4</v>
      </c>
      <c r="AL87" s="170">
        <v>0</v>
      </c>
      <c r="AM87" s="170">
        <v>1.37280970735295E-2</v>
      </c>
      <c r="AN87" s="170">
        <v>6.9432659903398098E-3</v>
      </c>
      <c r="AO87" s="170">
        <v>4.6850965365267299E-4</v>
      </c>
      <c r="AP87" s="170">
        <v>0</v>
      </c>
      <c r="AQ87" s="170">
        <v>7.4117756439924798E-3</v>
      </c>
      <c r="AR87" s="170">
        <v>0</v>
      </c>
      <c r="AS87" s="170">
        <v>0</v>
      </c>
      <c r="AT87" s="170">
        <v>0</v>
      </c>
      <c r="AU87" s="170">
        <v>0</v>
      </c>
      <c r="AV87" s="170">
        <v>7.4117756439924798E-3</v>
      </c>
      <c r="AW87" s="170">
        <v>7.9044467103139907E-3</v>
      </c>
      <c r="AX87" s="170">
        <v>5.3336709204539299E-4</v>
      </c>
      <c r="AY87" s="170">
        <v>0</v>
      </c>
      <c r="AZ87" s="170">
        <v>8.4378138023593792E-3</v>
      </c>
      <c r="BA87" s="170">
        <v>0</v>
      </c>
      <c r="BB87" s="170">
        <v>0</v>
      </c>
      <c r="BC87" s="170">
        <v>0</v>
      </c>
      <c r="BD87" s="170">
        <v>0</v>
      </c>
      <c r="BE87" s="170">
        <v>8.4378138023593792E-3</v>
      </c>
      <c r="BF87" s="170">
        <v>2.4146050250890901E-2</v>
      </c>
      <c r="BG87" s="170">
        <v>3.8832497817897099E-3</v>
      </c>
      <c r="BH87" s="170">
        <v>0</v>
      </c>
      <c r="BI87" s="170">
        <v>2.8029300032680601E-2</v>
      </c>
      <c r="BJ87" s="170">
        <v>8.1829806517509499E-4</v>
      </c>
      <c r="BK87" s="170">
        <v>7.3468741488015699E-6</v>
      </c>
      <c r="BL87" s="170">
        <v>0</v>
      </c>
      <c r="BM87" s="170">
        <v>8.2564493932389704E-4</v>
      </c>
      <c r="BN87" s="170">
        <v>7.7837023397811897</v>
      </c>
    </row>
    <row r="88" spans="1:66" x14ac:dyDescent="0.25">
      <c r="A88" s="170" t="s">
        <v>209</v>
      </c>
      <c r="B88" s="170">
        <v>2026</v>
      </c>
      <c r="C88" s="170" t="s">
        <v>178</v>
      </c>
      <c r="D88" s="170">
        <v>2024</v>
      </c>
      <c r="E88" s="170" t="s">
        <v>210</v>
      </c>
      <c r="F88" s="170" t="s">
        <v>212</v>
      </c>
      <c r="G88" s="170">
        <v>1662.1094067976501</v>
      </c>
      <c r="H88" s="170">
        <v>80564.424093315203</v>
      </c>
      <c r="I88" s="170">
        <v>24762.953618268799</v>
      </c>
      <c r="J88" s="170">
        <v>2.6723039314766701E-3</v>
      </c>
      <c r="K88" s="170">
        <v>4.0877126059800899E-5</v>
      </c>
      <c r="L88" s="170">
        <v>7.0554926404244097E-3</v>
      </c>
      <c r="M88" s="170">
        <v>9.7686736979608908E-3</v>
      </c>
      <c r="N88" s="170">
        <v>1.0066588274708E-4</v>
      </c>
      <c r="O88" s="170">
        <v>0</v>
      </c>
      <c r="P88" s="170">
        <v>8.3286374669259598E-6</v>
      </c>
      <c r="Q88" s="170">
        <v>1.0899452021400599E-4</v>
      </c>
      <c r="R88" s="170">
        <v>1.7761415187234099E-4</v>
      </c>
      <c r="S88" s="170">
        <v>3.39420644228044E-3</v>
      </c>
      <c r="T88" s="170">
        <v>3.68081511436679E-3</v>
      </c>
      <c r="U88" s="170">
        <v>1.09483332330766E-4</v>
      </c>
      <c r="V88" s="170">
        <v>0</v>
      </c>
      <c r="W88" s="170">
        <v>9.0581531574596104E-6</v>
      </c>
      <c r="X88" s="170">
        <v>1.18541485488225E-4</v>
      </c>
      <c r="Y88" s="170">
        <v>7.1045660748936495E-4</v>
      </c>
      <c r="Z88" s="170">
        <v>7.9198150319876991E-3</v>
      </c>
      <c r="AA88" s="170">
        <v>8.7488131249652892E-3</v>
      </c>
      <c r="AB88" s="170">
        <v>70.610809751649199</v>
      </c>
      <c r="AC88" s="170">
        <v>0.21655029047699401</v>
      </c>
      <c r="AD88" s="170">
        <v>0.50819465406047903</v>
      </c>
      <c r="AE88" s="170">
        <v>71.335554696186605</v>
      </c>
      <c r="AF88" s="170">
        <v>1.0925737861510499E-4</v>
      </c>
      <c r="AG88" s="170">
        <v>1.5874760301370699E-4</v>
      </c>
      <c r="AH88" s="170">
        <v>2.3373487627964301E-4</v>
      </c>
      <c r="AI88" s="170">
        <v>5.0173985790845604E-4</v>
      </c>
      <c r="AJ88" s="170">
        <v>3.1902216909557399E-4</v>
      </c>
      <c r="AK88" s="170">
        <v>4.8797082085242899E-6</v>
      </c>
      <c r="AL88" s="170">
        <v>8.4224878339364496E-4</v>
      </c>
      <c r="AM88" s="170">
        <v>1.1661506606977399E-3</v>
      </c>
      <c r="AN88" s="170">
        <v>3.2313332221542402E-4</v>
      </c>
      <c r="AO88" s="170">
        <v>4.69487756715649E-4</v>
      </c>
      <c r="AP88" s="170">
        <v>8.8809194859472505E-4</v>
      </c>
      <c r="AQ88" s="170">
        <v>1.6807130275257899E-3</v>
      </c>
      <c r="AR88" s="170">
        <v>1.0721176283851401E-5</v>
      </c>
      <c r="AS88" s="170">
        <v>1.5876554380645099E-4</v>
      </c>
      <c r="AT88" s="170">
        <v>3.73471361131237E-4</v>
      </c>
      <c r="AU88" s="170">
        <v>5.71555203303535E-6</v>
      </c>
      <c r="AV88" s="170">
        <v>2.22938666078037E-3</v>
      </c>
      <c r="AW88" s="170">
        <v>4.7151538524805897E-4</v>
      </c>
      <c r="AX88" s="170">
        <v>6.8507543251588297E-4</v>
      </c>
      <c r="AY88" s="170">
        <v>9.7234889762020901E-4</v>
      </c>
      <c r="AZ88" s="170">
        <v>2.1289397153841502E-3</v>
      </c>
      <c r="BA88" s="170">
        <v>1.0721176283851401E-5</v>
      </c>
      <c r="BB88" s="170">
        <v>1.5876554380638599E-4</v>
      </c>
      <c r="BC88" s="170">
        <v>3.7347136113108299E-4</v>
      </c>
      <c r="BD88" s="170">
        <v>5.71555203303535E-6</v>
      </c>
      <c r="BE88" s="170">
        <v>2.6776133486385101E-3</v>
      </c>
      <c r="BF88" s="170">
        <v>1.01967698060623E-2</v>
      </c>
      <c r="BG88" s="170">
        <v>6.9281303353606301E-3</v>
      </c>
      <c r="BH88" s="170">
        <v>4.1188182575143603E-2</v>
      </c>
      <c r="BI88" s="170">
        <v>5.83130827165666E-2</v>
      </c>
      <c r="BJ88" s="170">
        <v>6.9875120356600396E-4</v>
      </c>
      <c r="BK88" s="170">
        <v>2.1429406720524601E-6</v>
      </c>
      <c r="BL88" s="170">
        <v>5.0289980729512098E-6</v>
      </c>
      <c r="BM88" s="170">
        <v>7.0592314231100804E-4</v>
      </c>
      <c r="BN88" s="170">
        <v>7.5296962573922697</v>
      </c>
    </row>
    <row r="89" spans="1:66" x14ac:dyDescent="0.25">
      <c r="A89" s="170" t="s">
        <v>209</v>
      </c>
      <c r="B89" s="170">
        <v>2026</v>
      </c>
      <c r="C89" s="170" t="s">
        <v>178</v>
      </c>
      <c r="D89" s="170">
        <v>2024</v>
      </c>
      <c r="E89" s="170" t="s">
        <v>210</v>
      </c>
      <c r="F89" s="170" t="s">
        <v>211</v>
      </c>
      <c r="G89" s="170">
        <v>3884.92467216362</v>
      </c>
      <c r="H89" s="170">
        <v>188288.09878999001</v>
      </c>
      <c r="I89" s="170">
        <v>48867.465140580804</v>
      </c>
      <c r="J89" s="170">
        <v>6.2165669241099003E-3</v>
      </c>
      <c r="K89" s="170">
        <v>3.2998847713865999E-3</v>
      </c>
      <c r="L89" s="170">
        <v>0</v>
      </c>
      <c r="M89" s="170">
        <v>9.5164516954965098E-3</v>
      </c>
      <c r="N89" s="170">
        <v>1.3727970451633501E-3</v>
      </c>
      <c r="O89" s="170">
        <v>1.13150089507836E-4</v>
      </c>
      <c r="P89" s="170">
        <v>0</v>
      </c>
      <c r="Q89" s="170">
        <v>1.48594713467119E-3</v>
      </c>
      <c r="R89" s="170">
        <v>6.2265630302596302E-4</v>
      </c>
      <c r="S89" s="170">
        <v>7.9326413005507707E-3</v>
      </c>
      <c r="T89" s="170">
        <v>1.00412447382479E-2</v>
      </c>
      <c r="U89" s="170">
        <v>1.4348688358489701E-3</v>
      </c>
      <c r="V89" s="170">
        <v>1.18266234459294E-4</v>
      </c>
      <c r="W89" s="170">
        <v>0</v>
      </c>
      <c r="X89" s="170">
        <v>1.5531350703082601E-3</v>
      </c>
      <c r="Y89" s="170">
        <v>2.4906252121038499E-3</v>
      </c>
      <c r="Z89" s="170">
        <v>1.8509496367951801E-2</v>
      </c>
      <c r="AA89" s="170">
        <v>2.2553256650363899E-2</v>
      </c>
      <c r="AB89" s="170">
        <v>91.667819315498306</v>
      </c>
      <c r="AC89" s="170">
        <v>0.76033568954712605</v>
      </c>
      <c r="AD89" s="170">
        <v>0</v>
      </c>
      <c r="AE89" s="170">
        <v>92.428155005045397</v>
      </c>
      <c r="AF89" s="170">
        <v>3.4051279672027201E-4</v>
      </c>
      <c r="AG89" s="170">
        <v>2.1832200912042601E-5</v>
      </c>
      <c r="AH89" s="170">
        <v>0</v>
      </c>
      <c r="AI89" s="170">
        <v>3.6234499763231401E-4</v>
      </c>
      <c r="AJ89" s="170">
        <v>1.4408904646851101E-2</v>
      </c>
      <c r="AK89" s="170">
        <v>1.19514182098909E-4</v>
      </c>
      <c r="AL89" s="170">
        <v>0</v>
      </c>
      <c r="AM89" s="170">
        <v>1.4528418828950101E-2</v>
      </c>
      <c r="AN89" s="170">
        <v>7.3310400320599697E-3</v>
      </c>
      <c r="AO89" s="170">
        <v>4.700344316447E-4</v>
      </c>
      <c r="AP89" s="170">
        <v>0</v>
      </c>
      <c r="AQ89" s="170">
        <v>7.80107446370467E-3</v>
      </c>
      <c r="AR89" s="170">
        <v>0</v>
      </c>
      <c r="AS89" s="170">
        <v>0</v>
      </c>
      <c r="AT89" s="170">
        <v>0</v>
      </c>
      <c r="AU89" s="170">
        <v>0</v>
      </c>
      <c r="AV89" s="170">
        <v>7.80107446370467E-3</v>
      </c>
      <c r="AW89" s="170">
        <v>8.3459016758424091E-3</v>
      </c>
      <c r="AX89" s="170">
        <v>5.3510295041518695E-4</v>
      </c>
      <c r="AY89" s="170">
        <v>0</v>
      </c>
      <c r="AZ89" s="170">
        <v>8.8810046262575992E-3</v>
      </c>
      <c r="BA89" s="170">
        <v>0</v>
      </c>
      <c r="BB89" s="170">
        <v>0</v>
      </c>
      <c r="BC89" s="170">
        <v>0</v>
      </c>
      <c r="BD89" s="170">
        <v>0</v>
      </c>
      <c r="BE89" s="170">
        <v>8.8810046262575992E-3</v>
      </c>
      <c r="BF89" s="170">
        <v>2.27801667271889E-2</v>
      </c>
      <c r="BG89" s="170">
        <v>3.8958879286425099E-3</v>
      </c>
      <c r="BH89" s="170">
        <v>0</v>
      </c>
      <c r="BI89" s="170">
        <v>2.6676054655831401E-2</v>
      </c>
      <c r="BJ89" s="170">
        <v>8.6659055068981903E-4</v>
      </c>
      <c r="BK89" s="170">
        <v>7.1879066048903698E-6</v>
      </c>
      <c r="BL89" s="170">
        <v>0</v>
      </c>
      <c r="BM89" s="170">
        <v>8.7377845729470901E-4</v>
      </c>
      <c r="BN89" s="170">
        <v>8.2374772720881797</v>
      </c>
    </row>
    <row r="90" spans="1:66" x14ac:dyDescent="0.25">
      <c r="A90" s="170" t="s">
        <v>209</v>
      </c>
      <c r="B90" s="170">
        <v>2026</v>
      </c>
      <c r="C90" s="170" t="s">
        <v>178</v>
      </c>
      <c r="D90" s="170">
        <v>2025</v>
      </c>
      <c r="E90" s="170" t="s">
        <v>210</v>
      </c>
      <c r="F90" s="170" t="s">
        <v>212</v>
      </c>
      <c r="G90" s="170">
        <v>1700.24863802457</v>
      </c>
      <c r="H90" s="170">
        <v>91261.724867966201</v>
      </c>
      <c r="I90" s="170">
        <v>25331.1713360955</v>
      </c>
      <c r="J90" s="170">
        <v>3.3471893342086698E-3</v>
      </c>
      <c r="K90" s="170">
        <v>4.1815104123284998E-5</v>
      </c>
      <c r="L90" s="170">
        <v>8.0886585070338492E-3</v>
      </c>
      <c r="M90" s="170">
        <v>1.1477662945365801E-2</v>
      </c>
      <c r="N90" s="170">
        <v>1.14016400356631E-4</v>
      </c>
      <c r="O90" s="170">
        <v>0</v>
      </c>
      <c r="P90" s="170">
        <v>8.5197487312369606E-6</v>
      </c>
      <c r="Q90" s="170">
        <v>1.2253614908786799E-4</v>
      </c>
      <c r="R90" s="170">
        <v>2.01197663152857E-4</v>
      </c>
      <c r="S90" s="170">
        <v>3.8448873428510999E-3</v>
      </c>
      <c r="T90" s="170">
        <v>4.1686211550918204E-3</v>
      </c>
      <c r="U90" s="170">
        <v>1.2400323834407299E-4</v>
      </c>
      <c r="V90" s="170">
        <v>0</v>
      </c>
      <c r="W90" s="170">
        <v>9.2660040945569798E-6</v>
      </c>
      <c r="X90" s="170">
        <v>1.3326924243863E-4</v>
      </c>
      <c r="Y90" s="170">
        <v>8.0479065261142898E-4</v>
      </c>
      <c r="Z90" s="170">
        <v>8.9714037999858998E-3</v>
      </c>
      <c r="AA90" s="170">
        <v>9.9094636950359596E-3</v>
      </c>
      <c r="AB90" s="170">
        <v>77.950832310248302</v>
      </c>
      <c r="AC90" s="170">
        <v>0.21622181710334401</v>
      </c>
      <c r="AD90" s="170">
        <v>0.51503144165057102</v>
      </c>
      <c r="AE90" s="170">
        <v>78.682085569002197</v>
      </c>
      <c r="AF90" s="170">
        <v>1.4055023794894299E-4</v>
      </c>
      <c r="AG90" s="170">
        <v>1.62503785301283E-4</v>
      </c>
      <c r="AH90" s="170">
        <v>2.6279873367981402E-4</v>
      </c>
      <c r="AI90" s="170">
        <v>5.6585275693004202E-4</v>
      </c>
      <c r="AJ90" s="170">
        <v>3.9519311269647E-4</v>
      </c>
      <c r="AK90" s="170">
        <v>4.9367649931540502E-6</v>
      </c>
      <c r="AL90" s="170">
        <v>9.5496022948676003E-4</v>
      </c>
      <c r="AM90" s="170">
        <v>1.35509010717638E-3</v>
      </c>
      <c r="AN90" s="170">
        <v>4.1540187177182099E-4</v>
      </c>
      <c r="AO90" s="170">
        <v>4.8026075519478403E-4</v>
      </c>
      <c r="AP90" s="170">
        <v>9.9782466446734792E-4</v>
      </c>
      <c r="AQ90" s="170">
        <v>1.89348729143395E-3</v>
      </c>
      <c r="AR90" s="170">
        <v>1.0079937018096199E-5</v>
      </c>
      <c r="AS90" s="170">
        <v>1.3551261821556E-4</v>
      </c>
      <c r="AT90" s="170">
        <v>2.5437192474324301E-4</v>
      </c>
      <c r="AU90" s="170">
        <v>5.08433913068934E-6</v>
      </c>
      <c r="AV90" s="170">
        <v>2.2985361105415398E-3</v>
      </c>
      <c r="AW90" s="170">
        <v>6.0615343616798097E-4</v>
      </c>
      <c r="AX90" s="170">
        <v>7.0079536660791703E-4</v>
      </c>
      <c r="AY90" s="170">
        <v>1.09249240920192E-3</v>
      </c>
      <c r="AZ90" s="170">
        <v>2.3994412119778198E-3</v>
      </c>
      <c r="BA90" s="170">
        <v>1.0079937018096199E-5</v>
      </c>
      <c r="BB90" s="170">
        <v>1.35512618215504E-4</v>
      </c>
      <c r="BC90" s="170">
        <v>2.5437192474313898E-4</v>
      </c>
      <c r="BD90" s="170">
        <v>5.08433913068934E-6</v>
      </c>
      <c r="BE90" s="170">
        <v>2.80449003108525E-3</v>
      </c>
      <c r="BF90" s="170">
        <v>1.22612151867209E-2</v>
      </c>
      <c r="BG90" s="170">
        <v>7.0871051680340604E-3</v>
      </c>
      <c r="BH90" s="170">
        <v>4.6123868712019997E-2</v>
      </c>
      <c r="BI90" s="170">
        <v>6.5472189066775099E-2</v>
      </c>
      <c r="BJ90" s="170">
        <v>7.7138667701634196E-4</v>
      </c>
      <c r="BK90" s="170">
        <v>2.1396901617413002E-6</v>
      </c>
      <c r="BL90" s="170">
        <v>5.0966536284377498E-6</v>
      </c>
      <c r="BM90" s="170">
        <v>7.7862302080652099E-4</v>
      </c>
      <c r="BN90" s="170">
        <v>8.3051461190138394</v>
      </c>
    </row>
    <row r="91" spans="1:66" x14ac:dyDescent="0.25">
      <c r="A91" s="170" t="s">
        <v>209</v>
      </c>
      <c r="B91" s="170">
        <v>2026</v>
      </c>
      <c r="C91" s="170" t="s">
        <v>178</v>
      </c>
      <c r="D91" s="170">
        <v>2025</v>
      </c>
      <c r="E91" s="170" t="s">
        <v>210</v>
      </c>
      <c r="F91" s="170" t="s">
        <v>211</v>
      </c>
      <c r="G91" s="170">
        <v>3916.2967574374002</v>
      </c>
      <c r="H91" s="170">
        <v>210188.23270110201</v>
      </c>
      <c r="I91" s="170">
        <v>49262.086507241598</v>
      </c>
      <c r="J91" s="170">
        <v>6.4691041640513496E-3</v>
      </c>
      <c r="K91" s="170">
        <v>3.32653246089867E-3</v>
      </c>
      <c r="L91" s="170">
        <v>0</v>
      </c>
      <c r="M91" s="170">
        <v>9.7956366249500292E-3</v>
      </c>
      <c r="N91" s="170">
        <v>1.26561933148689E-3</v>
      </c>
      <c r="O91" s="170">
        <v>1.14063814883828E-4</v>
      </c>
      <c r="P91" s="170">
        <v>0</v>
      </c>
      <c r="Q91" s="170">
        <v>1.3796831463707201E-3</v>
      </c>
      <c r="R91" s="170">
        <v>6.9507859898889897E-4</v>
      </c>
      <c r="S91" s="170">
        <v>8.8553013511185694E-3</v>
      </c>
      <c r="T91" s="170">
        <v>1.09300630964781E-2</v>
      </c>
      <c r="U91" s="170">
        <v>1.32284502155412E-3</v>
      </c>
      <c r="V91" s="170">
        <v>1.19221274442193E-4</v>
      </c>
      <c r="W91" s="170">
        <v>0</v>
      </c>
      <c r="X91" s="170">
        <v>1.44206629599631E-3</v>
      </c>
      <c r="Y91" s="170">
        <v>2.7803143959555898E-3</v>
      </c>
      <c r="Z91" s="170">
        <v>2.0662369819276601E-2</v>
      </c>
      <c r="AA91" s="170">
        <v>2.4884750511228501E-2</v>
      </c>
      <c r="AB91" s="170">
        <v>99.724593132381202</v>
      </c>
      <c r="AC91" s="170">
        <v>0.74697461831982803</v>
      </c>
      <c r="AD91" s="170">
        <v>0</v>
      </c>
      <c r="AE91" s="170">
        <v>100.471567750701</v>
      </c>
      <c r="AF91" s="170">
        <v>3.6878369537002401E-4</v>
      </c>
      <c r="AG91" s="170">
        <v>2.2008503344271001E-5</v>
      </c>
      <c r="AH91" s="170">
        <v>0</v>
      </c>
      <c r="AI91" s="170">
        <v>3.9079219871429501E-4</v>
      </c>
      <c r="AJ91" s="170">
        <v>1.56753172936837E-2</v>
      </c>
      <c r="AK91" s="170">
        <v>1.1741400776585E-4</v>
      </c>
      <c r="AL91" s="170">
        <v>0</v>
      </c>
      <c r="AM91" s="170">
        <v>1.5792731301449599E-2</v>
      </c>
      <c r="AN91" s="170">
        <v>7.9396958351307199E-3</v>
      </c>
      <c r="AO91" s="170">
        <v>4.7383011921023501E-4</v>
      </c>
      <c r="AP91" s="170">
        <v>0</v>
      </c>
      <c r="AQ91" s="170">
        <v>8.4135259543409602E-3</v>
      </c>
      <c r="AR91" s="170">
        <v>0</v>
      </c>
      <c r="AS91" s="170">
        <v>0</v>
      </c>
      <c r="AT91" s="170">
        <v>0</v>
      </c>
      <c r="AU91" s="170">
        <v>0</v>
      </c>
      <c r="AV91" s="170">
        <v>8.4135259543409602E-3</v>
      </c>
      <c r="AW91" s="170">
        <v>9.0388158414511904E-3</v>
      </c>
      <c r="AX91" s="170">
        <v>5.3942408835409297E-4</v>
      </c>
      <c r="AY91" s="170">
        <v>0</v>
      </c>
      <c r="AZ91" s="170">
        <v>9.5782399298052802E-3</v>
      </c>
      <c r="BA91" s="170">
        <v>0</v>
      </c>
      <c r="BB91" s="170">
        <v>0</v>
      </c>
      <c r="BC91" s="170">
        <v>0</v>
      </c>
      <c r="BD91" s="170">
        <v>0</v>
      </c>
      <c r="BE91" s="170">
        <v>9.5782399298052802E-3</v>
      </c>
      <c r="BF91" s="170">
        <v>2.1413532778474E-2</v>
      </c>
      <c r="BG91" s="170">
        <v>3.9273485459332897E-3</v>
      </c>
      <c r="BH91" s="170">
        <v>0</v>
      </c>
      <c r="BI91" s="170">
        <v>2.5340881324407299E-2</v>
      </c>
      <c r="BJ91" s="170">
        <v>9.4275603723560197E-4</v>
      </c>
      <c r="BK91" s="170">
        <v>7.0615964323660301E-6</v>
      </c>
      <c r="BL91" s="170">
        <v>0</v>
      </c>
      <c r="BM91" s="170">
        <v>9.4981763366796797E-4</v>
      </c>
      <c r="BN91" s="170">
        <v>8.9543305910659896</v>
      </c>
    </row>
    <row r="92" spans="1:66" x14ac:dyDescent="0.25">
      <c r="A92" s="170" t="s">
        <v>209</v>
      </c>
      <c r="B92" s="170">
        <v>2026</v>
      </c>
      <c r="C92" s="170" t="s">
        <v>178</v>
      </c>
      <c r="D92" s="170">
        <v>2026</v>
      </c>
      <c r="E92" s="170" t="s">
        <v>210</v>
      </c>
      <c r="F92" s="170" t="s">
        <v>212</v>
      </c>
      <c r="G92" s="170">
        <v>1188.49327075172</v>
      </c>
      <c r="H92" s="170">
        <v>74367.657720722505</v>
      </c>
      <c r="I92" s="170">
        <v>17706.7788792272</v>
      </c>
      <c r="J92" s="170">
        <v>2.5673058843584499E-3</v>
      </c>
      <c r="K92" s="170">
        <v>2.9214025237942699E-5</v>
      </c>
      <c r="L92" s="170">
        <v>5.3584005002863802E-3</v>
      </c>
      <c r="M92" s="170">
        <v>7.9549204098827795E-3</v>
      </c>
      <c r="N92" s="170">
        <v>9.2897253718965205E-5</v>
      </c>
      <c r="O92" s="170">
        <v>0</v>
      </c>
      <c r="P92" s="170">
        <v>5.9554019389394E-6</v>
      </c>
      <c r="Q92" s="170">
        <v>9.8852655657904605E-5</v>
      </c>
      <c r="R92" s="170">
        <v>1.63952620545011E-4</v>
      </c>
      <c r="S92" s="170">
        <v>3.1331345786151702E-3</v>
      </c>
      <c r="T92" s="170">
        <v>3.3959398548180802E-3</v>
      </c>
      <c r="U92" s="170">
        <v>1.0103423944617299E-4</v>
      </c>
      <c r="V92" s="170">
        <v>0</v>
      </c>
      <c r="W92" s="170">
        <v>6.4770429846859197E-6</v>
      </c>
      <c r="X92" s="170">
        <v>1.0751128243085899E-4</v>
      </c>
      <c r="Y92" s="170">
        <v>6.5581048218004605E-4</v>
      </c>
      <c r="Z92" s="170">
        <v>7.3106473501020602E-3</v>
      </c>
      <c r="AA92" s="170">
        <v>8.0739691147129703E-3</v>
      </c>
      <c r="AB92" s="170">
        <v>61.932004731704197</v>
      </c>
      <c r="AC92" s="170">
        <v>0.14759876225690699</v>
      </c>
      <c r="AD92" s="170">
        <v>0.35072782517847401</v>
      </c>
      <c r="AE92" s="170">
        <v>62.430331319139597</v>
      </c>
      <c r="AF92" s="170">
        <v>1.1251242683456101E-4</v>
      </c>
      <c r="AG92" s="170">
        <v>1.16051016208215E-4</v>
      </c>
      <c r="AH92" s="170">
        <v>1.72380043268621E-4</v>
      </c>
      <c r="AI92" s="170">
        <v>4.0094348631139801E-4</v>
      </c>
      <c r="AJ92" s="170">
        <v>3.1833777490063397E-4</v>
      </c>
      <c r="AK92" s="170">
        <v>3.6223069290316999E-6</v>
      </c>
      <c r="AL92" s="170">
        <v>6.64398226193871E-4</v>
      </c>
      <c r="AM92" s="170">
        <v>9.8635830802353691E-4</v>
      </c>
      <c r="AN92" s="170">
        <v>3.2532702145100898E-4</v>
      </c>
      <c r="AO92" s="170">
        <v>3.3553305957788901E-4</v>
      </c>
      <c r="AP92" s="170">
        <v>6.4031066281062502E-4</v>
      </c>
      <c r="AQ92" s="170">
        <v>1.3011707438395201E-3</v>
      </c>
      <c r="AR92" s="170">
        <v>6.6333030481882799E-6</v>
      </c>
      <c r="AS92" s="170">
        <v>8.2146622241997493E-5</v>
      </c>
      <c r="AT92" s="170">
        <v>1.21589525903029E-4</v>
      </c>
      <c r="AU92" s="170">
        <v>3.1992436722844398E-6</v>
      </c>
      <c r="AV92" s="170">
        <v>1.51473943870502E-3</v>
      </c>
      <c r="AW92" s="170">
        <v>4.7471642602309801E-4</v>
      </c>
      <c r="AX92" s="170">
        <v>4.8960905290001196E-4</v>
      </c>
      <c r="AY92" s="170">
        <v>7.0105957846319604E-4</v>
      </c>
      <c r="AZ92" s="170">
        <v>1.6653850573863001E-3</v>
      </c>
      <c r="BA92" s="170">
        <v>6.6333030481882799E-6</v>
      </c>
      <c r="BB92" s="170">
        <v>8.2146622241963693E-5</v>
      </c>
      <c r="BC92" s="170">
        <v>1.2158952590297901E-4</v>
      </c>
      <c r="BD92" s="170">
        <v>3.1992436722844398E-6</v>
      </c>
      <c r="BE92" s="170">
        <v>1.8789537522517199E-3</v>
      </c>
      <c r="BF92" s="170">
        <v>9.3291874424095093E-3</v>
      </c>
      <c r="BG92" s="170">
        <v>4.9539676803413901E-3</v>
      </c>
      <c r="BH92" s="170">
        <v>3.1334124219084998E-2</v>
      </c>
      <c r="BI92" s="170">
        <v>4.5617279341835897E-2</v>
      </c>
      <c r="BJ92" s="170">
        <v>6.1286739236867402E-4</v>
      </c>
      <c r="BK92" s="170">
        <v>1.46060940434772E-6</v>
      </c>
      <c r="BL92" s="170">
        <v>3.4707361497411799E-6</v>
      </c>
      <c r="BM92" s="170">
        <v>6.1779873792276296E-4</v>
      </c>
      <c r="BN92" s="170">
        <v>6.5897214100812702</v>
      </c>
    </row>
    <row r="93" spans="1:66" x14ac:dyDescent="0.25">
      <c r="A93" s="170" t="s">
        <v>209</v>
      </c>
      <c r="B93" s="170">
        <v>2026</v>
      </c>
      <c r="C93" s="170" t="s">
        <v>178</v>
      </c>
      <c r="D93" s="170">
        <v>2026</v>
      </c>
      <c r="E93" s="170" t="s">
        <v>210</v>
      </c>
      <c r="F93" s="170" t="s">
        <v>211</v>
      </c>
      <c r="G93" s="170">
        <v>3032.00924012204</v>
      </c>
      <c r="H93" s="170">
        <v>189703.116190403</v>
      </c>
      <c r="I93" s="170">
        <v>38138.861973111198</v>
      </c>
      <c r="J93" s="170">
        <v>5.3960731290920699E-3</v>
      </c>
      <c r="K93" s="170">
        <v>2.5756901775557399E-3</v>
      </c>
      <c r="L93" s="170">
        <v>0</v>
      </c>
      <c r="M93" s="170">
        <v>7.9717633066478093E-3</v>
      </c>
      <c r="N93" s="170">
        <v>8.9091794365278902E-4</v>
      </c>
      <c r="O93" s="170">
        <v>8.8308563449527401E-5</v>
      </c>
      <c r="P93" s="170">
        <v>0</v>
      </c>
      <c r="Q93" s="170">
        <v>9.7922650710231601E-4</v>
      </c>
      <c r="R93" s="170">
        <v>6.27335672082855E-4</v>
      </c>
      <c r="S93" s="170">
        <v>7.9922564623355792E-3</v>
      </c>
      <c r="T93" s="170">
        <v>9.59881864152075E-3</v>
      </c>
      <c r="U93" s="170">
        <v>9.3120129967494501E-4</v>
      </c>
      <c r="V93" s="170">
        <v>9.2301484825268402E-5</v>
      </c>
      <c r="W93" s="170">
        <v>0</v>
      </c>
      <c r="X93" s="170">
        <v>1.0235027845002099E-3</v>
      </c>
      <c r="Y93" s="170">
        <v>2.50934268833142E-3</v>
      </c>
      <c r="Z93" s="170">
        <v>1.8648598412116298E-2</v>
      </c>
      <c r="AA93" s="170">
        <v>2.2181443884947898E-2</v>
      </c>
      <c r="AB93" s="170">
        <v>87.756241181168505</v>
      </c>
      <c r="AC93" s="170">
        <v>0.56386875200589404</v>
      </c>
      <c r="AD93" s="170">
        <v>0</v>
      </c>
      <c r="AE93" s="170">
        <v>88.320109933174393</v>
      </c>
      <c r="AF93" s="170">
        <v>3.2217225839501401E-4</v>
      </c>
      <c r="AG93" s="170">
        <v>1.7039052358420101E-5</v>
      </c>
      <c r="AH93" s="170">
        <v>0</v>
      </c>
      <c r="AI93" s="170">
        <v>3.3921131075343499E-4</v>
      </c>
      <c r="AJ93" s="170">
        <v>1.37940590360672E-2</v>
      </c>
      <c r="AK93" s="170">
        <v>8.8632315480622001E-5</v>
      </c>
      <c r="AL93" s="170">
        <v>0</v>
      </c>
      <c r="AM93" s="170">
        <v>1.3882691351547899E-2</v>
      </c>
      <c r="AN93" s="170">
        <v>6.9361790401470998E-3</v>
      </c>
      <c r="AO93" s="170">
        <v>3.6684076531361397E-4</v>
      </c>
      <c r="AP93" s="170">
        <v>0</v>
      </c>
      <c r="AQ93" s="170">
        <v>7.3030198054607198E-3</v>
      </c>
      <c r="AR93" s="170">
        <v>0</v>
      </c>
      <c r="AS93" s="170">
        <v>0</v>
      </c>
      <c r="AT93" s="170">
        <v>0</v>
      </c>
      <c r="AU93" s="170">
        <v>0</v>
      </c>
      <c r="AV93" s="170">
        <v>7.3030198054607198E-3</v>
      </c>
      <c r="AW93" s="170">
        <v>7.8963786886920607E-3</v>
      </c>
      <c r="AX93" s="170">
        <v>4.1762382207834002E-4</v>
      </c>
      <c r="AY93" s="170">
        <v>0</v>
      </c>
      <c r="AZ93" s="170">
        <v>8.3140025107704008E-3</v>
      </c>
      <c r="BA93" s="170">
        <v>0</v>
      </c>
      <c r="BB93" s="170">
        <v>0</v>
      </c>
      <c r="BC93" s="170">
        <v>0</v>
      </c>
      <c r="BD93" s="170">
        <v>0</v>
      </c>
      <c r="BE93" s="170">
        <v>8.3140025107704008E-3</v>
      </c>
      <c r="BF93" s="170">
        <v>1.55448463327254E-2</v>
      </c>
      <c r="BG93" s="170">
        <v>3.0405655694593901E-3</v>
      </c>
      <c r="BH93" s="170">
        <v>0</v>
      </c>
      <c r="BI93" s="170">
        <v>1.8585411902184799E-2</v>
      </c>
      <c r="BJ93" s="170">
        <v>8.2961207040298604E-4</v>
      </c>
      <c r="BK93" s="170">
        <v>5.33058750569572E-6</v>
      </c>
      <c r="BL93" s="170">
        <v>0</v>
      </c>
      <c r="BM93" s="170">
        <v>8.3494265790868204E-4</v>
      </c>
      <c r="BN93" s="170">
        <v>7.8713558460962396</v>
      </c>
    </row>
    <row r="94" spans="1:66" x14ac:dyDescent="0.25">
      <c r="A94" s="170" t="s">
        <v>209</v>
      </c>
      <c r="B94" s="170">
        <v>2027</v>
      </c>
      <c r="C94" s="170" t="s">
        <v>176</v>
      </c>
      <c r="D94" s="170">
        <v>2021</v>
      </c>
      <c r="E94" s="170" t="s">
        <v>210</v>
      </c>
      <c r="F94" s="170" t="s">
        <v>212</v>
      </c>
      <c r="G94" s="170">
        <v>8421.7198987368793</v>
      </c>
      <c r="H94" s="170">
        <v>323775.36507609702</v>
      </c>
      <c r="I94" s="170">
        <v>125471.07812853</v>
      </c>
      <c r="J94" s="170">
        <v>8.9157998312096396E-3</v>
      </c>
      <c r="K94" s="170">
        <v>2.3605019958292001E-4</v>
      </c>
      <c r="L94" s="170">
        <v>3.2305006866340101E-2</v>
      </c>
      <c r="M94" s="170">
        <v>4.1456856897132702E-2</v>
      </c>
      <c r="N94" s="170">
        <v>4.0384213104910799E-4</v>
      </c>
      <c r="O94" s="170">
        <v>0</v>
      </c>
      <c r="P94" s="170">
        <v>4.2200261666117203E-5</v>
      </c>
      <c r="Q94" s="170">
        <v>4.4604239271522499E-4</v>
      </c>
      <c r="R94" s="170">
        <v>7.1380249424410997E-4</v>
      </c>
      <c r="S94" s="170">
        <v>1.16920848557185E-2</v>
      </c>
      <c r="T94" s="170">
        <v>1.2851929742677799E-2</v>
      </c>
      <c r="U94" s="170">
        <v>4.3921516442567302E-4</v>
      </c>
      <c r="V94" s="170">
        <v>0</v>
      </c>
      <c r="W94" s="170">
        <v>4.5896634950740697E-5</v>
      </c>
      <c r="X94" s="170">
        <v>4.8511179937641297E-4</v>
      </c>
      <c r="Y94" s="170">
        <v>2.8552099769764399E-3</v>
      </c>
      <c r="Z94" s="170">
        <v>2.7281531330009899E-2</v>
      </c>
      <c r="AA94" s="170">
        <v>3.0621853106362701E-2</v>
      </c>
      <c r="AB94" s="170">
        <v>267.08803986563998</v>
      </c>
      <c r="AC94" s="170">
        <v>1.0234940036422699</v>
      </c>
      <c r="AD94" s="170">
        <v>2.3553891900458899</v>
      </c>
      <c r="AE94" s="170">
        <v>270.46692305932902</v>
      </c>
      <c r="AF94" s="170">
        <v>3.6688919644559099E-4</v>
      </c>
      <c r="AG94" s="170">
        <v>8.9251810090945096E-4</v>
      </c>
      <c r="AH94" s="170">
        <v>1.13163438430681E-3</v>
      </c>
      <c r="AI94" s="170">
        <v>2.3910416816618498E-3</v>
      </c>
      <c r="AJ94" s="170">
        <v>1.0469862427590201E-3</v>
      </c>
      <c r="AK94" s="170">
        <v>2.7717444071496601E-5</v>
      </c>
      <c r="AL94" s="170">
        <v>3.7933091763628001E-3</v>
      </c>
      <c r="AM94" s="170">
        <v>4.8680128631933299E-3</v>
      </c>
      <c r="AN94" s="170">
        <v>1.1144464233969701E-3</v>
      </c>
      <c r="AO94" s="170">
        <v>2.7111171786475198E-3</v>
      </c>
      <c r="AP94" s="170">
        <v>4.4162604599827697E-3</v>
      </c>
      <c r="AQ94" s="170">
        <v>8.2418240620272792E-3</v>
      </c>
      <c r="AR94" s="170">
        <v>1.05280908785477E-4</v>
      </c>
      <c r="AS94" s="170">
        <v>2.3121721987941699E-3</v>
      </c>
      <c r="AT94" s="170">
        <v>6.8425150198428101E-3</v>
      </c>
      <c r="AU94" s="170">
        <v>7.2371809341351698E-5</v>
      </c>
      <c r="AV94" s="170">
        <v>1.7574163998791099E-2</v>
      </c>
      <c r="AW94" s="170">
        <v>1.62619760495027E-3</v>
      </c>
      <c r="AX94" s="170">
        <v>3.9560558229596197E-3</v>
      </c>
      <c r="AY94" s="170">
        <v>4.8352493192431499E-3</v>
      </c>
      <c r="AZ94" s="170">
        <v>1.0417502747153E-2</v>
      </c>
      <c r="BA94" s="170">
        <v>1.05280908785477E-4</v>
      </c>
      <c r="BB94" s="170">
        <v>2.3121721987932201E-3</v>
      </c>
      <c r="BC94" s="170">
        <v>6.8425150198399903E-3</v>
      </c>
      <c r="BD94" s="170">
        <v>7.2371809341351698E-5</v>
      </c>
      <c r="BE94" s="170">
        <v>1.97498426839131E-2</v>
      </c>
      <c r="BF94" s="170">
        <v>3.8110691970702902E-2</v>
      </c>
      <c r="BG94" s="170">
        <v>3.5104050833070402E-2</v>
      </c>
      <c r="BH94" s="170">
        <v>0.17284628381092601</v>
      </c>
      <c r="BI94" s="170">
        <v>0.2460610266147</v>
      </c>
      <c r="BJ94" s="170">
        <v>2.6430526709806299E-3</v>
      </c>
      <c r="BK94" s="170">
        <v>1.0128302867549599E-5</v>
      </c>
      <c r="BL94" s="170">
        <v>2.33084854457781E-5</v>
      </c>
      <c r="BM94" s="170">
        <v>2.6764894592939499E-3</v>
      </c>
      <c r="BN94" s="170">
        <v>28.548649926136999</v>
      </c>
    </row>
    <row r="95" spans="1:66" x14ac:dyDescent="0.25">
      <c r="A95" s="170" t="s">
        <v>209</v>
      </c>
      <c r="B95" s="170">
        <v>2027</v>
      </c>
      <c r="C95" s="170" t="s">
        <v>176</v>
      </c>
      <c r="D95" s="170">
        <v>2021</v>
      </c>
      <c r="E95" s="170" t="s">
        <v>210</v>
      </c>
      <c r="F95" s="170" t="s">
        <v>211</v>
      </c>
      <c r="G95" s="170">
        <v>9238.3213107493993</v>
      </c>
      <c r="H95" s="170">
        <v>355322.11571098998</v>
      </c>
      <c r="I95" s="170">
        <v>116206.46028101799</v>
      </c>
      <c r="J95" s="170">
        <v>1.9223350304561501E-2</v>
      </c>
      <c r="K95" s="170">
        <v>1.0122071690217701E-2</v>
      </c>
      <c r="L95" s="170">
        <v>0</v>
      </c>
      <c r="M95" s="170">
        <v>2.9345421994779301E-2</v>
      </c>
      <c r="N95" s="170">
        <v>2.2413872705983702E-3</v>
      </c>
      <c r="O95" s="170">
        <v>2.6907005191204302E-4</v>
      </c>
      <c r="P95" s="170">
        <v>0</v>
      </c>
      <c r="Q95" s="170">
        <v>2.5104573225104101E-3</v>
      </c>
      <c r="R95" s="170">
        <v>1.17502676150942E-3</v>
      </c>
      <c r="S95" s="170">
        <v>1.28312922356829E-2</v>
      </c>
      <c r="T95" s="170">
        <v>1.6516776319702699E-2</v>
      </c>
      <c r="U95" s="170">
        <v>2.3427328569661202E-3</v>
      </c>
      <c r="V95" s="170">
        <v>2.8123620567883402E-4</v>
      </c>
      <c r="W95" s="170">
        <v>0</v>
      </c>
      <c r="X95" s="170">
        <v>2.6239690626449499E-3</v>
      </c>
      <c r="Y95" s="170">
        <v>4.7001070460376999E-3</v>
      </c>
      <c r="Z95" s="170">
        <v>2.99396818832601E-2</v>
      </c>
      <c r="AA95" s="170">
        <v>3.72637579919428E-2</v>
      </c>
      <c r="AB95" s="170">
        <v>169.414459508856</v>
      </c>
      <c r="AC95" s="170">
        <v>1.20811764382926</v>
      </c>
      <c r="AD95" s="170">
        <v>0</v>
      </c>
      <c r="AE95" s="170">
        <v>170.62257715268501</v>
      </c>
      <c r="AF95" s="170">
        <v>7.1080274659928496E-4</v>
      </c>
      <c r="AG95" s="170">
        <v>5.1916807651757399E-5</v>
      </c>
      <c r="AH95" s="170">
        <v>0</v>
      </c>
      <c r="AI95" s="170">
        <v>7.6271955425104201E-4</v>
      </c>
      <c r="AJ95" s="170">
        <v>2.66295937995355E-2</v>
      </c>
      <c r="AK95" s="170">
        <v>1.8989926958119799E-4</v>
      </c>
      <c r="AL95" s="170">
        <v>0</v>
      </c>
      <c r="AM95" s="170">
        <v>2.6819493069116698E-2</v>
      </c>
      <c r="AN95" s="170">
        <v>1.53031646399423E-2</v>
      </c>
      <c r="AO95" s="170">
        <v>1.11773830204817E-3</v>
      </c>
      <c r="AP95" s="170">
        <v>0</v>
      </c>
      <c r="AQ95" s="170">
        <v>1.6420902941990501E-2</v>
      </c>
      <c r="AR95" s="170">
        <v>0</v>
      </c>
      <c r="AS95" s="170">
        <v>0</v>
      </c>
      <c r="AT95" s="170">
        <v>0</v>
      </c>
      <c r="AU95" s="170">
        <v>0</v>
      </c>
      <c r="AV95" s="170">
        <v>1.6420902941990501E-2</v>
      </c>
      <c r="AW95" s="170">
        <v>1.7421635519060001E-2</v>
      </c>
      <c r="AX95" s="170">
        <v>1.27247074459036E-3</v>
      </c>
      <c r="AY95" s="170">
        <v>0</v>
      </c>
      <c r="AZ95" s="170">
        <v>1.8694106263650302E-2</v>
      </c>
      <c r="BA95" s="170">
        <v>0</v>
      </c>
      <c r="BB95" s="170">
        <v>0</v>
      </c>
      <c r="BC95" s="170">
        <v>0</v>
      </c>
      <c r="BD95" s="170">
        <v>0</v>
      </c>
      <c r="BE95" s="170">
        <v>1.8694106263650302E-2</v>
      </c>
      <c r="BF95" s="170">
        <v>6.7186628504168594E-2</v>
      </c>
      <c r="BG95" s="170">
        <v>9.2643918512388592E-3</v>
      </c>
      <c r="BH95" s="170">
        <v>0</v>
      </c>
      <c r="BI95" s="170">
        <v>7.6451020355407406E-2</v>
      </c>
      <c r="BJ95" s="170">
        <v>1.6015758949746901E-3</v>
      </c>
      <c r="BK95" s="170">
        <v>1.1421056397783001E-5</v>
      </c>
      <c r="BL95" s="170">
        <v>0</v>
      </c>
      <c r="BM95" s="170">
        <v>1.61299695137247E-3</v>
      </c>
      <c r="BN95" s="170">
        <v>15.206401137441601</v>
      </c>
    </row>
    <row r="96" spans="1:66" x14ac:dyDescent="0.25">
      <c r="A96" s="170" t="s">
        <v>209</v>
      </c>
      <c r="B96" s="170">
        <v>2027</v>
      </c>
      <c r="C96" s="170" t="s">
        <v>176</v>
      </c>
      <c r="D96" s="170">
        <v>2022</v>
      </c>
      <c r="E96" s="170" t="s">
        <v>210</v>
      </c>
      <c r="F96" s="170" t="s">
        <v>212</v>
      </c>
      <c r="G96" s="170">
        <v>8676.2949325226291</v>
      </c>
      <c r="H96" s="170">
        <v>352071.58620458801</v>
      </c>
      <c r="I96" s="170">
        <v>129263.86681513699</v>
      </c>
      <c r="J96" s="170">
        <v>8.1218743585324705E-3</v>
      </c>
      <c r="K96" s="170">
        <v>2.1326961234726299E-4</v>
      </c>
      <c r="L96" s="170">
        <v>2.87598021555272E-2</v>
      </c>
      <c r="M96" s="170">
        <v>3.7094946126406902E-2</v>
      </c>
      <c r="N96" s="170">
        <v>4.3920013237620797E-4</v>
      </c>
      <c r="O96" s="170">
        <v>0</v>
      </c>
      <c r="P96" s="170">
        <v>4.3475907634944897E-5</v>
      </c>
      <c r="Q96" s="170">
        <v>4.82676040011153E-4</v>
      </c>
      <c r="R96" s="170">
        <v>7.7618498345681703E-4</v>
      </c>
      <c r="S96" s="170">
        <v>1.27139100290226E-2</v>
      </c>
      <c r="T96" s="170">
        <v>1.3972771052490601E-2</v>
      </c>
      <c r="U96" s="170">
        <v>4.7767021696390498E-4</v>
      </c>
      <c r="V96" s="170">
        <v>0</v>
      </c>
      <c r="W96" s="170">
        <v>4.7284016332896302E-5</v>
      </c>
      <c r="X96" s="170">
        <v>5.2495423329680104E-4</v>
      </c>
      <c r="Y96" s="170">
        <v>3.1047399338272599E-3</v>
      </c>
      <c r="Z96" s="170">
        <v>2.9665790067719501E-2</v>
      </c>
      <c r="AA96" s="170">
        <v>3.3295484234843603E-2</v>
      </c>
      <c r="AB96" s="170">
        <v>283.28905858185698</v>
      </c>
      <c r="AC96" s="170">
        <v>1.0287031812474099</v>
      </c>
      <c r="AD96" s="170">
        <v>2.3712690849346898</v>
      </c>
      <c r="AE96" s="170">
        <v>286.68903084803901</v>
      </c>
      <c r="AF96" s="170">
        <v>3.57767525329256E-4</v>
      </c>
      <c r="AG96" s="170">
        <v>8.27665432508439E-4</v>
      </c>
      <c r="AH96" s="170">
        <v>1.0167838365753299E-3</v>
      </c>
      <c r="AI96" s="170">
        <v>2.2022167944130201E-3</v>
      </c>
      <c r="AJ96" s="170">
        <v>1.0117323989255001E-3</v>
      </c>
      <c r="AK96" s="170">
        <v>2.6564840606564799E-5</v>
      </c>
      <c r="AL96" s="170">
        <v>3.5823144480875199E-3</v>
      </c>
      <c r="AM96" s="170">
        <v>4.6206116876195899E-3</v>
      </c>
      <c r="AN96" s="170">
        <v>1.0588027416649499E-3</v>
      </c>
      <c r="AO96" s="170">
        <v>2.4494743522343499E-3</v>
      </c>
      <c r="AP96" s="170">
        <v>3.8660192313955898E-3</v>
      </c>
      <c r="AQ96" s="170">
        <v>7.3742963252949002E-3</v>
      </c>
      <c r="AR96" s="170">
        <v>8.7596091550798497E-5</v>
      </c>
      <c r="AS96" s="170">
        <v>1.7671238849892199E-3</v>
      </c>
      <c r="AT96" s="170">
        <v>5.2785532292093599E-3</v>
      </c>
      <c r="AU96" s="170">
        <v>5.6752109387566897E-5</v>
      </c>
      <c r="AV96" s="170">
        <v>1.4564321640431799E-2</v>
      </c>
      <c r="AW96" s="170">
        <v>1.5450024751858301E-3</v>
      </c>
      <c r="AX96" s="170">
        <v>3.5742672248423699E-3</v>
      </c>
      <c r="AY96" s="170">
        <v>4.2328044340164198E-3</v>
      </c>
      <c r="AZ96" s="170">
        <v>9.3520741340446297E-3</v>
      </c>
      <c r="BA96" s="170">
        <v>8.7596091550798497E-5</v>
      </c>
      <c r="BB96" s="170">
        <v>1.7671238849885E-3</v>
      </c>
      <c r="BC96" s="170">
        <v>5.2785532292071802E-3</v>
      </c>
      <c r="BD96" s="170">
        <v>5.6752109387566897E-5</v>
      </c>
      <c r="BE96" s="170">
        <v>1.6542099449178602E-2</v>
      </c>
      <c r="BF96" s="170">
        <v>4.0332368255772098E-2</v>
      </c>
      <c r="BG96" s="170">
        <v>3.6165189773132503E-2</v>
      </c>
      <c r="BH96" s="170">
        <v>0.17768183766572199</v>
      </c>
      <c r="BI96" s="170">
        <v>0.254179395694627</v>
      </c>
      <c r="BJ96" s="170">
        <v>2.8033748846298901E-3</v>
      </c>
      <c r="BK96" s="170">
        <v>1.0179851902803301E-5</v>
      </c>
      <c r="BL96" s="170">
        <v>2.3465629878834098E-5</v>
      </c>
      <c r="BM96" s="170">
        <v>2.83702036641153E-3</v>
      </c>
      <c r="BN96" s="170">
        <v>30.2609453561492</v>
      </c>
    </row>
    <row r="97" spans="1:66" x14ac:dyDescent="0.25">
      <c r="A97" s="170" t="s">
        <v>209</v>
      </c>
      <c r="B97" s="170">
        <v>2027</v>
      </c>
      <c r="C97" s="170" t="s">
        <v>176</v>
      </c>
      <c r="D97" s="170">
        <v>2022</v>
      </c>
      <c r="E97" s="170" t="s">
        <v>210</v>
      </c>
      <c r="F97" s="170" t="s">
        <v>211</v>
      </c>
      <c r="G97" s="170">
        <v>9425.9271444462302</v>
      </c>
      <c r="H97" s="170">
        <v>382628.06762254302</v>
      </c>
      <c r="I97" s="170">
        <v>118566.305660785</v>
      </c>
      <c r="J97" s="170">
        <v>1.4978493882640199E-2</v>
      </c>
      <c r="K97" s="170">
        <v>8.0073199115082306E-3</v>
      </c>
      <c r="L97" s="170">
        <v>0</v>
      </c>
      <c r="M97" s="170">
        <v>2.2985813794148401E-2</v>
      </c>
      <c r="N97" s="170">
        <v>1.65157108666436E-3</v>
      </c>
      <c r="O97" s="170">
        <v>2.7453415190530398E-4</v>
      </c>
      <c r="P97" s="170">
        <v>0</v>
      </c>
      <c r="Q97" s="170">
        <v>1.9261052385696701E-3</v>
      </c>
      <c r="R97" s="170">
        <v>1.26532574045241E-3</v>
      </c>
      <c r="S97" s="170">
        <v>1.3817357085740299E-2</v>
      </c>
      <c r="T97" s="170">
        <v>1.7008788064762401E-2</v>
      </c>
      <c r="U97" s="170">
        <v>1.72624780246517E-3</v>
      </c>
      <c r="V97" s="170">
        <v>2.8694736802720503E-4</v>
      </c>
      <c r="W97" s="170">
        <v>0</v>
      </c>
      <c r="X97" s="170">
        <v>2.0131951704923799E-3</v>
      </c>
      <c r="Y97" s="170">
        <v>5.0613029618096503E-3</v>
      </c>
      <c r="Z97" s="170">
        <v>3.2240499866727397E-2</v>
      </c>
      <c r="AA97" s="170">
        <v>3.9314997999029502E-2</v>
      </c>
      <c r="AB97" s="170">
        <v>177.941413782312</v>
      </c>
      <c r="AC97" s="170">
        <v>1.2023091267328601</v>
      </c>
      <c r="AD97" s="170">
        <v>0</v>
      </c>
      <c r="AE97" s="170">
        <v>179.14372290904501</v>
      </c>
      <c r="AF97" s="170">
        <v>7.4835062416222999E-4</v>
      </c>
      <c r="AG97" s="170">
        <v>5.2971100488601298E-5</v>
      </c>
      <c r="AH97" s="170">
        <v>0</v>
      </c>
      <c r="AI97" s="170">
        <v>8.0132172465083101E-4</v>
      </c>
      <c r="AJ97" s="170">
        <v>2.7969912266493101E-2</v>
      </c>
      <c r="AK97" s="170">
        <v>1.88986251582007E-4</v>
      </c>
      <c r="AL97" s="170">
        <v>0</v>
      </c>
      <c r="AM97" s="170">
        <v>2.8158898518075098E-2</v>
      </c>
      <c r="AN97" s="170">
        <v>1.6111548337072401E-2</v>
      </c>
      <c r="AO97" s="170">
        <v>1.1404366060968299E-3</v>
      </c>
      <c r="AP97" s="170">
        <v>0</v>
      </c>
      <c r="AQ97" s="170">
        <v>1.72519849431692E-2</v>
      </c>
      <c r="AR97" s="170">
        <v>0</v>
      </c>
      <c r="AS97" s="170">
        <v>0</v>
      </c>
      <c r="AT97" s="170">
        <v>0</v>
      </c>
      <c r="AU97" s="170">
        <v>0</v>
      </c>
      <c r="AV97" s="170">
        <v>1.72519849431692E-2</v>
      </c>
      <c r="AW97" s="170">
        <v>1.8341926613242701E-2</v>
      </c>
      <c r="AX97" s="170">
        <v>1.2983112546639699E-3</v>
      </c>
      <c r="AY97" s="170">
        <v>0</v>
      </c>
      <c r="AZ97" s="170">
        <v>1.9640237867906699E-2</v>
      </c>
      <c r="BA97" s="170">
        <v>0</v>
      </c>
      <c r="BB97" s="170">
        <v>0</v>
      </c>
      <c r="BC97" s="170">
        <v>0</v>
      </c>
      <c r="BD97" s="170">
        <v>0</v>
      </c>
      <c r="BE97" s="170">
        <v>1.9640237867906699E-2</v>
      </c>
      <c r="BF97" s="170">
        <v>6.6308061358162099E-2</v>
      </c>
      <c r="BG97" s="170">
        <v>9.4525271085527003E-3</v>
      </c>
      <c r="BH97" s="170">
        <v>0</v>
      </c>
      <c r="BI97" s="170">
        <v>7.5760588466714796E-2</v>
      </c>
      <c r="BJ97" s="170">
        <v>1.68218627771009E-3</v>
      </c>
      <c r="BK97" s="170">
        <v>1.1366145022484099E-5</v>
      </c>
      <c r="BL97" s="170">
        <v>0</v>
      </c>
      <c r="BM97" s="170">
        <v>1.6935524227325699E-3</v>
      </c>
      <c r="BN97" s="170">
        <v>15.965831470075001</v>
      </c>
    </row>
    <row r="98" spans="1:66" x14ac:dyDescent="0.25">
      <c r="A98" s="170" t="s">
        <v>209</v>
      </c>
      <c r="B98" s="170">
        <v>2027</v>
      </c>
      <c r="C98" s="170" t="s">
        <v>176</v>
      </c>
      <c r="D98" s="170">
        <v>2023</v>
      </c>
      <c r="E98" s="170" t="s">
        <v>210</v>
      </c>
      <c r="F98" s="170" t="s">
        <v>212</v>
      </c>
      <c r="G98" s="170">
        <v>8967.8456164647996</v>
      </c>
      <c r="H98" s="170">
        <v>386540.53364668001</v>
      </c>
      <c r="I98" s="170">
        <v>133607.53759535699</v>
      </c>
      <c r="J98" s="170">
        <v>9.0144066116732997E-3</v>
      </c>
      <c r="K98" s="170">
        <v>2.2043613928387601E-4</v>
      </c>
      <c r="L98" s="170">
        <v>3.05667615571831E-2</v>
      </c>
      <c r="M98" s="170">
        <v>3.9801604308140302E-2</v>
      </c>
      <c r="N98" s="170">
        <v>4.8232939837030298E-4</v>
      </c>
      <c r="O98" s="170">
        <v>0</v>
      </c>
      <c r="P98" s="170">
        <v>4.4936834298290797E-5</v>
      </c>
      <c r="Q98" s="170">
        <v>5.27266232668594E-4</v>
      </c>
      <c r="R98" s="170">
        <v>8.5217600473897002E-4</v>
      </c>
      <c r="S98" s="170">
        <v>1.39586429576243E-2</v>
      </c>
      <c r="T98" s="170">
        <v>1.5338085195031799E-2</v>
      </c>
      <c r="U98" s="170">
        <v>5.2457722888448995E-4</v>
      </c>
      <c r="V98" s="170">
        <v>0</v>
      </c>
      <c r="W98" s="170">
        <v>4.8872907375513297E-5</v>
      </c>
      <c r="X98" s="170">
        <v>5.7345013626000304E-4</v>
      </c>
      <c r="Y98" s="170">
        <v>3.4087040189558801E-3</v>
      </c>
      <c r="Z98" s="170">
        <v>3.2570166901123403E-2</v>
      </c>
      <c r="AA98" s="170">
        <v>3.65523210563393E-2</v>
      </c>
      <c r="AB98" s="170">
        <v>303.19381866188201</v>
      </c>
      <c r="AC98" s="170">
        <v>1.03820831568015</v>
      </c>
      <c r="AD98" s="170">
        <v>2.4042358293531199</v>
      </c>
      <c r="AE98" s="170">
        <v>306.63626280691602</v>
      </c>
      <c r="AF98" s="170">
        <v>4.1072910375429002E-4</v>
      </c>
      <c r="AG98" s="170">
        <v>8.6024375901615896E-4</v>
      </c>
      <c r="AH98" s="170">
        <v>1.0627416585253101E-3</v>
      </c>
      <c r="AI98" s="170">
        <v>2.3337145212957598E-3</v>
      </c>
      <c r="AJ98" s="170">
        <v>1.13074810466379E-3</v>
      </c>
      <c r="AK98" s="170">
        <v>2.7649146624635501E-5</v>
      </c>
      <c r="AL98" s="170">
        <v>3.8339629598450899E-3</v>
      </c>
      <c r="AM98" s="170">
        <v>4.9923602111335199E-3</v>
      </c>
      <c r="AN98" s="170">
        <v>1.2088189919645001E-3</v>
      </c>
      <c r="AO98" s="170">
        <v>2.5317843622382498E-3</v>
      </c>
      <c r="AP98" s="170">
        <v>4.0183725530606304E-3</v>
      </c>
      <c r="AQ98" s="170">
        <v>7.7589759072633898E-3</v>
      </c>
      <c r="AR98" s="170">
        <v>7.5398822812474295E-5</v>
      </c>
      <c r="AS98" s="170">
        <v>1.37811086399482E-3</v>
      </c>
      <c r="AT98" s="170">
        <v>4.02068704976709E-3</v>
      </c>
      <c r="AU98" s="170">
        <v>4.5748989508368502E-5</v>
      </c>
      <c r="AV98" s="170">
        <v>1.32789216333461E-2</v>
      </c>
      <c r="AW98" s="170">
        <v>1.7639058354722199E-3</v>
      </c>
      <c r="AX98" s="170">
        <v>3.69437379822413E-3</v>
      </c>
      <c r="AY98" s="170">
        <v>4.3996121441912403E-3</v>
      </c>
      <c r="AZ98" s="170">
        <v>9.8578917778876004E-3</v>
      </c>
      <c r="BA98" s="170">
        <v>7.5398822812474295E-5</v>
      </c>
      <c r="BB98" s="170">
        <v>1.3781108639942599E-3</v>
      </c>
      <c r="BC98" s="170">
        <v>4.0206870497654403E-3</v>
      </c>
      <c r="BD98" s="170">
        <v>4.5748989508368502E-5</v>
      </c>
      <c r="BE98" s="170">
        <v>1.53778375039681E-2</v>
      </c>
      <c r="BF98" s="170">
        <v>4.4117348990424202E-2</v>
      </c>
      <c r="BG98" s="170">
        <v>3.7380453419107902E-2</v>
      </c>
      <c r="BH98" s="170">
        <v>0.18830720294998901</v>
      </c>
      <c r="BI98" s="170">
        <v>0.26980500535952101</v>
      </c>
      <c r="BJ98" s="170">
        <v>3.0003486215340399E-3</v>
      </c>
      <c r="BK98" s="170">
        <v>1.0273912913409E-5</v>
      </c>
      <c r="BL98" s="170">
        <v>2.3791862539542201E-5</v>
      </c>
      <c r="BM98" s="170">
        <v>3.0344143969869902E-3</v>
      </c>
      <c r="BN98" s="170">
        <v>32.366439572403202</v>
      </c>
    </row>
    <row r="99" spans="1:66" x14ac:dyDescent="0.25">
      <c r="A99" s="170" t="s">
        <v>209</v>
      </c>
      <c r="B99" s="170">
        <v>2027</v>
      </c>
      <c r="C99" s="170" t="s">
        <v>176</v>
      </c>
      <c r="D99" s="170">
        <v>2023</v>
      </c>
      <c r="E99" s="170" t="s">
        <v>210</v>
      </c>
      <c r="F99" s="170" t="s">
        <v>211</v>
      </c>
      <c r="G99" s="170">
        <v>9568.2161125526109</v>
      </c>
      <c r="H99" s="170">
        <v>412525.35932190798</v>
      </c>
      <c r="I99" s="170">
        <v>120356.121880042</v>
      </c>
      <c r="J99" s="170">
        <v>1.5345961458279499E-2</v>
      </c>
      <c r="K99" s="170">
        <v>8.1281943114527994E-3</v>
      </c>
      <c r="L99" s="170">
        <v>0</v>
      </c>
      <c r="M99" s="170">
        <v>2.3474155769732299E-2</v>
      </c>
      <c r="N99" s="170">
        <v>1.5981610220916001E-3</v>
      </c>
      <c r="O99" s="170">
        <v>2.7867837884297802E-4</v>
      </c>
      <c r="P99" s="170">
        <v>0</v>
      </c>
      <c r="Q99" s="170">
        <v>1.87683940093458E-3</v>
      </c>
      <c r="R99" s="170">
        <v>1.36419410887105E-3</v>
      </c>
      <c r="S99" s="170">
        <v>1.48969996688719E-2</v>
      </c>
      <c r="T99" s="170">
        <v>1.8138033178677598E-2</v>
      </c>
      <c r="U99" s="170">
        <v>1.6704227717760801E-3</v>
      </c>
      <c r="V99" s="170">
        <v>2.9127897851726598E-4</v>
      </c>
      <c r="W99" s="170">
        <v>0</v>
      </c>
      <c r="X99" s="170">
        <v>1.9617017502933502E-3</v>
      </c>
      <c r="Y99" s="170">
        <v>5.4567764354842303E-3</v>
      </c>
      <c r="Z99" s="170">
        <v>3.4759665894034501E-2</v>
      </c>
      <c r="AA99" s="170">
        <v>4.2178144079812102E-2</v>
      </c>
      <c r="AB99" s="170">
        <v>187.00192736570301</v>
      </c>
      <c r="AC99" s="170">
        <v>1.18965835320941</v>
      </c>
      <c r="AD99" s="170">
        <v>0</v>
      </c>
      <c r="AE99" s="170">
        <v>188.19158571891199</v>
      </c>
      <c r="AF99" s="170">
        <v>7.8745412270135801E-4</v>
      </c>
      <c r="AG99" s="170">
        <v>5.3770725089182302E-5</v>
      </c>
      <c r="AH99" s="170">
        <v>0</v>
      </c>
      <c r="AI99" s="170">
        <v>8.4122484779054101E-4</v>
      </c>
      <c r="AJ99" s="170">
        <v>2.9394098826721501E-2</v>
      </c>
      <c r="AK99" s="170">
        <v>1.8699772615651399E-4</v>
      </c>
      <c r="AL99" s="170">
        <v>0</v>
      </c>
      <c r="AM99" s="170">
        <v>2.9581096552878001E-2</v>
      </c>
      <c r="AN99" s="170">
        <v>1.6953423637927598E-2</v>
      </c>
      <c r="AO99" s="170">
        <v>1.1576520529579799E-3</v>
      </c>
      <c r="AP99" s="170">
        <v>0</v>
      </c>
      <c r="AQ99" s="170">
        <v>1.81110756908856E-2</v>
      </c>
      <c r="AR99" s="170">
        <v>0</v>
      </c>
      <c r="AS99" s="170">
        <v>0</v>
      </c>
      <c r="AT99" s="170">
        <v>0</v>
      </c>
      <c r="AU99" s="170">
        <v>0</v>
      </c>
      <c r="AV99" s="170">
        <v>1.81110756908856E-2</v>
      </c>
      <c r="AW99" s="170">
        <v>1.9300345671593399E-2</v>
      </c>
      <c r="AX99" s="170">
        <v>1.31790989635471E-3</v>
      </c>
      <c r="AY99" s="170">
        <v>0</v>
      </c>
      <c r="AZ99" s="170">
        <v>2.06182555679481E-2</v>
      </c>
      <c r="BA99" s="170">
        <v>0</v>
      </c>
      <c r="BB99" s="170">
        <v>0</v>
      </c>
      <c r="BC99" s="170">
        <v>0</v>
      </c>
      <c r="BD99" s="170">
        <v>0</v>
      </c>
      <c r="BE99" s="170">
        <v>2.06182555679481E-2</v>
      </c>
      <c r="BF99" s="170">
        <v>6.4633248555141604E-2</v>
      </c>
      <c r="BG99" s="170">
        <v>9.5952176160924406E-3</v>
      </c>
      <c r="BH99" s="170">
        <v>0</v>
      </c>
      <c r="BI99" s="170">
        <v>7.4228466171234103E-2</v>
      </c>
      <c r="BJ99" s="170">
        <v>1.7678407147240099E-3</v>
      </c>
      <c r="BK99" s="170">
        <v>1.1246549717651901E-5</v>
      </c>
      <c r="BL99" s="170">
        <v>0</v>
      </c>
      <c r="BM99" s="170">
        <v>1.7790872644416599E-3</v>
      </c>
      <c r="BN99" s="170">
        <v>16.772204422701599</v>
      </c>
    </row>
    <row r="100" spans="1:66" x14ac:dyDescent="0.25">
      <c r="A100" s="170" t="s">
        <v>209</v>
      </c>
      <c r="B100" s="170">
        <v>2027</v>
      </c>
      <c r="C100" s="170" t="s">
        <v>176</v>
      </c>
      <c r="D100" s="170">
        <v>2024</v>
      </c>
      <c r="E100" s="170" t="s">
        <v>210</v>
      </c>
      <c r="F100" s="170" t="s">
        <v>212</v>
      </c>
      <c r="G100" s="170">
        <v>9253.8716060652405</v>
      </c>
      <c r="H100" s="170">
        <v>427455.986624813</v>
      </c>
      <c r="I100" s="170">
        <v>137868.89866167901</v>
      </c>
      <c r="J100" s="170">
        <v>1.0878943679229E-2</v>
      </c>
      <c r="K100" s="170">
        <v>2.2746686523288399E-4</v>
      </c>
      <c r="L100" s="170">
        <v>3.4461828452677798E-2</v>
      </c>
      <c r="M100" s="170">
        <v>4.5568238997139701E-2</v>
      </c>
      <c r="N100" s="170">
        <v>5.3352001553609704E-4</v>
      </c>
      <c r="O100" s="170">
        <v>0</v>
      </c>
      <c r="P100" s="170">
        <v>4.6370077359041202E-5</v>
      </c>
      <c r="Q100" s="170">
        <v>5.7989009289513896E-4</v>
      </c>
      <c r="R100" s="170">
        <v>9.4237913795775202E-4</v>
      </c>
      <c r="S100" s="170">
        <v>1.5436170279747899E-2</v>
      </c>
      <c r="T100" s="170">
        <v>1.69584395106008E-2</v>
      </c>
      <c r="U100" s="170">
        <v>5.8025169572903997E-4</v>
      </c>
      <c r="V100" s="170">
        <v>0</v>
      </c>
      <c r="W100" s="170">
        <v>5.04316899744317E-5</v>
      </c>
      <c r="X100" s="170">
        <v>6.3068338570347203E-4</v>
      </c>
      <c r="Y100" s="170">
        <v>3.7695165518309998E-3</v>
      </c>
      <c r="Z100" s="170">
        <v>3.6017730652745203E-2</v>
      </c>
      <c r="AA100" s="170">
        <v>4.0417930590279698E-2</v>
      </c>
      <c r="AB100" s="170">
        <v>326.99092813347198</v>
      </c>
      <c r="AC100" s="170">
        <v>1.0465372753678199</v>
      </c>
      <c r="AD100" s="170">
        <v>2.4491412833424402</v>
      </c>
      <c r="AE100" s="170">
        <v>330.48660669218202</v>
      </c>
      <c r="AF100" s="170">
        <v>5.0293465233164001E-4</v>
      </c>
      <c r="AG100" s="170">
        <v>8.8869463244307901E-4</v>
      </c>
      <c r="AH100" s="170">
        <v>1.17044746305491E-3</v>
      </c>
      <c r="AI100" s="170">
        <v>2.5620767478296302E-3</v>
      </c>
      <c r="AJ100" s="170">
        <v>1.35037284593638E-3</v>
      </c>
      <c r="AK100" s="170">
        <v>2.8233010891298899E-5</v>
      </c>
      <c r="AL100" s="170">
        <v>4.2773706016431198E-3</v>
      </c>
      <c r="AM100" s="170">
        <v>5.65597645847081E-3</v>
      </c>
      <c r="AN100" s="170">
        <v>1.47852360512415E-3</v>
      </c>
      <c r="AO100" s="170">
        <v>2.6125346515089099E-3</v>
      </c>
      <c r="AP100" s="170">
        <v>4.4205749594990202E-3</v>
      </c>
      <c r="AQ100" s="170">
        <v>8.5116332161320907E-3</v>
      </c>
      <c r="AR100" s="170">
        <v>6.7070220978511199E-5</v>
      </c>
      <c r="AS100" s="170">
        <v>1.1024064098953399E-3</v>
      </c>
      <c r="AT100" s="170">
        <v>2.8583641626954599E-3</v>
      </c>
      <c r="AU100" s="170">
        <v>3.8053498762376902E-5</v>
      </c>
      <c r="AV100" s="170">
        <v>1.25775275084637E-2</v>
      </c>
      <c r="AW100" s="170">
        <v>2.1574581738855601E-3</v>
      </c>
      <c r="AX100" s="170">
        <v>3.81220443077326E-3</v>
      </c>
      <c r="AY100" s="170">
        <v>4.83997315313788E-3</v>
      </c>
      <c r="AZ100" s="170">
        <v>1.08096357577967E-2</v>
      </c>
      <c r="BA100" s="170">
        <v>6.7070220978511199E-5</v>
      </c>
      <c r="BB100" s="170">
        <v>1.10240640989489E-3</v>
      </c>
      <c r="BC100" s="170">
        <v>2.8583641626942899E-3</v>
      </c>
      <c r="BD100" s="170">
        <v>3.8053498762376902E-5</v>
      </c>
      <c r="BE100" s="170">
        <v>1.4875530050126699E-2</v>
      </c>
      <c r="BF100" s="170">
        <v>5.0477495549079501E-2</v>
      </c>
      <c r="BG100" s="170">
        <v>3.8572688615628598E-2</v>
      </c>
      <c r="BH100" s="170">
        <v>0.20748027083579601</v>
      </c>
      <c r="BI100" s="170">
        <v>0.29653045500050401</v>
      </c>
      <c r="BJ100" s="170">
        <v>3.2358403110239299E-3</v>
      </c>
      <c r="BK100" s="170">
        <v>1.03563347214394E-5</v>
      </c>
      <c r="BL100" s="170">
        <v>2.4236238409640299E-5</v>
      </c>
      <c r="BM100" s="170">
        <v>3.2704328841550098E-3</v>
      </c>
      <c r="BN100" s="170">
        <v>34.883919752591702</v>
      </c>
    </row>
    <row r="101" spans="1:66" x14ac:dyDescent="0.25">
      <c r="A101" s="170" t="s">
        <v>209</v>
      </c>
      <c r="B101" s="170">
        <v>2027</v>
      </c>
      <c r="C101" s="170" t="s">
        <v>176</v>
      </c>
      <c r="D101" s="170">
        <v>2024</v>
      </c>
      <c r="E101" s="170" t="s">
        <v>210</v>
      </c>
      <c r="F101" s="170" t="s">
        <v>211</v>
      </c>
      <c r="G101" s="170">
        <v>9756.0728672360201</v>
      </c>
      <c r="H101" s="170">
        <v>450727.63959715702</v>
      </c>
      <c r="I101" s="170">
        <v>122719.123530162</v>
      </c>
      <c r="J101" s="170">
        <v>1.584594161834E-2</v>
      </c>
      <c r="K101" s="170">
        <v>8.2877785209673101E-3</v>
      </c>
      <c r="L101" s="170">
        <v>0</v>
      </c>
      <c r="M101" s="170">
        <v>2.4133720139307299E-2</v>
      </c>
      <c r="N101" s="170">
        <v>1.5367894893582E-3</v>
      </c>
      <c r="O101" s="170">
        <v>2.8414978701708901E-4</v>
      </c>
      <c r="P101" s="170">
        <v>0</v>
      </c>
      <c r="Q101" s="170">
        <v>1.82093927637529E-3</v>
      </c>
      <c r="R101" s="170">
        <v>1.4905265258225899E-3</v>
      </c>
      <c r="S101" s="170">
        <v>1.6276549661982699E-2</v>
      </c>
      <c r="T101" s="170">
        <v>1.95880154641805E-2</v>
      </c>
      <c r="U101" s="170">
        <v>1.60627629066461E-3</v>
      </c>
      <c r="V101" s="170">
        <v>2.96997779489996E-4</v>
      </c>
      <c r="W101" s="170">
        <v>0</v>
      </c>
      <c r="X101" s="170">
        <v>1.9032740701546099E-3</v>
      </c>
      <c r="Y101" s="170">
        <v>5.9621061032903598E-3</v>
      </c>
      <c r="Z101" s="170">
        <v>3.7978615877959601E-2</v>
      </c>
      <c r="AA101" s="170">
        <v>4.5843996051404601E-2</v>
      </c>
      <c r="AB101" s="170">
        <v>199.24820171088001</v>
      </c>
      <c r="AC101" s="170">
        <v>1.1829190180395199</v>
      </c>
      <c r="AD101" s="170">
        <v>0</v>
      </c>
      <c r="AE101" s="170">
        <v>200.43112072891901</v>
      </c>
      <c r="AF101" s="170">
        <v>8.3816956489010197E-4</v>
      </c>
      <c r="AG101" s="170">
        <v>5.4826428032490202E-5</v>
      </c>
      <c r="AH101" s="170">
        <v>0</v>
      </c>
      <c r="AI101" s="170">
        <v>8.9299599292259196E-4</v>
      </c>
      <c r="AJ101" s="170">
        <v>3.1319042614371899E-2</v>
      </c>
      <c r="AK101" s="170">
        <v>1.85938396518577E-4</v>
      </c>
      <c r="AL101" s="170">
        <v>0</v>
      </c>
      <c r="AM101" s="170">
        <v>3.1504981010890498E-2</v>
      </c>
      <c r="AN101" s="170">
        <v>1.8045297248876602E-2</v>
      </c>
      <c r="AO101" s="170">
        <v>1.18038071576859E-3</v>
      </c>
      <c r="AP101" s="170">
        <v>0</v>
      </c>
      <c r="AQ101" s="170">
        <v>1.9225677964645201E-2</v>
      </c>
      <c r="AR101" s="170">
        <v>0</v>
      </c>
      <c r="AS101" s="170">
        <v>0</v>
      </c>
      <c r="AT101" s="170">
        <v>0</v>
      </c>
      <c r="AU101" s="170">
        <v>0</v>
      </c>
      <c r="AV101" s="170">
        <v>1.9225677964645201E-2</v>
      </c>
      <c r="AW101" s="170">
        <v>2.0543371184968899E-2</v>
      </c>
      <c r="AX101" s="170">
        <v>1.3437849678604201E-3</v>
      </c>
      <c r="AY101" s="170">
        <v>0</v>
      </c>
      <c r="AZ101" s="170">
        <v>2.1887156152829299E-2</v>
      </c>
      <c r="BA101" s="170">
        <v>0</v>
      </c>
      <c r="BB101" s="170">
        <v>0</v>
      </c>
      <c r="BC101" s="170">
        <v>0</v>
      </c>
      <c r="BD101" s="170">
        <v>0</v>
      </c>
      <c r="BE101" s="170">
        <v>2.1887156152829299E-2</v>
      </c>
      <c r="BF101" s="170">
        <v>6.2754711510384698E-2</v>
      </c>
      <c r="BG101" s="170">
        <v>9.7836045024918203E-3</v>
      </c>
      <c r="BH101" s="170">
        <v>0</v>
      </c>
      <c r="BI101" s="170">
        <v>7.2538316012876497E-2</v>
      </c>
      <c r="BJ101" s="170">
        <v>1.88361204765121E-3</v>
      </c>
      <c r="BK101" s="170">
        <v>1.11828387641268E-5</v>
      </c>
      <c r="BL101" s="170">
        <v>0</v>
      </c>
      <c r="BM101" s="170">
        <v>1.89479488641534E-3</v>
      </c>
      <c r="BN101" s="170">
        <v>17.8630288739779</v>
      </c>
    </row>
    <row r="102" spans="1:66" x14ac:dyDescent="0.25">
      <c r="A102" s="170" t="s">
        <v>209</v>
      </c>
      <c r="B102" s="170">
        <v>2027</v>
      </c>
      <c r="C102" s="170" t="s">
        <v>176</v>
      </c>
      <c r="D102" s="170">
        <v>2025</v>
      </c>
      <c r="E102" s="170" t="s">
        <v>210</v>
      </c>
      <c r="F102" s="170" t="s">
        <v>212</v>
      </c>
      <c r="G102" s="170">
        <v>9569.9123595493293</v>
      </c>
      <c r="H102" s="170">
        <v>480163.539010129</v>
      </c>
      <c r="I102" s="170">
        <v>142577.434987869</v>
      </c>
      <c r="J102" s="170">
        <v>1.37192113430853E-2</v>
      </c>
      <c r="K102" s="170">
        <v>2.3523537581322801E-4</v>
      </c>
      <c r="L102" s="170">
        <v>4.06895101662011E-2</v>
      </c>
      <c r="M102" s="170">
        <v>5.4643956885099702E-2</v>
      </c>
      <c r="N102" s="170">
        <v>5.9944842037792999E-4</v>
      </c>
      <c r="O102" s="170">
        <v>0</v>
      </c>
      <c r="P102" s="170">
        <v>4.7953720920516799E-5</v>
      </c>
      <c r="Q102" s="170">
        <v>6.4740214129844597E-4</v>
      </c>
      <c r="R102" s="170">
        <v>1.05857940028869E-3</v>
      </c>
      <c r="S102" s="170">
        <v>1.7339530576728799E-2</v>
      </c>
      <c r="T102" s="170">
        <v>1.9045512118316E-2</v>
      </c>
      <c r="U102" s="170">
        <v>6.51954851359938E-4</v>
      </c>
      <c r="V102" s="170">
        <v>0</v>
      </c>
      <c r="W102" s="170">
        <v>5.2154046840562098E-5</v>
      </c>
      <c r="X102" s="170">
        <v>7.0410889820050004E-4</v>
      </c>
      <c r="Y102" s="170">
        <v>4.2343176011547896E-3</v>
      </c>
      <c r="Z102" s="170">
        <v>4.0458904679034E-2</v>
      </c>
      <c r="AA102" s="170">
        <v>4.5397331178389302E-2</v>
      </c>
      <c r="AB102" s="170">
        <v>357.99305018710402</v>
      </c>
      <c r="AC102" s="170">
        <v>1.0566481669658601</v>
      </c>
      <c r="AD102" s="170">
        <v>2.5149372297416601</v>
      </c>
      <c r="AE102" s="170">
        <v>361.56463558381199</v>
      </c>
      <c r="AF102" s="170">
        <v>6.52509072071667E-4</v>
      </c>
      <c r="AG102" s="170">
        <v>9.1700249707454004E-4</v>
      </c>
      <c r="AH102" s="170">
        <v>1.3496809630793099E-3</v>
      </c>
      <c r="AI102" s="170">
        <v>2.9191925322255199E-3</v>
      </c>
      <c r="AJ102" s="170">
        <v>1.6695653378353201E-3</v>
      </c>
      <c r="AK102" s="170">
        <v>2.8625350647750102E-5</v>
      </c>
      <c r="AL102" s="170">
        <v>4.9514240034091803E-3</v>
      </c>
      <c r="AM102" s="170">
        <v>6.6496146918922604E-3</v>
      </c>
      <c r="AN102" s="170">
        <v>1.9225534092742599E-3</v>
      </c>
      <c r="AO102" s="170">
        <v>2.7017586493029702E-3</v>
      </c>
      <c r="AP102" s="170">
        <v>5.1088660324521903E-3</v>
      </c>
      <c r="AQ102" s="170">
        <v>9.7331780910294308E-3</v>
      </c>
      <c r="AR102" s="170">
        <v>6.1840838723473002E-5</v>
      </c>
      <c r="AS102" s="170">
        <v>9.1496164620554897E-4</v>
      </c>
      <c r="AT102" s="170">
        <v>2.15046716138347E-3</v>
      </c>
      <c r="AU102" s="170">
        <v>3.29389347961524E-5</v>
      </c>
      <c r="AV102" s="170">
        <v>1.2893386672138E-2</v>
      </c>
      <c r="AW102" s="170">
        <v>2.80538542177824E-3</v>
      </c>
      <c r="AX102" s="170">
        <v>3.9423998789084296E-3</v>
      </c>
      <c r="AY102" s="170">
        <v>5.59356524130718E-3</v>
      </c>
      <c r="AZ102" s="170">
        <v>1.23413505419938E-2</v>
      </c>
      <c r="BA102" s="170">
        <v>6.1840838723473002E-5</v>
      </c>
      <c r="BB102" s="170">
        <v>9.14961646205172E-4</v>
      </c>
      <c r="BC102" s="170">
        <v>2.1504671613825801E-3</v>
      </c>
      <c r="BD102" s="170">
        <v>3.29389347961524E-5</v>
      </c>
      <c r="BE102" s="170">
        <v>1.5501559123101199E-2</v>
      </c>
      <c r="BF102" s="170">
        <v>6.0724875593119503E-2</v>
      </c>
      <c r="BG102" s="170">
        <v>3.9890033624608502E-2</v>
      </c>
      <c r="BH102" s="170">
        <v>0.23711746448795401</v>
      </c>
      <c r="BI102" s="170">
        <v>0.33773237370568199</v>
      </c>
      <c r="BJ102" s="170">
        <v>3.5426314407994998E-3</v>
      </c>
      <c r="BK102" s="170">
        <v>1.04563901902564E-5</v>
      </c>
      <c r="BL102" s="170">
        <v>2.4887342637136299E-5</v>
      </c>
      <c r="BM102" s="170">
        <v>3.5779751736268899E-3</v>
      </c>
      <c r="BN102" s="170">
        <v>38.164305232582201</v>
      </c>
    </row>
    <row r="103" spans="1:66" x14ac:dyDescent="0.25">
      <c r="A103" s="170" t="s">
        <v>209</v>
      </c>
      <c r="B103" s="170">
        <v>2027</v>
      </c>
      <c r="C103" s="170" t="s">
        <v>176</v>
      </c>
      <c r="D103" s="170">
        <v>2025</v>
      </c>
      <c r="E103" s="170" t="s">
        <v>210</v>
      </c>
      <c r="F103" s="170" t="s">
        <v>211</v>
      </c>
      <c r="G103" s="170">
        <v>9936.22858862256</v>
      </c>
      <c r="H103" s="170">
        <v>498579.18316347001</v>
      </c>
      <c r="I103" s="170">
        <v>124985.255869307</v>
      </c>
      <c r="J103" s="170">
        <v>1.6460716514268E-2</v>
      </c>
      <c r="K103" s="170">
        <v>8.4408207069426693E-3</v>
      </c>
      <c r="L103" s="170">
        <v>0</v>
      </c>
      <c r="M103" s="170">
        <v>2.49015372212106E-2</v>
      </c>
      <c r="N103" s="170">
        <v>1.45726523490536E-3</v>
      </c>
      <c r="O103" s="170">
        <v>2.8939689930894202E-4</v>
      </c>
      <c r="P103" s="170">
        <v>0</v>
      </c>
      <c r="Q103" s="170">
        <v>1.7466621342143E-3</v>
      </c>
      <c r="R103" s="170">
        <v>1.6487684189775999E-3</v>
      </c>
      <c r="S103" s="170">
        <v>1.80045511352354E-2</v>
      </c>
      <c r="T103" s="170">
        <v>2.13999816884273E-2</v>
      </c>
      <c r="U103" s="170">
        <v>1.52315630230907E-3</v>
      </c>
      <c r="V103" s="170">
        <v>3.0248214291597102E-4</v>
      </c>
      <c r="W103" s="170">
        <v>0</v>
      </c>
      <c r="X103" s="170">
        <v>1.8256384452250401E-3</v>
      </c>
      <c r="Y103" s="170">
        <v>6.5950736759104204E-3</v>
      </c>
      <c r="Z103" s="170">
        <v>4.2010619315549398E-2</v>
      </c>
      <c r="AA103" s="170">
        <v>5.0431331436684899E-2</v>
      </c>
      <c r="AB103" s="170">
        <v>214.79191866465101</v>
      </c>
      <c r="AC103" s="170">
        <v>1.17411065915766</v>
      </c>
      <c r="AD103" s="170">
        <v>0</v>
      </c>
      <c r="AE103" s="170">
        <v>215.96602932380901</v>
      </c>
      <c r="AF103" s="170">
        <v>9.0143178338177E-4</v>
      </c>
      <c r="AG103" s="170">
        <v>5.5838853301105301E-5</v>
      </c>
      <c r="AH103" s="170">
        <v>0</v>
      </c>
      <c r="AI103" s="170">
        <v>9.5727063668287502E-4</v>
      </c>
      <c r="AJ103" s="170">
        <v>3.3762298460501501E-2</v>
      </c>
      <c r="AK103" s="170">
        <v>1.84553845165967E-4</v>
      </c>
      <c r="AL103" s="170">
        <v>0</v>
      </c>
      <c r="AM103" s="170">
        <v>3.3946852305667498E-2</v>
      </c>
      <c r="AN103" s="170">
        <v>1.9407295566550201E-2</v>
      </c>
      <c r="AO103" s="170">
        <v>1.20217763572336E-3</v>
      </c>
      <c r="AP103" s="170">
        <v>0</v>
      </c>
      <c r="AQ103" s="170">
        <v>2.06094732022736E-2</v>
      </c>
      <c r="AR103" s="170">
        <v>0</v>
      </c>
      <c r="AS103" s="170">
        <v>0</v>
      </c>
      <c r="AT103" s="170">
        <v>0</v>
      </c>
      <c r="AU103" s="170">
        <v>0</v>
      </c>
      <c r="AV103" s="170">
        <v>2.06094732022736E-2</v>
      </c>
      <c r="AW103" s="170">
        <v>2.2093915717839498E-2</v>
      </c>
      <c r="AX103" s="170">
        <v>1.3685993120712201E-3</v>
      </c>
      <c r="AY103" s="170">
        <v>0</v>
      </c>
      <c r="AZ103" s="170">
        <v>2.3462515029910799E-2</v>
      </c>
      <c r="BA103" s="170">
        <v>0</v>
      </c>
      <c r="BB103" s="170">
        <v>0</v>
      </c>
      <c r="BC103" s="170">
        <v>0</v>
      </c>
      <c r="BD103" s="170">
        <v>0</v>
      </c>
      <c r="BE103" s="170">
        <v>2.3462515029910799E-2</v>
      </c>
      <c r="BF103" s="170">
        <v>6.03054173482152E-2</v>
      </c>
      <c r="BG103" s="170">
        <v>9.96426862328024E-3</v>
      </c>
      <c r="BH103" s="170">
        <v>0</v>
      </c>
      <c r="BI103" s="170">
        <v>7.0269685971495396E-2</v>
      </c>
      <c r="BJ103" s="170">
        <v>2.0305560715771602E-3</v>
      </c>
      <c r="BK103" s="170">
        <v>1.1099568095847599E-5</v>
      </c>
      <c r="BL103" s="170">
        <v>0</v>
      </c>
      <c r="BM103" s="170">
        <v>2.0416556396730102E-3</v>
      </c>
      <c r="BN103" s="170">
        <v>19.2475470055731</v>
      </c>
    </row>
    <row r="104" spans="1:66" x14ac:dyDescent="0.25">
      <c r="A104" s="170" t="s">
        <v>209</v>
      </c>
      <c r="B104" s="170">
        <v>2027</v>
      </c>
      <c r="C104" s="170" t="s">
        <v>176</v>
      </c>
      <c r="D104" s="170">
        <v>2026</v>
      </c>
      <c r="E104" s="170" t="s">
        <v>210</v>
      </c>
      <c r="F104" s="170" t="s">
        <v>212</v>
      </c>
      <c r="G104" s="170">
        <v>9876.1682449858999</v>
      </c>
      <c r="H104" s="170">
        <v>550920.22141730494</v>
      </c>
      <c r="I104" s="170">
        <v>147140.19135960401</v>
      </c>
      <c r="J104" s="170">
        <v>1.7574131718187402E-2</v>
      </c>
      <c r="K104" s="170">
        <v>2.4276336725128901E-4</v>
      </c>
      <c r="L104" s="170">
        <v>4.6941092749939503E-2</v>
      </c>
      <c r="M104" s="170">
        <v>6.47579878353782E-2</v>
      </c>
      <c r="N104" s="170">
        <v>6.8776199668901404E-4</v>
      </c>
      <c r="O104" s="170">
        <v>0</v>
      </c>
      <c r="P104" s="170">
        <v>4.9488333643049899E-5</v>
      </c>
      <c r="Q104" s="170">
        <v>7.3725033033206395E-4</v>
      </c>
      <c r="R104" s="170">
        <v>1.21457118297052E-3</v>
      </c>
      <c r="S104" s="170">
        <v>1.98946759770572E-2</v>
      </c>
      <c r="T104" s="170">
        <v>2.1846497490359801E-2</v>
      </c>
      <c r="U104" s="170">
        <v>7.4800392340630001E-4</v>
      </c>
      <c r="V104" s="170">
        <v>0</v>
      </c>
      <c r="W104" s="170">
        <v>5.3823078195725797E-5</v>
      </c>
      <c r="X104" s="170">
        <v>8.0182700160202599E-4</v>
      </c>
      <c r="Y104" s="170">
        <v>4.8582847318821096E-3</v>
      </c>
      <c r="Z104" s="170">
        <v>4.6420910613133498E-2</v>
      </c>
      <c r="AA104" s="170">
        <v>5.2081022346617697E-2</v>
      </c>
      <c r="AB104" s="170">
        <v>400.49728391105998</v>
      </c>
      <c r="AC104" s="170">
        <v>1.0651620448767101</v>
      </c>
      <c r="AD104" s="170">
        <v>2.5793010139242898</v>
      </c>
      <c r="AE104" s="170">
        <v>404.141746969861</v>
      </c>
      <c r="AF104" s="170">
        <v>8.5089491637760795E-4</v>
      </c>
      <c r="AG104" s="170">
        <v>9.4720452725141104E-4</v>
      </c>
      <c r="AH104" s="170">
        <v>1.53213074130938E-3</v>
      </c>
      <c r="AI104" s="170">
        <v>3.3302301849384001E-3</v>
      </c>
      <c r="AJ104" s="170">
        <v>2.1178385839872101E-3</v>
      </c>
      <c r="AK104" s="170">
        <v>2.9253536520005299E-5</v>
      </c>
      <c r="AL104" s="170">
        <v>5.6565007213425899E-3</v>
      </c>
      <c r="AM104" s="170">
        <v>7.8035928418498197E-3</v>
      </c>
      <c r="AN104" s="170">
        <v>2.50486976392239E-3</v>
      </c>
      <c r="AO104" s="170">
        <v>2.78822020258487E-3</v>
      </c>
      <c r="AP104" s="170">
        <v>5.79424055669823E-3</v>
      </c>
      <c r="AQ104" s="170">
        <v>1.1087330523205499E-2</v>
      </c>
      <c r="AR104" s="170">
        <v>5.8643798547273798E-5</v>
      </c>
      <c r="AS104" s="170">
        <v>7.8789304438420498E-4</v>
      </c>
      <c r="AT104" s="170">
        <v>1.4776400219788299E-3</v>
      </c>
      <c r="AU104" s="170">
        <v>2.9561202512483999E-5</v>
      </c>
      <c r="AV104" s="170">
        <v>1.34410685906282E-2</v>
      </c>
      <c r="AW104" s="170">
        <v>3.65510007954143E-3</v>
      </c>
      <c r="AX104" s="170">
        <v>4.0685643744960403E-3</v>
      </c>
      <c r="AY104" s="170">
        <v>6.3439640757545898E-3</v>
      </c>
      <c r="AZ104" s="170">
        <v>1.4067628529792001E-2</v>
      </c>
      <c r="BA104" s="170">
        <v>5.8643798547273798E-5</v>
      </c>
      <c r="BB104" s="170">
        <v>7.8789304438388005E-4</v>
      </c>
      <c r="BC104" s="170">
        <v>1.4776400219782199E-3</v>
      </c>
      <c r="BD104" s="170">
        <v>2.9561202512483999E-5</v>
      </c>
      <c r="BE104" s="170">
        <v>1.64213665972139E-2</v>
      </c>
      <c r="BF104" s="170">
        <v>7.3984471866191101E-2</v>
      </c>
      <c r="BG104" s="170">
        <v>4.11665926053821E-2</v>
      </c>
      <c r="BH104" s="170">
        <v>0.267930529654544</v>
      </c>
      <c r="BI104" s="170">
        <v>0.38308159412611698</v>
      </c>
      <c r="BJ104" s="170">
        <v>3.9632452898082302E-3</v>
      </c>
      <c r="BK104" s="170">
        <v>1.05406419140102E-5</v>
      </c>
      <c r="BL104" s="170">
        <v>2.5524274458508399E-5</v>
      </c>
      <c r="BM104" s="170">
        <v>3.9993102061807503E-3</v>
      </c>
      <c r="BN104" s="170">
        <v>42.658455696814002</v>
      </c>
    </row>
    <row r="105" spans="1:66" x14ac:dyDescent="0.25">
      <c r="A105" s="170" t="s">
        <v>209</v>
      </c>
      <c r="B105" s="170">
        <v>2027</v>
      </c>
      <c r="C105" s="170" t="s">
        <v>176</v>
      </c>
      <c r="D105" s="170">
        <v>2026</v>
      </c>
      <c r="E105" s="170" t="s">
        <v>210</v>
      </c>
      <c r="F105" s="170" t="s">
        <v>211</v>
      </c>
      <c r="G105" s="170">
        <v>10095.302506202899</v>
      </c>
      <c r="H105" s="170">
        <v>563168.69143627502</v>
      </c>
      <c r="I105" s="170">
        <v>126986.20563748</v>
      </c>
      <c r="J105" s="170">
        <v>1.7332519498186299E-2</v>
      </c>
      <c r="K105" s="170">
        <v>8.5759539122097894E-3</v>
      </c>
      <c r="L105" s="170">
        <v>0</v>
      </c>
      <c r="M105" s="170">
        <v>2.59084734103961E-2</v>
      </c>
      <c r="N105" s="170">
        <v>1.35942291437383E-3</v>
      </c>
      <c r="O105" s="170">
        <v>2.9402999506535597E-4</v>
      </c>
      <c r="P105" s="170">
        <v>0</v>
      </c>
      <c r="Q105" s="170">
        <v>1.6534529094391901E-3</v>
      </c>
      <c r="R105" s="170">
        <v>1.8623616555860699E-3</v>
      </c>
      <c r="S105" s="170">
        <v>2.0336989278999899E-2</v>
      </c>
      <c r="T105" s="170">
        <v>2.3852803844025199E-2</v>
      </c>
      <c r="U105" s="170">
        <v>1.42088998621197E-3</v>
      </c>
      <c r="V105" s="170">
        <v>3.0732472670343201E-4</v>
      </c>
      <c r="W105" s="170">
        <v>0</v>
      </c>
      <c r="X105" s="170">
        <v>1.7282147129154099E-3</v>
      </c>
      <c r="Y105" s="170">
        <v>7.44944662234431E-3</v>
      </c>
      <c r="Z105" s="170">
        <v>4.74529749843332E-2</v>
      </c>
      <c r="AA105" s="170">
        <v>5.6630636319592899E-2</v>
      </c>
      <c r="AB105" s="170">
        <v>236.556909953591</v>
      </c>
      <c r="AC105" s="170">
        <v>1.16311872967485</v>
      </c>
      <c r="AD105" s="170">
        <v>0</v>
      </c>
      <c r="AE105" s="170">
        <v>237.72002868326501</v>
      </c>
      <c r="AF105" s="170">
        <v>9.8785051688413399E-4</v>
      </c>
      <c r="AG105" s="170">
        <v>5.67328046699351E-5</v>
      </c>
      <c r="AH105" s="170">
        <v>0</v>
      </c>
      <c r="AI105" s="170">
        <v>1.04458332155406E-3</v>
      </c>
      <c r="AJ105" s="170">
        <v>3.7183451995773303E-2</v>
      </c>
      <c r="AK105" s="170">
        <v>1.828260669229E-4</v>
      </c>
      <c r="AL105" s="170">
        <v>0</v>
      </c>
      <c r="AM105" s="170">
        <v>3.7366278062696198E-2</v>
      </c>
      <c r="AN105" s="170">
        <v>2.1267840018705401E-2</v>
      </c>
      <c r="AO105" s="170">
        <v>1.2214238823687999E-3</v>
      </c>
      <c r="AP105" s="170">
        <v>0</v>
      </c>
      <c r="AQ105" s="170">
        <v>2.24892639010742E-2</v>
      </c>
      <c r="AR105" s="170">
        <v>0</v>
      </c>
      <c r="AS105" s="170">
        <v>0</v>
      </c>
      <c r="AT105" s="170">
        <v>0</v>
      </c>
      <c r="AU105" s="170">
        <v>0</v>
      </c>
      <c r="AV105" s="170">
        <v>2.24892639010742E-2</v>
      </c>
      <c r="AW105" s="170">
        <v>2.42120218792184E-2</v>
      </c>
      <c r="AX105" s="170">
        <v>1.3905098842996299E-3</v>
      </c>
      <c r="AY105" s="170">
        <v>0</v>
      </c>
      <c r="AZ105" s="170">
        <v>2.5602531763518E-2</v>
      </c>
      <c r="BA105" s="170">
        <v>0</v>
      </c>
      <c r="BB105" s="170">
        <v>0</v>
      </c>
      <c r="BC105" s="170">
        <v>0</v>
      </c>
      <c r="BD105" s="170">
        <v>0</v>
      </c>
      <c r="BE105" s="170">
        <v>2.5602531763518E-2</v>
      </c>
      <c r="BF105" s="170">
        <v>5.7359828238356302E-2</v>
      </c>
      <c r="BG105" s="170">
        <v>1.0123791447417299E-2</v>
      </c>
      <c r="BH105" s="170">
        <v>0</v>
      </c>
      <c r="BI105" s="170">
        <v>6.7483619685773599E-2</v>
      </c>
      <c r="BJ105" s="170">
        <v>2.23631351107645E-3</v>
      </c>
      <c r="BK105" s="170">
        <v>1.09956548327768E-5</v>
      </c>
      <c r="BL105" s="170">
        <v>0</v>
      </c>
      <c r="BM105" s="170">
        <v>2.2473091659092302E-3</v>
      </c>
      <c r="BN105" s="170">
        <v>21.186329352691899</v>
      </c>
    </row>
    <row r="106" spans="1:66" x14ac:dyDescent="0.25">
      <c r="A106" s="170" t="s">
        <v>209</v>
      </c>
      <c r="B106" s="170">
        <v>2027</v>
      </c>
      <c r="C106" s="170" t="s">
        <v>176</v>
      </c>
      <c r="D106" s="170">
        <v>2027</v>
      </c>
      <c r="E106" s="170" t="s">
        <v>210</v>
      </c>
      <c r="F106" s="170" t="s">
        <v>212</v>
      </c>
      <c r="G106" s="170">
        <v>7207.6069938457704</v>
      </c>
      <c r="H106" s="170">
        <v>471219.95870027301</v>
      </c>
      <c r="I106" s="170">
        <v>107382.60487388101</v>
      </c>
      <c r="J106" s="170">
        <v>1.4066042891947199E-2</v>
      </c>
      <c r="K106" s="170">
        <v>1.77168199269821E-4</v>
      </c>
      <c r="L106" s="170">
        <v>3.2492776200266797E-2</v>
      </c>
      <c r="M106" s="170">
        <v>4.6735987291483899E-2</v>
      </c>
      <c r="N106" s="170">
        <v>5.8853456906561997E-4</v>
      </c>
      <c r="O106" s="170">
        <v>0</v>
      </c>
      <c r="P106" s="170">
        <v>3.61164827118565E-5</v>
      </c>
      <c r="Q106" s="170">
        <v>6.2465105177747699E-4</v>
      </c>
      <c r="R106" s="170">
        <v>1.03886218081726E-3</v>
      </c>
      <c r="S106" s="170">
        <v>1.70165625217868E-2</v>
      </c>
      <c r="T106" s="170">
        <v>1.8680075754381499E-2</v>
      </c>
      <c r="U106" s="170">
        <v>6.4008504226844795E-4</v>
      </c>
      <c r="V106" s="170">
        <v>0</v>
      </c>
      <c r="W106" s="170">
        <v>3.9279970248661397E-5</v>
      </c>
      <c r="X106" s="170">
        <v>6.7936501251710999E-4</v>
      </c>
      <c r="Y106" s="170">
        <v>4.1554487232690696E-3</v>
      </c>
      <c r="Z106" s="170">
        <v>3.9705312550835897E-2</v>
      </c>
      <c r="AA106" s="170">
        <v>4.45401262866221E-2</v>
      </c>
      <c r="AB106" s="170">
        <v>334.21180995045597</v>
      </c>
      <c r="AC106" s="170">
        <v>0.75972777408075398</v>
      </c>
      <c r="AD106" s="170">
        <v>1.8343520728591001</v>
      </c>
      <c r="AE106" s="170">
        <v>336.80588979739599</v>
      </c>
      <c r="AF106" s="170">
        <v>7.1575127660259699E-4</v>
      </c>
      <c r="AG106" s="170">
        <v>7.0680434447141396E-4</v>
      </c>
      <c r="AH106" s="170">
        <v>1.04970301523425E-3</v>
      </c>
      <c r="AI106" s="170">
        <v>2.4722586363082602E-3</v>
      </c>
      <c r="AJ106" s="170">
        <v>1.78451498259979E-3</v>
      </c>
      <c r="AK106" s="170">
        <v>2.2475755329586201E-5</v>
      </c>
      <c r="AL106" s="170">
        <v>4.1220636333221703E-3</v>
      </c>
      <c r="AM106" s="170">
        <v>5.9290543712515499E-3</v>
      </c>
      <c r="AN106" s="170">
        <v>2.0607665951539E-3</v>
      </c>
      <c r="AO106" s="170">
        <v>2.0348372905388298E-3</v>
      </c>
      <c r="AP106" s="170">
        <v>3.8825257702839698E-3</v>
      </c>
      <c r="AQ106" s="170">
        <v>7.9781296559767092E-3</v>
      </c>
      <c r="AR106" s="170">
        <v>4.0237758911222603E-5</v>
      </c>
      <c r="AS106" s="170">
        <v>4.9826316236420399E-4</v>
      </c>
      <c r="AT106" s="170">
        <v>7.3738476944269402E-4</v>
      </c>
      <c r="AU106" s="170">
        <v>1.9405087681416E-5</v>
      </c>
      <c r="AV106" s="170">
        <v>9.2734204343762495E-3</v>
      </c>
      <c r="AW106" s="170">
        <v>3.00706577816982E-3</v>
      </c>
      <c r="AX106" s="170">
        <v>2.9692297977423998E-3</v>
      </c>
      <c r="AY106" s="170">
        <v>4.25087701638476E-3</v>
      </c>
      <c r="AZ106" s="170">
        <v>1.02271725922969E-2</v>
      </c>
      <c r="BA106" s="170">
        <v>4.0237758911222603E-5</v>
      </c>
      <c r="BB106" s="170">
        <v>4.9826316236399896E-4</v>
      </c>
      <c r="BC106" s="170">
        <v>7.3738476944239001E-4</v>
      </c>
      <c r="BD106" s="170">
        <v>1.9405087681416E-5</v>
      </c>
      <c r="BE106" s="170">
        <v>1.1522463370696E-2</v>
      </c>
      <c r="BF106" s="170">
        <v>5.91009383035416E-2</v>
      </c>
      <c r="BG106" s="170">
        <v>3.0043293453004001E-2</v>
      </c>
      <c r="BH106" s="170">
        <v>0.19000829736806199</v>
      </c>
      <c r="BI106" s="170">
        <v>0.27915252912460697</v>
      </c>
      <c r="BJ106" s="170">
        <v>3.3072967902538402E-3</v>
      </c>
      <c r="BK106" s="170">
        <v>7.5181222023735398E-6</v>
      </c>
      <c r="BL106" s="170">
        <v>1.8152400789372801E-5</v>
      </c>
      <c r="BM106" s="170">
        <v>3.3329673132455901E-3</v>
      </c>
      <c r="BN106" s="170">
        <v>35.550940322479804</v>
      </c>
    </row>
    <row r="107" spans="1:66" x14ac:dyDescent="0.25">
      <c r="A107" s="170" t="s">
        <v>209</v>
      </c>
      <c r="B107" s="170">
        <v>2027</v>
      </c>
      <c r="C107" s="170" t="s">
        <v>176</v>
      </c>
      <c r="D107" s="170">
        <v>2027</v>
      </c>
      <c r="E107" s="170" t="s">
        <v>210</v>
      </c>
      <c r="F107" s="170" t="s">
        <v>211</v>
      </c>
      <c r="G107" s="170">
        <v>7711.2127656279099</v>
      </c>
      <c r="H107" s="170">
        <v>504094.35424467799</v>
      </c>
      <c r="I107" s="170">
        <v>96997.355885939993</v>
      </c>
      <c r="J107" s="170">
        <v>1.43369576419236E-2</v>
      </c>
      <c r="K107" s="170">
        <v>6.5506709922397103E-3</v>
      </c>
      <c r="L107" s="170">
        <v>0</v>
      </c>
      <c r="M107" s="170">
        <v>2.08876286341633E-2</v>
      </c>
      <c r="N107" s="170">
        <v>9.4906782878786803E-4</v>
      </c>
      <c r="O107" s="170">
        <v>2.2459236362975201E-4</v>
      </c>
      <c r="P107" s="170">
        <v>0</v>
      </c>
      <c r="Q107" s="170">
        <v>1.17366019241762E-3</v>
      </c>
      <c r="R107" s="170">
        <v>1.6670067253710999E-3</v>
      </c>
      <c r="S107" s="170">
        <v>1.8203713441052399E-2</v>
      </c>
      <c r="T107" s="170">
        <v>2.1044380358841101E-2</v>
      </c>
      <c r="U107" s="170">
        <v>9.9198046457953798E-4</v>
      </c>
      <c r="V107" s="170">
        <v>2.34747433699236E-4</v>
      </c>
      <c r="W107" s="170">
        <v>0</v>
      </c>
      <c r="X107" s="170">
        <v>1.2267278982787701E-3</v>
      </c>
      <c r="Y107" s="170">
        <v>6.6680269014843998E-3</v>
      </c>
      <c r="Z107" s="170">
        <v>4.2475331362455598E-2</v>
      </c>
      <c r="AA107" s="170">
        <v>5.0370086162218802E-2</v>
      </c>
      <c r="AB107" s="170">
        <v>206.56465579969699</v>
      </c>
      <c r="AC107" s="170">
        <v>0.86671887216649901</v>
      </c>
      <c r="AD107" s="170">
        <v>0</v>
      </c>
      <c r="AE107" s="170">
        <v>207.43137467186401</v>
      </c>
      <c r="AF107" s="170">
        <v>8.5588922596005999E-4</v>
      </c>
      <c r="AG107" s="170">
        <v>4.3334880488412597E-5</v>
      </c>
      <c r="AH107" s="170">
        <v>0</v>
      </c>
      <c r="AI107" s="170">
        <v>8.9922410644847298E-4</v>
      </c>
      <c r="AJ107" s="170">
        <v>3.2469087309511903E-2</v>
      </c>
      <c r="AK107" s="170">
        <v>1.3623613693362999E-4</v>
      </c>
      <c r="AL107" s="170">
        <v>0</v>
      </c>
      <c r="AM107" s="170">
        <v>3.2605323446445497E-2</v>
      </c>
      <c r="AN107" s="170">
        <v>1.8426791119032501E-2</v>
      </c>
      <c r="AO107" s="170">
        <v>9.3297446294233295E-4</v>
      </c>
      <c r="AP107" s="170">
        <v>0</v>
      </c>
      <c r="AQ107" s="170">
        <v>1.9359765581974799E-2</v>
      </c>
      <c r="AR107" s="170">
        <v>0</v>
      </c>
      <c r="AS107" s="170">
        <v>0</v>
      </c>
      <c r="AT107" s="170">
        <v>0</v>
      </c>
      <c r="AU107" s="170">
        <v>0</v>
      </c>
      <c r="AV107" s="170">
        <v>1.9359765581974799E-2</v>
      </c>
      <c r="AW107" s="170">
        <v>2.0977676592705399E-2</v>
      </c>
      <c r="AX107" s="170">
        <v>1.06212939770302E-3</v>
      </c>
      <c r="AY107" s="170">
        <v>0</v>
      </c>
      <c r="AZ107" s="170">
        <v>2.2039805990408501E-2</v>
      </c>
      <c r="BA107" s="170">
        <v>0</v>
      </c>
      <c r="BB107" s="170">
        <v>0</v>
      </c>
      <c r="BC107" s="170">
        <v>0</v>
      </c>
      <c r="BD107" s="170">
        <v>0</v>
      </c>
      <c r="BE107" s="170">
        <v>2.2039805990408501E-2</v>
      </c>
      <c r="BF107" s="170">
        <v>4.1296747776065901E-2</v>
      </c>
      <c r="BG107" s="170">
        <v>7.7329738061748801E-3</v>
      </c>
      <c r="BH107" s="170">
        <v>0</v>
      </c>
      <c r="BI107" s="170">
        <v>4.9029721582240803E-2</v>
      </c>
      <c r="BJ107" s="170">
        <v>1.95277885041002E-3</v>
      </c>
      <c r="BK107" s="170">
        <v>8.1936102585680096E-6</v>
      </c>
      <c r="BL107" s="170">
        <v>0</v>
      </c>
      <c r="BM107" s="170">
        <v>1.9609724606685901E-3</v>
      </c>
      <c r="BN107" s="170">
        <v>18.486912719227298</v>
      </c>
    </row>
    <row r="108" spans="1:66" x14ac:dyDescent="0.25">
      <c r="A108" s="170" t="s">
        <v>209</v>
      </c>
      <c r="B108" s="170">
        <v>2027</v>
      </c>
      <c r="C108" s="170" t="s">
        <v>178</v>
      </c>
      <c r="D108" s="170">
        <v>2021</v>
      </c>
      <c r="E108" s="170" t="s">
        <v>210</v>
      </c>
      <c r="F108" s="170" t="s">
        <v>212</v>
      </c>
      <c r="G108" s="170">
        <v>1443.94583774785</v>
      </c>
      <c r="H108" s="170">
        <v>53743.555287040697</v>
      </c>
      <c r="I108" s="170">
        <v>21512.641503144801</v>
      </c>
      <c r="J108" s="170">
        <v>1.8759149457834099E-3</v>
      </c>
      <c r="K108" s="170">
        <v>4.0519135067580299E-5</v>
      </c>
      <c r="L108" s="170">
        <v>5.5455046749093798E-3</v>
      </c>
      <c r="M108" s="170">
        <v>7.4619387557603696E-3</v>
      </c>
      <c r="N108" s="170">
        <v>6.7179527165427307E-5</v>
      </c>
      <c r="O108" s="170">
        <v>0</v>
      </c>
      <c r="P108" s="170">
        <v>7.2354451249084801E-6</v>
      </c>
      <c r="Q108" s="170">
        <v>7.4414972290335696E-5</v>
      </c>
      <c r="R108" s="170">
        <v>1.1848425776439E-4</v>
      </c>
      <c r="S108" s="170">
        <v>2.2642341658775001E-3</v>
      </c>
      <c r="T108" s="170">
        <v>2.45713339593222E-3</v>
      </c>
      <c r="U108" s="170">
        <v>7.3063865311304098E-5</v>
      </c>
      <c r="V108" s="170">
        <v>0</v>
      </c>
      <c r="W108" s="170">
        <v>7.86920674168879E-6</v>
      </c>
      <c r="X108" s="170">
        <v>8.0933072052992905E-5</v>
      </c>
      <c r="Y108" s="170">
        <v>4.73937031057561E-4</v>
      </c>
      <c r="Z108" s="170">
        <v>5.28321305371416E-3</v>
      </c>
      <c r="AA108" s="170">
        <v>5.8380831568247199E-3</v>
      </c>
      <c r="AB108" s="170">
        <v>50.805617739800802</v>
      </c>
      <c r="AC108" s="170">
        <v>0.202262548133578</v>
      </c>
      <c r="AD108" s="170">
        <v>0.46171636021878398</v>
      </c>
      <c r="AE108" s="170">
        <v>51.4695966481531</v>
      </c>
      <c r="AF108" s="170">
        <v>6.1774746717293896E-5</v>
      </c>
      <c r="AG108" s="170">
        <v>1.52557011688495E-4</v>
      </c>
      <c r="AH108" s="170">
        <v>1.93428625449419E-4</v>
      </c>
      <c r="AI108" s="170">
        <v>4.0776038385520799E-4</v>
      </c>
      <c r="AJ108" s="170">
        <v>2.1495180038278401E-4</v>
      </c>
      <c r="AK108" s="170">
        <v>4.6426281346006404E-6</v>
      </c>
      <c r="AL108" s="170">
        <v>6.35395706730417E-4</v>
      </c>
      <c r="AM108" s="170">
        <v>8.5499013524780202E-4</v>
      </c>
      <c r="AN108" s="170">
        <v>1.8844197198642E-4</v>
      </c>
      <c r="AO108" s="170">
        <v>4.6537610787771098E-4</v>
      </c>
      <c r="AP108" s="170">
        <v>7.5807112147628099E-4</v>
      </c>
      <c r="AQ108" s="170">
        <v>1.41188920134041E-3</v>
      </c>
      <c r="AR108" s="170">
        <v>1.7972286245304E-5</v>
      </c>
      <c r="AS108" s="170">
        <v>3.9609383913682402E-4</v>
      </c>
      <c r="AT108" s="170">
        <v>1.17300140875571E-3</v>
      </c>
      <c r="AU108" s="170">
        <v>1.24001410486397E-5</v>
      </c>
      <c r="AV108" s="170">
        <v>3.0113568765268899E-3</v>
      </c>
      <c r="AW108" s="170">
        <v>2.7497408317067601E-4</v>
      </c>
      <c r="AX108" s="170">
        <v>6.7907572418331901E-4</v>
      </c>
      <c r="AY108" s="170">
        <v>8.2999245793360205E-4</v>
      </c>
      <c r="AZ108" s="170">
        <v>1.7840422652875901E-3</v>
      </c>
      <c r="BA108" s="170">
        <v>1.7972286245304E-5</v>
      </c>
      <c r="BB108" s="170">
        <v>3.9609383913666101E-4</v>
      </c>
      <c r="BC108" s="170">
        <v>1.1730014087552301E-3</v>
      </c>
      <c r="BD108" s="170">
        <v>1.24001410486397E-5</v>
      </c>
      <c r="BE108" s="170">
        <v>3.3835099404734299E-3</v>
      </c>
      <c r="BF108" s="170">
        <v>6.3357301271155901E-3</v>
      </c>
      <c r="BG108" s="170">
        <v>6.0187644208047897E-3</v>
      </c>
      <c r="BH108" s="170">
        <v>2.9633566251283501E-2</v>
      </c>
      <c r="BI108" s="170">
        <v>4.1988060799203898E-2</v>
      </c>
      <c r="BJ108" s="170">
        <v>5.0276277341191396E-4</v>
      </c>
      <c r="BK108" s="170">
        <v>2.0015518791209399E-6</v>
      </c>
      <c r="BL108" s="170">
        <v>4.5690576774819496E-6</v>
      </c>
      <c r="BM108" s="170">
        <v>5.09333382968516E-4</v>
      </c>
      <c r="BN108" s="170">
        <v>5.4327807627155904</v>
      </c>
    </row>
    <row r="109" spans="1:66" x14ac:dyDescent="0.25">
      <c r="A109" s="170" t="s">
        <v>209</v>
      </c>
      <c r="B109" s="170">
        <v>2027</v>
      </c>
      <c r="C109" s="170" t="s">
        <v>178</v>
      </c>
      <c r="D109" s="170">
        <v>2021</v>
      </c>
      <c r="E109" s="170" t="s">
        <v>210</v>
      </c>
      <c r="F109" s="170" t="s">
        <v>211</v>
      </c>
      <c r="G109" s="170">
        <v>3773.12892451478</v>
      </c>
      <c r="H109" s="170">
        <v>140421.53072704299</v>
      </c>
      <c r="I109" s="170">
        <v>47461.215274208902</v>
      </c>
      <c r="J109" s="170">
        <v>7.5891856798139101E-3</v>
      </c>
      <c r="K109" s="170">
        <v>4.1302488974685296E-3</v>
      </c>
      <c r="L109" s="170">
        <v>0</v>
      </c>
      <c r="M109" s="170">
        <v>1.17194345772824E-2</v>
      </c>
      <c r="N109" s="170">
        <v>1.65892705778551E-3</v>
      </c>
      <c r="O109" s="170">
        <v>1.0989399063320399E-4</v>
      </c>
      <c r="P109" s="170">
        <v>0</v>
      </c>
      <c r="Q109" s="170">
        <v>1.7688210484187101E-3</v>
      </c>
      <c r="R109" s="170">
        <v>4.6436472485320799E-4</v>
      </c>
      <c r="S109" s="170">
        <v>5.9160065946298702E-3</v>
      </c>
      <c r="T109" s="170">
        <v>8.1491923679017902E-3</v>
      </c>
      <c r="U109" s="170">
        <v>1.7339363779587801E-3</v>
      </c>
      <c r="V109" s="170">
        <v>1.1486290924227601E-4</v>
      </c>
      <c r="W109" s="170">
        <v>0</v>
      </c>
      <c r="X109" s="170">
        <v>1.84879928720105E-3</v>
      </c>
      <c r="Y109" s="170">
        <v>1.85745889941283E-3</v>
      </c>
      <c r="Z109" s="170">
        <v>1.38040153874697E-2</v>
      </c>
      <c r="AA109" s="170">
        <v>1.7510273574083499E-2</v>
      </c>
      <c r="AB109" s="170">
        <v>73.736990761993496</v>
      </c>
      <c r="AC109" s="170">
        <v>0.79645382843497003</v>
      </c>
      <c r="AD109" s="170">
        <v>0</v>
      </c>
      <c r="AE109" s="170">
        <v>74.533444590428502</v>
      </c>
      <c r="AF109" s="170">
        <v>2.80905705862797E-4</v>
      </c>
      <c r="AG109" s="170">
        <v>2.1203939766782802E-5</v>
      </c>
      <c r="AH109" s="170">
        <v>0</v>
      </c>
      <c r="AI109" s="170">
        <v>3.0210964562957899E-4</v>
      </c>
      <c r="AJ109" s="170">
        <v>1.1590428099729801E-2</v>
      </c>
      <c r="AK109" s="170">
        <v>1.2519145055738001E-4</v>
      </c>
      <c r="AL109" s="170">
        <v>0</v>
      </c>
      <c r="AM109" s="170">
        <v>1.17156195502872E-2</v>
      </c>
      <c r="AN109" s="170">
        <v>6.0477344603467199E-3</v>
      </c>
      <c r="AO109" s="170">
        <v>4.5650833908415903E-4</v>
      </c>
      <c r="AP109" s="170">
        <v>0</v>
      </c>
      <c r="AQ109" s="170">
        <v>6.5042427994308804E-3</v>
      </c>
      <c r="AR109" s="170">
        <v>0</v>
      </c>
      <c r="AS109" s="170">
        <v>0</v>
      </c>
      <c r="AT109" s="170">
        <v>0</v>
      </c>
      <c r="AU109" s="170">
        <v>0</v>
      </c>
      <c r="AV109" s="170">
        <v>6.5042427994308804E-3</v>
      </c>
      <c r="AW109" s="170">
        <v>6.88494360239837E-3</v>
      </c>
      <c r="AX109" s="170">
        <v>5.1970439331074602E-4</v>
      </c>
      <c r="AY109" s="170">
        <v>0</v>
      </c>
      <c r="AZ109" s="170">
        <v>7.4046479957091101E-3</v>
      </c>
      <c r="BA109" s="170">
        <v>0</v>
      </c>
      <c r="BB109" s="170">
        <v>0</v>
      </c>
      <c r="BC109" s="170">
        <v>0</v>
      </c>
      <c r="BD109" s="170">
        <v>0</v>
      </c>
      <c r="BE109" s="170">
        <v>7.4046479957091101E-3</v>
      </c>
      <c r="BF109" s="170">
        <v>2.65518210147613E-2</v>
      </c>
      <c r="BG109" s="170">
        <v>3.7837766934210302E-3</v>
      </c>
      <c r="BH109" s="170">
        <v>0</v>
      </c>
      <c r="BI109" s="170">
        <v>3.03355977081824E-2</v>
      </c>
      <c r="BJ109" s="170">
        <v>6.9707973755455603E-4</v>
      </c>
      <c r="BK109" s="170">
        <v>7.5293529063561303E-6</v>
      </c>
      <c r="BL109" s="170">
        <v>0</v>
      </c>
      <c r="BM109" s="170">
        <v>7.0460909046091201E-4</v>
      </c>
      <c r="BN109" s="170">
        <v>6.64264645107958</v>
      </c>
    </row>
    <row r="110" spans="1:66" x14ac:dyDescent="0.25">
      <c r="A110" s="170" t="s">
        <v>209</v>
      </c>
      <c r="B110" s="170">
        <v>2027</v>
      </c>
      <c r="C110" s="170" t="s">
        <v>178</v>
      </c>
      <c r="D110" s="170">
        <v>2022</v>
      </c>
      <c r="E110" s="170" t="s">
        <v>210</v>
      </c>
      <c r="F110" s="170" t="s">
        <v>212</v>
      </c>
      <c r="G110" s="170">
        <v>1499.7140162124001</v>
      </c>
      <c r="H110" s="170">
        <v>58756.225833967197</v>
      </c>
      <c r="I110" s="170">
        <v>22343.504267680601</v>
      </c>
      <c r="J110" s="170">
        <v>1.56618766599012E-3</v>
      </c>
      <c r="K110" s="170">
        <v>3.6883251273138201E-5</v>
      </c>
      <c r="L110" s="170">
        <v>4.9739278391638898E-3</v>
      </c>
      <c r="M110" s="170">
        <v>6.5769987564271498E-3</v>
      </c>
      <c r="N110" s="170">
        <v>7.3434998297992302E-5</v>
      </c>
      <c r="O110" s="170">
        <v>0</v>
      </c>
      <c r="P110" s="170">
        <v>7.5148929992315699E-6</v>
      </c>
      <c r="Q110" s="170">
        <v>8.0949891297223906E-5</v>
      </c>
      <c r="R110" s="170">
        <v>1.2953530464801901E-4</v>
      </c>
      <c r="S110" s="170">
        <v>2.4754196718236501E-3</v>
      </c>
      <c r="T110" s="170">
        <v>2.68590486776889E-3</v>
      </c>
      <c r="U110" s="170">
        <v>7.9867260922634003E-5</v>
      </c>
      <c r="V110" s="170">
        <v>0</v>
      </c>
      <c r="W110" s="170">
        <v>8.1731318020839694E-6</v>
      </c>
      <c r="X110" s="170">
        <v>8.8040392724717998E-5</v>
      </c>
      <c r="Y110" s="170">
        <v>5.1814121859207799E-4</v>
      </c>
      <c r="Z110" s="170">
        <v>5.7759792342551904E-3</v>
      </c>
      <c r="AA110" s="170">
        <v>6.3821608455719896E-3</v>
      </c>
      <c r="AB110" s="170">
        <v>54.175199190755997</v>
      </c>
      <c r="AC110" s="170">
        <v>0.204940911811406</v>
      </c>
      <c r="AD110" s="170">
        <v>0.46850558512124402</v>
      </c>
      <c r="AE110" s="170">
        <v>54.848645687688602</v>
      </c>
      <c r="AF110" s="170">
        <v>5.96047793261788E-5</v>
      </c>
      <c r="AG110" s="170">
        <v>1.4255091245230601E-4</v>
      </c>
      <c r="AH110" s="170">
        <v>1.7512306298454299E-4</v>
      </c>
      <c r="AI110" s="170">
        <v>3.77278754763028E-4</v>
      </c>
      <c r="AJ110" s="170">
        <v>1.9155389830244099E-4</v>
      </c>
      <c r="AK110" s="170">
        <v>4.5107693824551999E-6</v>
      </c>
      <c r="AL110" s="170">
        <v>6.0830362634291496E-4</v>
      </c>
      <c r="AM110" s="170">
        <v>8.0436829402781205E-4</v>
      </c>
      <c r="AN110" s="170">
        <v>1.77125338008895E-4</v>
      </c>
      <c r="AO110" s="170">
        <v>4.23616740454616E-4</v>
      </c>
      <c r="AP110" s="170">
        <v>6.6859597812656305E-4</v>
      </c>
      <c r="AQ110" s="170">
        <v>1.2693380565900699E-3</v>
      </c>
      <c r="AR110" s="170">
        <v>1.5082370363591199E-5</v>
      </c>
      <c r="AS110" s="170">
        <v>3.05145131277833E-4</v>
      </c>
      <c r="AT110" s="170">
        <v>9.1228212880256501E-4</v>
      </c>
      <c r="AU110" s="170">
        <v>9.8007531133444306E-6</v>
      </c>
      <c r="AV110" s="170">
        <v>2.5116484401474098E-3</v>
      </c>
      <c r="AW110" s="170">
        <v>2.5846087743553202E-4</v>
      </c>
      <c r="AX110" s="170">
        <v>6.1814055326619196E-4</v>
      </c>
      <c r="AY110" s="170">
        <v>7.3202843839916595E-4</v>
      </c>
      <c r="AZ110" s="170">
        <v>1.6086298691008901E-3</v>
      </c>
      <c r="BA110" s="170">
        <v>1.5082370363591199E-5</v>
      </c>
      <c r="BB110" s="170">
        <v>3.0514513127770799E-4</v>
      </c>
      <c r="BC110" s="170">
        <v>9.1228212880218999E-4</v>
      </c>
      <c r="BD110" s="170">
        <v>9.8007531133444306E-6</v>
      </c>
      <c r="BE110" s="170">
        <v>2.85094025265772E-3</v>
      </c>
      <c r="BF110" s="170">
        <v>6.7399337511693099E-3</v>
      </c>
      <c r="BG110" s="170">
        <v>6.2512215667591001E-3</v>
      </c>
      <c r="BH110" s="170">
        <v>3.0711032653752302E-2</v>
      </c>
      <c r="BI110" s="170">
        <v>4.3702187971680698E-2</v>
      </c>
      <c r="BJ110" s="170">
        <v>5.3610751344038501E-4</v>
      </c>
      <c r="BK110" s="170">
        <v>2.0280564589445098E-6</v>
      </c>
      <c r="BL110" s="170">
        <v>4.6362425616173899E-6</v>
      </c>
      <c r="BM110" s="170">
        <v>5.4277181246094699E-4</v>
      </c>
      <c r="BN110" s="170">
        <v>5.78945021057923</v>
      </c>
    </row>
    <row r="111" spans="1:66" x14ac:dyDescent="0.25">
      <c r="A111" s="170" t="s">
        <v>209</v>
      </c>
      <c r="B111" s="170">
        <v>2027</v>
      </c>
      <c r="C111" s="170" t="s">
        <v>178</v>
      </c>
      <c r="D111" s="170">
        <v>2022</v>
      </c>
      <c r="E111" s="170" t="s">
        <v>210</v>
      </c>
      <c r="F111" s="170" t="s">
        <v>211</v>
      </c>
      <c r="G111" s="170">
        <v>3838.1433002599301</v>
      </c>
      <c r="H111" s="170">
        <v>150356.84178056699</v>
      </c>
      <c r="I111" s="170">
        <v>48279.014332998202</v>
      </c>
      <c r="J111" s="170">
        <v>5.8852862112980997E-3</v>
      </c>
      <c r="K111" s="170">
        <v>3.2601483157905201E-3</v>
      </c>
      <c r="L111" s="170">
        <v>0</v>
      </c>
      <c r="M111" s="170">
        <v>9.1454345270886202E-3</v>
      </c>
      <c r="N111" s="170">
        <v>1.61876630299814E-3</v>
      </c>
      <c r="O111" s="170">
        <v>1.1178756208069401E-4</v>
      </c>
      <c r="P111" s="170">
        <v>0</v>
      </c>
      <c r="Q111" s="170">
        <v>1.7305538650788401E-3</v>
      </c>
      <c r="R111" s="170">
        <v>4.9722014210876403E-4</v>
      </c>
      <c r="S111" s="170">
        <v>6.3345846104656597E-3</v>
      </c>
      <c r="T111" s="170">
        <v>8.5623586176532592E-3</v>
      </c>
      <c r="U111" s="170">
        <v>1.69195973205064E-3</v>
      </c>
      <c r="V111" s="170">
        <v>1.16842099588023E-4</v>
      </c>
      <c r="W111" s="170">
        <v>0</v>
      </c>
      <c r="X111" s="170">
        <v>1.8088018316386599E-3</v>
      </c>
      <c r="Y111" s="170">
        <v>1.9888805684350501E-3</v>
      </c>
      <c r="Z111" s="170">
        <v>1.47806974244198E-2</v>
      </c>
      <c r="AA111" s="170">
        <v>1.8578379824493601E-2</v>
      </c>
      <c r="AB111" s="170">
        <v>77.009275151591197</v>
      </c>
      <c r="AC111" s="170">
        <v>0.79023460882593699</v>
      </c>
      <c r="AD111" s="170">
        <v>0</v>
      </c>
      <c r="AE111" s="170">
        <v>77.799509760417095</v>
      </c>
      <c r="AF111" s="170">
        <v>2.9407052413245403E-4</v>
      </c>
      <c r="AG111" s="170">
        <v>2.1569302555824601E-5</v>
      </c>
      <c r="AH111" s="170">
        <v>0</v>
      </c>
      <c r="AI111" s="170">
        <v>3.1563982668827799E-4</v>
      </c>
      <c r="AJ111" s="170">
        <v>1.21047856365314E-2</v>
      </c>
      <c r="AK111" s="170">
        <v>1.24213875842572E-4</v>
      </c>
      <c r="AL111" s="170">
        <v>0</v>
      </c>
      <c r="AM111" s="170">
        <v>1.2228999512374E-2</v>
      </c>
      <c r="AN111" s="170">
        <v>6.3311652467348597E-3</v>
      </c>
      <c r="AO111" s="170">
        <v>4.64374384820146E-4</v>
      </c>
      <c r="AP111" s="170">
        <v>0</v>
      </c>
      <c r="AQ111" s="170">
        <v>6.7955396315549999E-3</v>
      </c>
      <c r="AR111" s="170">
        <v>0</v>
      </c>
      <c r="AS111" s="170">
        <v>0</v>
      </c>
      <c r="AT111" s="170">
        <v>0</v>
      </c>
      <c r="AU111" s="170">
        <v>0</v>
      </c>
      <c r="AV111" s="170">
        <v>6.7955396315549999E-3</v>
      </c>
      <c r="AW111" s="170">
        <v>7.2076107089422397E-3</v>
      </c>
      <c r="AX111" s="170">
        <v>5.2865936341091302E-4</v>
      </c>
      <c r="AY111" s="170">
        <v>0</v>
      </c>
      <c r="AZ111" s="170">
        <v>7.7362700723531503E-3</v>
      </c>
      <c r="BA111" s="170">
        <v>0</v>
      </c>
      <c r="BB111" s="170">
        <v>0</v>
      </c>
      <c r="BC111" s="170">
        <v>0</v>
      </c>
      <c r="BD111" s="170">
        <v>0</v>
      </c>
      <c r="BE111" s="170">
        <v>7.7362700723531503E-3</v>
      </c>
      <c r="BF111" s="170">
        <v>2.6056297313349401E-2</v>
      </c>
      <c r="BG111" s="170">
        <v>3.8489745397186901E-3</v>
      </c>
      <c r="BH111" s="170">
        <v>0</v>
      </c>
      <c r="BI111" s="170">
        <v>2.9905271853068099E-2</v>
      </c>
      <c r="BJ111" s="170">
        <v>7.2801459290914097E-4</v>
      </c>
      <c r="BK111" s="170">
        <v>7.4705589153339997E-6</v>
      </c>
      <c r="BL111" s="170">
        <v>0</v>
      </c>
      <c r="BM111" s="170">
        <v>7.35485151824475E-4</v>
      </c>
      <c r="BN111" s="170">
        <v>6.9337280766456404</v>
      </c>
    </row>
    <row r="112" spans="1:66" x14ac:dyDescent="0.25">
      <c r="A112" s="170" t="s">
        <v>209</v>
      </c>
      <c r="B112" s="170">
        <v>2027</v>
      </c>
      <c r="C112" s="170" t="s">
        <v>178</v>
      </c>
      <c r="D112" s="170">
        <v>2023</v>
      </c>
      <c r="E112" s="170" t="s">
        <v>210</v>
      </c>
      <c r="F112" s="170" t="s">
        <v>212</v>
      </c>
      <c r="G112" s="170">
        <v>1556.8505300788199</v>
      </c>
      <c r="H112" s="170">
        <v>64600.983426713501</v>
      </c>
      <c r="I112" s="170">
        <v>23194.753190884701</v>
      </c>
      <c r="J112" s="170">
        <v>1.7405904331633301E-3</v>
      </c>
      <c r="K112" s="170">
        <v>3.8288439445699898E-5</v>
      </c>
      <c r="L112" s="170">
        <v>5.3093911287979698E-3</v>
      </c>
      <c r="M112" s="170">
        <v>7.0882700014070002E-3</v>
      </c>
      <c r="N112" s="170">
        <v>8.0728441973780901E-5</v>
      </c>
      <c r="O112" s="170">
        <v>0</v>
      </c>
      <c r="P112" s="170">
        <v>7.8011974435546906E-6</v>
      </c>
      <c r="Q112" s="170">
        <v>8.85296394173356E-5</v>
      </c>
      <c r="R112" s="170">
        <v>1.4242078945620999E-4</v>
      </c>
      <c r="S112" s="170">
        <v>2.7216612865081798E-3</v>
      </c>
      <c r="T112" s="170">
        <v>2.9526117153817299E-3</v>
      </c>
      <c r="U112" s="170">
        <v>8.7799546380243394E-5</v>
      </c>
      <c r="V112" s="170">
        <v>0</v>
      </c>
      <c r="W112" s="170">
        <v>8.4845140079536493E-6</v>
      </c>
      <c r="X112" s="170">
        <v>9.6284060388197103E-5</v>
      </c>
      <c r="Y112" s="170">
        <v>5.6968315782484204E-4</v>
      </c>
      <c r="Z112" s="170">
        <v>6.3505430018524298E-3</v>
      </c>
      <c r="AA112" s="170">
        <v>7.0165102200654703E-3</v>
      </c>
      <c r="AB112" s="170">
        <v>58.059518660961302</v>
      </c>
      <c r="AC112" s="170">
        <v>0.207687197031174</v>
      </c>
      <c r="AD112" s="170">
        <v>0.47670946539979397</v>
      </c>
      <c r="AE112" s="170">
        <v>58.743915323392301</v>
      </c>
      <c r="AF112" s="170">
        <v>6.8480540214008097E-5</v>
      </c>
      <c r="AG112" s="170">
        <v>1.48767996944172E-4</v>
      </c>
      <c r="AH112" s="170">
        <v>1.8378721821810801E-4</v>
      </c>
      <c r="AI112" s="170">
        <v>4.0103575537628902E-4</v>
      </c>
      <c r="AJ112" s="170">
        <v>2.1417489002206199E-4</v>
      </c>
      <c r="AK112" s="170">
        <v>4.7110139750202702E-6</v>
      </c>
      <c r="AL112" s="170">
        <v>6.5326732202864997E-4</v>
      </c>
      <c r="AM112" s="170">
        <v>8.7215322602573304E-4</v>
      </c>
      <c r="AN112" s="170">
        <v>2.0242743267883599E-4</v>
      </c>
      <c r="AO112" s="170">
        <v>4.3975580663882302E-4</v>
      </c>
      <c r="AP112" s="170">
        <v>6.9796667239427801E-4</v>
      </c>
      <c r="AQ112" s="170">
        <v>1.34014991171193E-3</v>
      </c>
      <c r="AR112" s="170">
        <v>1.30486928166183E-5</v>
      </c>
      <c r="AS112" s="170">
        <v>2.3899743358176301E-4</v>
      </c>
      <c r="AT112" s="170">
        <v>6.9792879970240001E-4</v>
      </c>
      <c r="AU112" s="170">
        <v>7.9341210977893608E-6</v>
      </c>
      <c r="AV112" s="170">
        <v>2.2980589589105E-3</v>
      </c>
      <c r="AW112" s="170">
        <v>2.9538163458333997E-4</v>
      </c>
      <c r="AX112" s="170">
        <v>6.4169064075706795E-4</v>
      </c>
      <c r="AY112" s="170">
        <v>7.6418565166829096E-4</v>
      </c>
      <c r="AZ112" s="170">
        <v>1.7012579270086899E-3</v>
      </c>
      <c r="BA112" s="170">
        <v>1.30486928166183E-5</v>
      </c>
      <c r="BB112" s="170">
        <v>2.38997433581664E-4</v>
      </c>
      <c r="BC112" s="170">
        <v>6.9792879970211302E-4</v>
      </c>
      <c r="BD112" s="170">
        <v>7.9341210977893608E-6</v>
      </c>
      <c r="BE112" s="170">
        <v>2.6591669742068798E-3</v>
      </c>
      <c r="BF112" s="170">
        <v>7.3808435537981599E-3</v>
      </c>
      <c r="BG112" s="170">
        <v>6.4893823119879096E-3</v>
      </c>
      <c r="BH112" s="170">
        <v>3.2689473987104499E-2</v>
      </c>
      <c r="BI112" s="170">
        <v>4.6559699852890601E-2</v>
      </c>
      <c r="BJ112" s="170">
        <v>5.7454600344477799E-4</v>
      </c>
      <c r="BK112" s="170">
        <v>2.0552331774865901E-6</v>
      </c>
      <c r="BL112" s="170">
        <v>4.7174266074980499E-6</v>
      </c>
      <c r="BM112" s="170">
        <v>5.8131866322976304E-4</v>
      </c>
      <c r="BN112" s="170">
        <v>6.2006083956162303</v>
      </c>
    </row>
    <row r="113" spans="1:66" x14ac:dyDescent="0.25">
      <c r="A113" s="170" t="s">
        <v>209</v>
      </c>
      <c r="B113" s="170">
        <v>2027</v>
      </c>
      <c r="C113" s="170" t="s">
        <v>178</v>
      </c>
      <c r="D113" s="170">
        <v>2023</v>
      </c>
      <c r="E113" s="170" t="s">
        <v>210</v>
      </c>
      <c r="F113" s="170" t="s">
        <v>211</v>
      </c>
      <c r="G113" s="170">
        <v>3871.50565327811</v>
      </c>
      <c r="H113" s="170">
        <v>160630.74611531899</v>
      </c>
      <c r="I113" s="170">
        <v>48698.6707641268</v>
      </c>
      <c r="J113" s="170">
        <v>5.9748251426449198E-3</v>
      </c>
      <c r="K113" s="170">
        <v>3.2884865539682499E-3</v>
      </c>
      <c r="L113" s="170">
        <v>0</v>
      </c>
      <c r="M113" s="170">
        <v>9.2633116966131697E-3</v>
      </c>
      <c r="N113" s="170">
        <v>1.5521692429224701E-3</v>
      </c>
      <c r="O113" s="170">
        <v>1.12759254854365E-4</v>
      </c>
      <c r="P113" s="170">
        <v>0</v>
      </c>
      <c r="Q113" s="170">
        <v>1.6649284977768399E-3</v>
      </c>
      <c r="R113" s="170">
        <v>5.3119526497542098E-4</v>
      </c>
      <c r="S113" s="170">
        <v>6.76742767578686E-3</v>
      </c>
      <c r="T113" s="170">
        <v>8.9635514385391305E-3</v>
      </c>
      <c r="U113" s="170">
        <v>1.62235144843842E-3</v>
      </c>
      <c r="V113" s="170">
        <v>1.1785772799709701E-4</v>
      </c>
      <c r="W113" s="170">
        <v>0</v>
      </c>
      <c r="X113" s="170">
        <v>1.74020917643552E-3</v>
      </c>
      <c r="Y113" s="170">
        <v>2.12478105990168E-3</v>
      </c>
      <c r="Z113" s="170">
        <v>1.5790664576835999E-2</v>
      </c>
      <c r="AA113" s="170">
        <v>1.96556548131732E-2</v>
      </c>
      <c r="AB113" s="170">
        <v>80.193636599780007</v>
      </c>
      <c r="AC113" s="170">
        <v>0.77698739886027501</v>
      </c>
      <c r="AD113" s="170">
        <v>0</v>
      </c>
      <c r="AE113" s="170">
        <v>80.970623998640306</v>
      </c>
      <c r="AF113" s="170">
        <v>3.0662198190438899E-4</v>
      </c>
      <c r="AG113" s="170">
        <v>2.17567897416664E-5</v>
      </c>
      <c r="AH113" s="170">
        <v>0</v>
      </c>
      <c r="AI113" s="170">
        <v>3.2837877164605499E-4</v>
      </c>
      <c r="AJ113" s="170">
        <v>1.2605322911342601E-2</v>
      </c>
      <c r="AK113" s="170">
        <v>1.2213159891423099E-4</v>
      </c>
      <c r="AL113" s="170">
        <v>0</v>
      </c>
      <c r="AM113" s="170">
        <v>1.27274545102568E-2</v>
      </c>
      <c r="AN113" s="170">
        <v>6.6013907427309899E-3</v>
      </c>
      <c r="AO113" s="170">
        <v>4.6841087354580697E-4</v>
      </c>
      <c r="AP113" s="170">
        <v>0</v>
      </c>
      <c r="AQ113" s="170">
        <v>7.0698016162768001E-3</v>
      </c>
      <c r="AR113" s="170">
        <v>0</v>
      </c>
      <c r="AS113" s="170">
        <v>0</v>
      </c>
      <c r="AT113" s="170">
        <v>0</v>
      </c>
      <c r="AU113" s="170">
        <v>0</v>
      </c>
      <c r="AV113" s="170">
        <v>7.0698016162768001E-3</v>
      </c>
      <c r="AW113" s="170">
        <v>7.51524447032217E-3</v>
      </c>
      <c r="AX113" s="170">
        <v>5.3325463746107399E-4</v>
      </c>
      <c r="AY113" s="170">
        <v>0</v>
      </c>
      <c r="AZ113" s="170">
        <v>8.04849910778325E-3</v>
      </c>
      <c r="BA113" s="170">
        <v>0</v>
      </c>
      <c r="BB113" s="170">
        <v>0</v>
      </c>
      <c r="BC113" s="170">
        <v>0</v>
      </c>
      <c r="BD113" s="170">
        <v>0</v>
      </c>
      <c r="BE113" s="170">
        <v>8.04849910778325E-3</v>
      </c>
      <c r="BF113" s="170">
        <v>2.51671484059427E-2</v>
      </c>
      <c r="BG113" s="170">
        <v>3.8824310412889701E-3</v>
      </c>
      <c r="BH113" s="170">
        <v>0</v>
      </c>
      <c r="BI113" s="170">
        <v>2.9049579447231699E-2</v>
      </c>
      <c r="BJ113" s="170">
        <v>7.5811826027667999E-4</v>
      </c>
      <c r="BK113" s="170">
        <v>7.3453251412029197E-6</v>
      </c>
      <c r="BL113" s="170">
        <v>0</v>
      </c>
      <c r="BM113" s="170">
        <v>7.6546358541788298E-4</v>
      </c>
      <c r="BN113" s="170">
        <v>7.2163473874296002</v>
      </c>
    </row>
    <row r="114" spans="1:66" x14ac:dyDescent="0.25">
      <c r="A114" s="170" t="s">
        <v>209</v>
      </c>
      <c r="B114" s="170">
        <v>2027</v>
      </c>
      <c r="C114" s="170" t="s">
        <v>178</v>
      </c>
      <c r="D114" s="170">
        <v>2024</v>
      </c>
      <c r="E114" s="170" t="s">
        <v>210</v>
      </c>
      <c r="F114" s="170" t="s">
        <v>212</v>
      </c>
      <c r="G114" s="170">
        <v>1612.39935612204</v>
      </c>
      <c r="H114" s="170">
        <v>71477.375695070703</v>
      </c>
      <c r="I114" s="170">
        <v>24022.347931177799</v>
      </c>
      <c r="J114" s="170">
        <v>2.1015138210988102E-3</v>
      </c>
      <c r="K114" s="170">
        <v>3.96545807811354E-5</v>
      </c>
      <c r="L114" s="170">
        <v>6.00787858930746E-3</v>
      </c>
      <c r="M114" s="170">
        <v>8.14904699118741E-3</v>
      </c>
      <c r="N114" s="170">
        <v>8.9309058916737301E-5</v>
      </c>
      <c r="O114" s="170">
        <v>0</v>
      </c>
      <c r="P114" s="170">
        <v>8.0795461683348898E-6</v>
      </c>
      <c r="Q114" s="170">
        <v>9.73886050850722E-5</v>
      </c>
      <c r="R114" s="170">
        <v>1.5758063940773601E-4</v>
      </c>
      <c r="S114" s="170">
        <v>3.0113660190818499E-3</v>
      </c>
      <c r="T114" s="170">
        <v>3.2663352635746599E-3</v>
      </c>
      <c r="U114" s="170">
        <v>9.7131750208714299E-5</v>
      </c>
      <c r="V114" s="170">
        <v>0</v>
      </c>
      <c r="W114" s="170">
        <v>8.7872436429335693E-6</v>
      </c>
      <c r="X114" s="170">
        <v>1.05918993851647E-4</v>
      </c>
      <c r="Y114" s="170">
        <v>6.3032255763094695E-4</v>
      </c>
      <c r="Z114" s="170">
        <v>7.0265207111909799E-3</v>
      </c>
      <c r="AA114" s="170">
        <v>7.7627622626735802E-3</v>
      </c>
      <c r="AB114" s="170">
        <v>62.644685699220297</v>
      </c>
      <c r="AC114" s="170">
        <v>0.21007374575051399</v>
      </c>
      <c r="AD114" s="170">
        <v>0.48665787166819302</v>
      </c>
      <c r="AE114" s="170">
        <v>63.341417316639003</v>
      </c>
      <c r="AF114" s="170">
        <v>8.3846470750415994E-5</v>
      </c>
      <c r="AG114" s="170">
        <v>1.5421594957394801E-4</v>
      </c>
      <c r="AH114" s="170">
        <v>2.03108623399243E-4</v>
      </c>
      <c r="AI114" s="170">
        <v>4.4117104372360798E-4</v>
      </c>
      <c r="AJ114" s="170">
        <v>2.5560378128086902E-4</v>
      </c>
      <c r="AK114" s="170">
        <v>4.8228550557973097E-6</v>
      </c>
      <c r="AL114" s="170">
        <v>7.3068713537146202E-4</v>
      </c>
      <c r="AM114" s="170">
        <v>9.9111377170812802E-4</v>
      </c>
      <c r="AN114" s="170">
        <v>2.4762731239752299E-4</v>
      </c>
      <c r="AO114" s="170">
        <v>4.5544640655995901E-4</v>
      </c>
      <c r="AP114" s="170">
        <v>7.7064378927254999E-4</v>
      </c>
      <c r="AQ114" s="170">
        <v>1.4737175082300299E-3</v>
      </c>
      <c r="AR114" s="170">
        <v>1.1658963048310601E-5</v>
      </c>
      <c r="AS114" s="170">
        <v>1.91896199962771E-4</v>
      </c>
      <c r="AT114" s="170">
        <v>4.9800264101330395E-4</v>
      </c>
      <c r="AU114" s="170">
        <v>6.6239228920815996E-6</v>
      </c>
      <c r="AV114" s="170">
        <v>2.1818992351465001E-3</v>
      </c>
      <c r="AW114" s="170">
        <v>3.6133719296587699E-4</v>
      </c>
      <c r="AX114" s="170">
        <v>6.6458632732960602E-4</v>
      </c>
      <c r="AY114" s="170">
        <v>8.4375794662110897E-4</v>
      </c>
      <c r="AZ114" s="170">
        <v>1.86968146691659E-3</v>
      </c>
      <c r="BA114" s="170">
        <v>1.1658963048310601E-5</v>
      </c>
      <c r="BB114" s="170">
        <v>1.9189619996269199E-4</v>
      </c>
      <c r="BC114" s="170">
        <v>4.9800264101309904E-4</v>
      </c>
      <c r="BD114" s="170">
        <v>6.6239228920815996E-6</v>
      </c>
      <c r="BE114" s="170">
        <v>2.5778631938327698E-3</v>
      </c>
      <c r="BF114" s="170">
        <v>8.4470773586627097E-3</v>
      </c>
      <c r="BG114" s="170">
        <v>6.7209251365635599E-3</v>
      </c>
      <c r="BH114" s="170">
        <v>3.6150382983223303E-2</v>
      </c>
      <c r="BI114" s="170">
        <v>5.1318385478449503E-2</v>
      </c>
      <c r="BJ114" s="170">
        <v>6.1991994828131602E-4</v>
      </c>
      <c r="BK114" s="170">
        <v>2.07885001173439E-6</v>
      </c>
      <c r="BL114" s="170">
        <v>4.81587415225864E-6</v>
      </c>
      <c r="BM114" s="170">
        <v>6.2681467244530902E-4</v>
      </c>
      <c r="BN114" s="170">
        <v>6.6858894549608703</v>
      </c>
    </row>
    <row r="115" spans="1:66" x14ac:dyDescent="0.25">
      <c r="A115" s="170" t="s">
        <v>209</v>
      </c>
      <c r="B115" s="170">
        <v>2027</v>
      </c>
      <c r="C115" s="170" t="s">
        <v>178</v>
      </c>
      <c r="D115" s="170">
        <v>2024</v>
      </c>
      <c r="E115" s="170" t="s">
        <v>210</v>
      </c>
      <c r="F115" s="170" t="s">
        <v>211</v>
      </c>
      <c r="G115" s="170">
        <v>3886.84475344867</v>
      </c>
      <c r="H115" s="170">
        <v>172285.90392922901</v>
      </c>
      <c r="I115" s="170">
        <v>48891.617347684398</v>
      </c>
      <c r="J115" s="170">
        <v>6.0562902115763899E-3</v>
      </c>
      <c r="K115" s="170">
        <v>3.3015157031361301E-3</v>
      </c>
      <c r="L115" s="170">
        <v>0</v>
      </c>
      <c r="M115" s="170">
        <v>9.3578059147125196E-3</v>
      </c>
      <c r="N115" s="170">
        <v>1.4651782068580599E-3</v>
      </c>
      <c r="O115" s="170">
        <v>1.13206012694924E-4</v>
      </c>
      <c r="P115" s="170">
        <v>0</v>
      </c>
      <c r="Q115" s="170">
        <v>1.5783842195529799E-3</v>
      </c>
      <c r="R115" s="170">
        <v>5.69738101842066E-4</v>
      </c>
      <c r="S115" s="170">
        <v>7.2584634174679202E-3</v>
      </c>
      <c r="T115" s="170">
        <v>9.4065857388629798E-3</v>
      </c>
      <c r="U115" s="170">
        <v>1.5314270637401799E-3</v>
      </c>
      <c r="V115" s="170">
        <v>1.18324686244747E-4</v>
      </c>
      <c r="W115" s="170">
        <v>0</v>
      </c>
      <c r="X115" s="170">
        <v>1.6497517499849299E-3</v>
      </c>
      <c r="Y115" s="170">
        <v>2.2789524073682601E-3</v>
      </c>
      <c r="Z115" s="170">
        <v>1.6936414640758499E-2</v>
      </c>
      <c r="AA115" s="170">
        <v>2.08651187981117E-2</v>
      </c>
      <c r="AB115" s="170">
        <v>83.876830747284899</v>
      </c>
      <c r="AC115" s="170">
        <v>0.76071147709799203</v>
      </c>
      <c r="AD115" s="170">
        <v>0</v>
      </c>
      <c r="AE115" s="170">
        <v>84.637542224382898</v>
      </c>
      <c r="AF115" s="170">
        <v>3.2038150858048898E-4</v>
      </c>
      <c r="AG115" s="170">
        <v>2.1842991237189099E-5</v>
      </c>
      <c r="AH115" s="170">
        <v>0</v>
      </c>
      <c r="AI115" s="170">
        <v>3.4222449981767799E-4</v>
      </c>
      <c r="AJ115" s="170">
        <v>1.3184269739831901E-2</v>
      </c>
      <c r="AK115" s="170">
        <v>1.19573250668755E-4</v>
      </c>
      <c r="AL115" s="170">
        <v>0</v>
      </c>
      <c r="AM115" s="170">
        <v>1.33038429905006E-2</v>
      </c>
      <c r="AN115" s="170">
        <v>6.8976252509675602E-3</v>
      </c>
      <c r="AO115" s="170">
        <v>4.70266740992162E-4</v>
      </c>
      <c r="AP115" s="170">
        <v>0</v>
      </c>
      <c r="AQ115" s="170">
        <v>7.3678919919597302E-3</v>
      </c>
      <c r="AR115" s="170">
        <v>0</v>
      </c>
      <c r="AS115" s="170">
        <v>0</v>
      </c>
      <c r="AT115" s="170">
        <v>0</v>
      </c>
      <c r="AU115" s="170">
        <v>0</v>
      </c>
      <c r="AV115" s="170">
        <v>7.3678919919597302E-3</v>
      </c>
      <c r="AW115" s="170">
        <v>7.8524877629412102E-3</v>
      </c>
      <c r="AX115" s="170">
        <v>5.3536741916229702E-4</v>
      </c>
      <c r="AY115" s="170">
        <v>0</v>
      </c>
      <c r="AZ115" s="170">
        <v>8.3878551821035107E-3</v>
      </c>
      <c r="BA115" s="170">
        <v>0</v>
      </c>
      <c r="BB115" s="170">
        <v>0</v>
      </c>
      <c r="BC115" s="170">
        <v>0</v>
      </c>
      <c r="BD115" s="170">
        <v>0</v>
      </c>
      <c r="BE115" s="170">
        <v>8.3878551821035107E-3</v>
      </c>
      <c r="BF115" s="170">
        <v>2.39873290398782E-2</v>
      </c>
      <c r="BG115" s="170">
        <v>3.8978134283964702E-3</v>
      </c>
      <c r="BH115" s="170">
        <v>0</v>
      </c>
      <c r="BI115" s="170">
        <v>2.7885142468274698E-2</v>
      </c>
      <c r="BJ115" s="170">
        <v>7.92937690567677E-4</v>
      </c>
      <c r="BK115" s="170">
        <v>7.1914591486628703E-6</v>
      </c>
      <c r="BL115" s="170">
        <v>0</v>
      </c>
      <c r="BM115" s="170">
        <v>8.0012914971634003E-4</v>
      </c>
      <c r="BN115" s="170">
        <v>7.5431542520858397</v>
      </c>
    </row>
    <row r="116" spans="1:66" x14ac:dyDescent="0.25">
      <c r="A116" s="170" t="s">
        <v>209</v>
      </c>
      <c r="B116" s="170">
        <v>2027</v>
      </c>
      <c r="C116" s="170" t="s">
        <v>178</v>
      </c>
      <c r="D116" s="170">
        <v>2025</v>
      </c>
      <c r="E116" s="170" t="s">
        <v>210</v>
      </c>
      <c r="F116" s="170" t="s">
        <v>212</v>
      </c>
      <c r="G116" s="170">
        <v>1673.3703016368199</v>
      </c>
      <c r="H116" s="170">
        <v>80296.946673321698</v>
      </c>
      <c r="I116" s="170">
        <v>24930.7241726393</v>
      </c>
      <c r="J116" s="170">
        <v>2.6501012182014302E-3</v>
      </c>
      <c r="K116" s="170">
        <v>4.1154071136944797E-5</v>
      </c>
      <c r="L116" s="170">
        <v>7.1186487755935E-3</v>
      </c>
      <c r="M116" s="170">
        <v>9.8099040649318892E-3</v>
      </c>
      <c r="N116" s="170">
        <v>1.00314940259267E-4</v>
      </c>
      <c r="O116" s="170">
        <v>0</v>
      </c>
      <c r="P116" s="170">
        <v>8.3850645049326607E-6</v>
      </c>
      <c r="Q116" s="170">
        <v>1.0870000476420001E-4</v>
      </c>
      <c r="R116" s="170">
        <v>1.7702446510138901E-4</v>
      </c>
      <c r="S116" s="170">
        <v>3.3829375280875502E-3</v>
      </c>
      <c r="T116" s="170">
        <v>3.6686619979531499E-3</v>
      </c>
      <c r="U116" s="170">
        <v>1.09101650354969E-4</v>
      </c>
      <c r="V116" s="170">
        <v>0</v>
      </c>
      <c r="W116" s="170">
        <v>9.1195227097442902E-6</v>
      </c>
      <c r="X116" s="170">
        <v>1.18221173064714E-4</v>
      </c>
      <c r="Y116" s="170">
        <v>7.0809786040555895E-4</v>
      </c>
      <c r="Z116" s="170">
        <v>7.8935208988709701E-3</v>
      </c>
      <c r="AA116" s="170">
        <v>8.7198399323412407E-3</v>
      </c>
      <c r="AB116" s="170">
        <v>68.583419094883197</v>
      </c>
      <c r="AC116" s="170">
        <v>0.21280368012943299</v>
      </c>
      <c r="AD116" s="170">
        <v>0.50035797505708202</v>
      </c>
      <c r="AE116" s="170">
        <v>69.296580750069694</v>
      </c>
      <c r="AF116" s="170">
        <v>1.08727220427923E-4</v>
      </c>
      <c r="AG116" s="170">
        <v>1.5965797976655199E-4</v>
      </c>
      <c r="AH116" s="170">
        <v>2.34990891446545E-4</v>
      </c>
      <c r="AI116" s="170">
        <v>5.0337609164102196E-4</v>
      </c>
      <c r="AJ116" s="170">
        <v>3.1565108016651299E-4</v>
      </c>
      <c r="AK116" s="170">
        <v>4.9015622126070197E-6</v>
      </c>
      <c r="AL116" s="170">
        <v>8.47849417712989E-4</v>
      </c>
      <c r="AM116" s="170">
        <v>1.1684020600921099E-3</v>
      </c>
      <c r="AN116" s="170">
        <v>3.2189772837691301E-4</v>
      </c>
      <c r="AO116" s="170">
        <v>4.7266856553306703E-4</v>
      </c>
      <c r="AP116" s="170">
        <v>8.9378791300594998E-4</v>
      </c>
      <c r="AQ116" s="170">
        <v>1.6883542069159299E-3</v>
      </c>
      <c r="AR116" s="170">
        <v>1.07964749322014E-5</v>
      </c>
      <c r="AS116" s="170">
        <v>1.5986124409670801E-4</v>
      </c>
      <c r="AT116" s="170">
        <v>3.7600481105948199E-4</v>
      </c>
      <c r="AU116" s="170">
        <v>5.75501379577981E-6</v>
      </c>
      <c r="AV116" s="170">
        <v>2.2407717508001E-3</v>
      </c>
      <c r="AW116" s="170">
        <v>4.6971240961935699E-4</v>
      </c>
      <c r="AX116" s="170">
        <v>6.89716861275575E-4</v>
      </c>
      <c r="AY116" s="170">
        <v>9.78585261686906E-4</v>
      </c>
      <c r="AZ116" s="170">
        <v>2.1380145325818299E-3</v>
      </c>
      <c r="BA116" s="170">
        <v>1.07964749322014E-5</v>
      </c>
      <c r="BB116" s="170">
        <v>1.5986124409664201E-4</v>
      </c>
      <c r="BC116" s="170">
        <v>3.76004811059327E-4</v>
      </c>
      <c r="BD116" s="170">
        <v>5.75501379577981E-6</v>
      </c>
      <c r="BE116" s="170">
        <v>2.6904320764657898E-3</v>
      </c>
      <c r="BF116" s="170">
        <v>1.0159963143662401E-2</v>
      </c>
      <c r="BG116" s="170">
        <v>6.97506885024992E-3</v>
      </c>
      <c r="BH116" s="170">
        <v>4.14609389119448E-2</v>
      </c>
      <c r="BI116" s="170">
        <v>5.8595970905857199E-2</v>
      </c>
      <c r="BJ116" s="170">
        <v>6.7868852950099502E-4</v>
      </c>
      <c r="BK116" s="170">
        <v>2.1058649254513599E-6</v>
      </c>
      <c r="BL116" s="170">
        <v>4.9514477813621E-6</v>
      </c>
      <c r="BM116" s="170">
        <v>6.85745842207809E-4</v>
      </c>
      <c r="BN116" s="170">
        <v>7.3144760273627396</v>
      </c>
    </row>
    <row r="117" spans="1:66" x14ac:dyDescent="0.25">
      <c r="A117" s="170" t="s">
        <v>209</v>
      </c>
      <c r="B117" s="170">
        <v>2027</v>
      </c>
      <c r="C117" s="170" t="s">
        <v>178</v>
      </c>
      <c r="D117" s="170">
        <v>2025</v>
      </c>
      <c r="E117" s="170" t="s">
        <v>210</v>
      </c>
      <c r="F117" s="170" t="s">
        <v>211</v>
      </c>
      <c r="G117" s="170">
        <v>3911.2452789855502</v>
      </c>
      <c r="H117" s="170">
        <v>187662.97404731801</v>
      </c>
      <c r="I117" s="170">
        <v>49198.5452630773</v>
      </c>
      <c r="J117" s="170">
        <v>6.1950705978407201E-3</v>
      </c>
      <c r="K117" s="170">
        <v>3.3222416964121199E-3</v>
      </c>
      <c r="L117" s="170">
        <v>0</v>
      </c>
      <c r="M117" s="170">
        <v>9.5173122942528495E-3</v>
      </c>
      <c r="N117" s="170">
        <v>1.36811804434161E-3</v>
      </c>
      <c r="O117" s="170">
        <v>1.13916688417498E-4</v>
      </c>
      <c r="P117" s="170">
        <v>0</v>
      </c>
      <c r="Q117" s="170">
        <v>1.48203473275911E-3</v>
      </c>
      <c r="R117" s="170">
        <v>6.2058905680220601E-4</v>
      </c>
      <c r="S117" s="170">
        <v>7.9063045836601006E-3</v>
      </c>
      <c r="T117" s="170">
        <v>1.00089283732214E-2</v>
      </c>
      <c r="U117" s="170">
        <v>1.42997827137283E-3</v>
      </c>
      <c r="V117" s="170">
        <v>1.1906749556992E-4</v>
      </c>
      <c r="W117" s="170">
        <v>0</v>
      </c>
      <c r="X117" s="170">
        <v>1.54904576694275E-3</v>
      </c>
      <c r="Y117" s="170">
        <v>2.4823562272088201E-3</v>
      </c>
      <c r="Z117" s="170">
        <v>1.8448044028540202E-2</v>
      </c>
      <c r="AA117" s="170">
        <v>2.24794460226918E-2</v>
      </c>
      <c r="AB117" s="170">
        <v>89.037039163059404</v>
      </c>
      <c r="AC117" s="170">
        <v>0.74601112489166699</v>
      </c>
      <c r="AD117" s="170">
        <v>0</v>
      </c>
      <c r="AE117" s="170">
        <v>89.783050287951099</v>
      </c>
      <c r="AF117" s="170">
        <v>3.3929489052641798E-4</v>
      </c>
      <c r="AG117" s="170">
        <v>2.1980115434138901E-5</v>
      </c>
      <c r="AH117" s="170">
        <v>0</v>
      </c>
      <c r="AI117" s="170">
        <v>3.6127500596055701E-4</v>
      </c>
      <c r="AJ117" s="170">
        <v>1.3995382642658399E-2</v>
      </c>
      <c r="AK117" s="170">
        <v>1.17262560016379E-4</v>
      </c>
      <c r="AL117" s="170">
        <v>0</v>
      </c>
      <c r="AM117" s="170">
        <v>1.4112645202674801E-2</v>
      </c>
      <c r="AN117" s="170">
        <v>7.3048192287643804E-3</v>
      </c>
      <c r="AO117" s="170">
        <v>4.7321894421884002E-4</v>
      </c>
      <c r="AP117" s="170">
        <v>0</v>
      </c>
      <c r="AQ117" s="170">
        <v>7.7780381729832199E-3</v>
      </c>
      <c r="AR117" s="170">
        <v>0</v>
      </c>
      <c r="AS117" s="170">
        <v>0</v>
      </c>
      <c r="AT117" s="170">
        <v>0</v>
      </c>
      <c r="AU117" s="170">
        <v>0</v>
      </c>
      <c r="AV117" s="170">
        <v>7.7780381729832199E-3</v>
      </c>
      <c r="AW117" s="170">
        <v>8.3160510345678292E-3</v>
      </c>
      <c r="AX117" s="170">
        <v>5.38728306260064E-4</v>
      </c>
      <c r="AY117" s="170">
        <v>0</v>
      </c>
      <c r="AZ117" s="170">
        <v>8.8547793408279007E-3</v>
      </c>
      <c r="BA117" s="170">
        <v>0</v>
      </c>
      <c r="BB117" s="170">
        <v>0</v>
      </c>
      <c r="BC117" s="170">
        <v>0</v>
      </c>
      <c r="BD117" s="170">
        <v>0</v>
      </c>
      <c r="BE117" s="170">
        <v>8.8547793408279007E-3</v>
      </c>
      <c r="BF117" s="170">
        <v>2.2698689301314499E-2</v>
      </c>
      <c r="BG117" s="170">
        <v>3.9222828122104899E-3</v>
      </c>
      <c r="BH117" s="170">
        <v>0</v>
      </c>
      <c r="BI117" s="170">
        <v>2.6620972113525002E-2</v>
      </c>
      <c r="BJ117" s="170">
        <v>8.4172021737034396E-4</v>
      </c>
      <c r="BK117" s="170">
        <v>7.0524879545301901E-6</v>
      </c>
      <c r="BL117" s="170">
        <v>0</v>
      </c>
      <c r="BM117" s="170">
        <v>8.4877270532487405E-4</v>
      </c>
      <c r="BN117" s="170">
        <v>8.0017375238678596</v>
      </c>
    </row>
    <row r="118" spans="1:66" x14ac:dyDescent="0.25">
      <c r="A118" s="170" t="s">
        <v>209</v>
      </c>
      <c r="B118" s="170">
        <v>2027</v>
      </c>
      <c r="C118" s="170" t="s">
        <v>178</v>
      </c>
      <c r="D118" s="170">
        <v>2026</v>
      </c>
      <c r="E118" s="170" t="s">
        <v>210</v>
      </c>
      <c r="F118" s="170" t="s">
        <v>212</v>
      </c>
      <c r="G118" s="170">
        <v>1714.13294952263</v>
      </c>
      <c r="H118" s="170">
        <v>91084.618236557697</v>
      </c>
      <c r="I118" s="170">
        <v>25538.0268897924</v>
      </c>
      <c r="J118" s="170">
        <v>3.3544105134658202E-3</v>
      </c>
      <c r="K118" s="170">
        <v>4.2134629182098701E-5</v>
      </c>
      <c r="L118" s="170">
        <v>8.1472947565285007E-3</v>
      </c>
      <c r="M118" s="170">
        <v>1.15438398991764E-2</v>
      </c>
      <c r="N118" s="170">
        <v>1.13776290001732E-4</v>
      </c>
      <c r="O118" s="170">
        <v>0</v>
      </c>
      <c r="P118" s="170">
        <v>8.5893214058589097E-6</v>
      </c>
      <c r="Q118" s="170">
        <v>1.2236561140759099E-4</v>
      </c>
      <c r="R118" s="170">
        <v>2.00807209866774E-4</v>
      </c>
      <c r="S118" s="170">
        <v>3.83742578055406E-3</v>
      </c>
      <c r="T118" s="170">
        <v>4.1605986018284297E-3</v>
      </c>
      <c r="U118" s="170">
        <v>1.2374209642524101E-4</v>
      </c>
      <c r="V118" s="170">
        <v>0</v>
      </c>
      <c r="W118" s="170">
        <v>9.3416707260801206E-6</v>
      </c>
      <c r="X118" s="170">
        <v>1.33083767151322E-4</v>
      </c>
      <c r="Y118" s="170">
        <v>8.0322883946709904E-4</v>
      </c>
      <c r="Z118" s="170">
        <v>8.9539934879594805E-3</v>
      </c>
      <c r="AA118" s="170">
        <v>9.8903060945779095E-3</v>
      </c>
      <c r="AB118" s="170">
        <v>75.854149885464395</v>
      </c>
      <c r="AC118" s="170">
        <v>0.21287785797331199</v>
      </c>
      <c r="AD118" s="170">
        <v>0.50819714636465696</v>
      </c>
      <c r="AE118" s="170">
        <v>76.575224889802399</v>
      </c>
      <c r="AF118" s="170">
        <v>1.4006824861743499E-4</v>
      </c>
      <c r="AG118" s="170">
        <v>1.63586411293263E-4</v>
      </c>
      <c r="AH118" s="170">
        <v>2.6460568931686499E-4</v>
      </c>
      <c r="AI118" s="170">
        <v>5.6826034922756398E-4</v>
      </c>
      <c r="AJ118" s="170">
        <v>3.9512508487111401E-4</v>
      </c>
      <c r="AK118" s="170">
        <v>4.9629102367752899E-6</v>
      </c>
      <c r="AL118" s="170">
        <v>9.5964383755308498E-4</v>
      </c>
      <c r="AM118" s="170">
        <v>1.35973183266097E-3</v>
      </c>
      <c r="AN118" s="170">
        <v>4.14379638358193E-4</v>
      </c>
      <c r="AO118" s="170">
        <v>4.8393060964730598E-4</v>
      </c>
      <c r="AP118" s="170">
        <v>1.00566290653658E-3</v>
      </c>
      <c r="AQ118" s="170">
        <v>1.9039731545420801E-3</v>
      </c>
      <c r="AR118" s="170">
        <v>1.01647959796136E-5</v>
      </c>
      <c r="AS118" s="170">
        <v>1.36639726813374E-4</v>
      </c>
      <c r="AT118" s="170">
        <v>2.5645128920776103E-4</v>
      </c>
      <c r="AU118" s="170">
        <v>5.1266350600991798E-6</v>
      </c>
      <c r="AV118" s="170">
        <v>2.3123556016029301E-3</v>
      </c>
      <c r="AW118" s="170">
        <v>6.0466179557042295E-4</v>
      </c>
      <c r="AX118" s="170">
        <v>7.0615040961035801E-4</v>
      </c>
      <c r="AY118" s="170">
        <v>1.10107429765093E-3</v>
      </c>
      <c r="AZ118" s="170">
        <v>2.4118865028317101E-3</v>
      </c>
      <c r="BA118" s="170">
        <v>1.01647959796136E-5</v>
      </c>
      <c r="BB118" s="170">
        <v>1.36639726813318E-4</v>
      </c>
      <c r="BC118" s="170">
        <v>2.5645128920765499E-4</v>
      </c>
      <c r="BD118" s="170">
        <v>5.1266350600991798E-6</v>
      </c>
      <c r="BE118" s="170">
        <v>2.8202689498923999E-3</v>
      </c>
      <c r="BF118" s="170">
        <v>1.2237105680485E-2</v>
      </c>
      <c r="BG118" s="170">
        <v>7.1449788069665498E-3</v>
      </c>
      <c r="BH118" s="170">
        <v>4.65019504238883E-2</v>
      </c>
      <c r="BI118" s="170">
        <v>6.58840349113399E-2</v>
      </c>
      <c r="BJ118" s="170">
        <v>7.5063830473501097E-4</v>
      </c>
      <c r="BK118" s="170">
        <v>2.10659897534925E-6</v>
      </c>
      <c r="BL118" s="170">
        <v>5.02902273632146E-6</v>
      </c>
      <c r="BM118" s="170">
        <v>7.5777392644668195E-4</v>
      </c>
      <c r="BN118" s="170">
        <v>8.0827602268934005</v>
      </c>
    </row>
    <row r="119" spans="1:66" x14ac:dyDescent="0.25">
      <c r="A119" s="170" t="s">
        <v>209</v>
      </c>
      <c r="B119" s="170">
        <v>2027</v>
      </c>
      <c r="C119" s="170" t="s">
        <v>178</v>
      </c>
      <c r="D119" s="170">
        <v>2026</v>
      </c>
      <c r="E119" s="170" t="s">
        <v>210</v>
      </c>
      <c r="F119" s="170" t="s">
        <v>211</v>
      </c>
      <c r="G119" s="170">
        <v>3948.2774236076598</v>
      </c>
      <c r="H119" s="170">
        <v>209780.331909075</v>
      </c>
      <c r="I119" s="170">
        <v>49664.363055985399</v>
      </c>
      <c r="J119" s="170">
        <v>6.4563633391567796E-3</v>
      </c>
      <c r="K119" s="170">
        <v>3.35405949417291E-3</v>
      </c>
      <c r="L119" s="170">
        <v>0</v>
      </c>
      <c r="M119" s="170">
        <v>9.8104228333296892E-3</v>
      </c>
      <c r="N119" s="170">
        <v>1.26305239052796E-3</v>
      </c>
      <c r="O119" s="170">
        <v>1.14995265438227E-4</v>
      </c>
      <c r="P119" s="170">
        <v>0</v>
      </c>
      <c r="Q119" s="170">
        <v>1.3780476559661799E-3</v>
      </c>
      <c r="R119" s="170">
        <v>6.9372969801853904E-4</v>
      </c>
      <c r="S119" s="170">
        <v>8.8381163527561906E-3</v>
      </c>
      <c r="T119" s="170">
        <v>1.0909893706740901E-2</v>
      </c>
      <c r="U119" s="170">
        <v>1.32016201491565E-3</v>
      </c>
      <c r="V119" s="170">
        <v>1.2019484105741099E-4</v>
      </c>
      <c r="W119" s="170">
        <v>0</v>
      </c>
      <c r="X119" s="170">
        <v>1.44035685597307E-3</v>
      </c>
      <c r="Y119" s="170">
        <v>2.7749187920741501E-3</v>
      </c>
      <c r="Z119" s="170">
        <v>2.06222714897644E-2</v>
      </c>
      <c r="AA119" s="170">
        <v>2.48375471378116E-2</v>
      </c>
      <c r="AB119" s="170">
        <v>97.0435242579874</v>
      </c>
      <c r="AC119" s="170">
        <v>0.73426895735089603</v>
      </c>
      <c r="AD119" s="170">
        <v>0</v>
      </c>
      <c r="AE119" s="170">
        <v>97.777793215338207</v>
      </c>
      <c r="AF119" s="170">
        <v>3.67974307627068E-4</v>
      </c>
      <c r="AG119" s="170">
        <v>2.2188225832620099E-5</v>
      </c>
      <c r="AH119" s="170">
        <v>0</v>
      </c>
      <c r="AI119" s="170">
        <v>3.9016253345968902E-4</v>
      </c>
      <c r="AJ119" s="170">
        <v>1.5253890602711401E-2</v>
      </c>
      <c r="AK119" s="170">
        <v>1.1541685479828E-4</v>
      </c>
      <c r="AL119" s="170">
        <v>0</v>
      </c>
      <c r="AM119" s="170">
        <v>1.5369307457509701E-2</v>
      </c>
      <c r="AN119" s="170">
        <v>7.9222701935624199E-3</v>
      </c>
      <c r="AO119" s="170">
        <v>4.7769943857044401E-4</v>
      </c>
      <c r="AP119" s="170">
        <v>0</v>
      </c>
      <c r="AQ119" s="170">
        <v>8.3999696321328705E-3</v>
      </c>
      <c r="AR119" s="170">
        <v>0</v>
      </c>
      <c r="AS119" s="170">
        <v>0</v>
      </c>
      <c r="AT119" s="170">
        <v>0</v>
      </c>
      <c r="AU119" s="170">
        <v>0</v>
      </c>
      <c r="AV119" s="170">
        <v>8.3999696321328705E-3</v>
      </c>
      <c r="AW119" s="170">
        <v>9.0189779070610505E-3</v>
      </c>
      <c r="AX119" s="170">
        <v>5.4382905119586104E-4</v>
      </c>
      <c r="AY119" s="170">
        <v>0</v>
      </c>
      <c r="AZ119" s="170">
        <v>9.5628069582569097E-3</v>
      </c>
      <c r="BA119" s="170">
        <v>0</v>
      </c>
      <c r="BB119" s="170">
        <v>0</v>
      </c>
      <c r="BC119" s="170">
        <v>0</v>
      </c>
      <c r="BD119" s="170">
        <v>0</v>
      </c>
      <c r="BE119" s="170">
        <v>9.5628069582569097E-3</v>
      </c>
      <c r="BF119" s="170">
        <v>2.13665354432288E-2</v>
      </c>
      <c r="BG119" s="170">
        <v>3.9594194615356999E-3</v>
      </c>
      <c r="BH119" s="170">
        <v>0</v>
      </c>
      <c r="BI119" s="170">
        <v>2.5325954904764501E-2</v>
      </c>
      <c r="BJ119" s="170">
        <v>9.1741029464406296E-4</v>
      </c>
      <c r="BK119" s="170">
        <v>6.9414822437864104E-6</v>
      </c>
      <c r="BL119" s="170">
        <v>0</v>
      </c>
      <c r="BM119" s="170">
        <v>9.2435177688784996E-4</v>
      </c>
      <c r="BN119" s="170">
        <v>8.7142532411505993</v>
      </c>
    </row>
    <row r="120" spans="1:66" x14ac:dyDescent="0.25">
      <c r="A120" s="170" t="s">
        <v>209</v>
      </c>
      <c r="B120" s="170">
        <v>2027</v>
      </c>
      <c r="C120" s="170" t="s">
        <v>178</v>
      </c>
      <c r="D120" s="170">
        <v>2027</v>
      </c>
      <c r="E120" s="170" t="s">
        <v>210</v>
      </c>
      <c r="F120" s="170" t="s">
        <v>212</v>
      </c>
      <c r="G120" s="170">
        <v>1195.0798128961601</v>
      </c>
      <c r="H120" s="170">
        <v>74030.312700306196</v>
      </c>
      <c r="I120" s="170">
        <v>17804.908543231701</v>
      </c>
      <c r="J120" s="170">
        <v>2.5507752977418602E-3</v>
      </c>
      <c r="K120" s="170">
        <v>2.9375927213472599E-5</v>
      </c>
      <c r="L120" s="170">
        <v>5.3875663496980699E-3</v>
      </c>
      <c r="M120" s="170">
        <v>7.9677175746534195E-3</v>
      </c>
      <c r="N120" s="170">
        <v>9.24608505612575E-5</v>
      </c>
      <c r="O120" s="170">
        <v>0</v>
      </c>
      <c r="P120" s="170">
        <v>5.9884063377216904E-6</v>
      </c>
      <c r="Q120" s="170">
        <v>9.84492568989792E-5</v>
      </c>
      <c r="R120" s="170">
        <v>1.63208902081633E-4</v>
      </c>
      <c r="S120" s="170">
        <v>3.1189221187800202E-3</v>
      </c>
      <c r="T120" s="170">
        <v>3.3805802777606298E-3</v>
      </c>
      <c r="U120" s="170">
        <v>1.0055961119436E-4</v>
      </c>
      <c r="V120" s="170">
        <v>0</v>
      </c>
      <c r="W120" s="170">
        <v>6.5129382797119104E-6</v>
      </c>
      <c r="X120" s="170">
        <v>1.07072549474072E-4</v>
      </c>
      <c r="Y120" s="170">
        <v>6.5283560832653503E-4</v>
      </c>
      <c r="Z120" s="170">
        <v>7.2774849438200498E-3</v>
      </c>
      <c r="AA120" s="170">
        <v>8.0373931016206601E-3</v>
      </c>
      <c r="AB120" s="170">
        <v>60.141814759769403</v>
      </c>
      <c r="AC120" s="170">
        <v>0.14501699603644699</v>
      </c>
      <c r="AD120" s="170">
        <v>0.34531865559637198</v>
      </c>
      <c r="AE120" s="170">
        <v>60.632150411402201</v>
      </c>
      <c r="AF120" s="170">
        <v>1.11860479121394E-4</v>
      </c>
      <c r="AG120" s="170">
        <v>1.16581664936996E-4</v>
      </c>
      <c r="AH120" s="170">
        <v>1.7314003374474299E-4</v>
      </c>
      <c r="AI120" s="170">
        <v>4.01582177803135E-4</v>
      </c>
      <c r="AJ120" s="170">
        <v>3.1569979948840301E-4</v>
      </c>
      <c r="AK120" s="170">
        <v>3.6355950274567598E-6</v>
      </c>
      <c r="AL120" s="170">
        <v>6.6676976181330298E-4</v>
      </c>
      <c r="AM120" s="170">
        <v>9.8610515632916308E-4</v>
      </c>
      <c r="AN120" s="170">
        <v>3.2375367941201002E-4</v>
      </c>
      <c r="AO120" s="170">
        <v>3.37392559073724E-4</v>
      </c>
      <c r="AP120" s="170">
        <v>6.4375432443491195E-4</v>
      </c>
      <c r="AQ120" s="170">
        <v>1.3049005629206399E-3</v>
      </c>
      <c r="AR120" s="170">
        <v>6.6717474235269102E-6</v>
      </c>
      <c r="AS120" s="170">
        <v>8.2616081503848006E-5</v>
      </c>
      <c r="AT120" s="170">
        <v>1.2226438720236801E-4</v>
      </c>
      <c r="AU120" s="170">
        <v>3.21752123490387E-6</v>
      </c>
      <c r="AV120" s="170">
        <v>1.51967030028529E-3</v>
      </c>
      <c r="AW120" s="170">
        <v>4.7242060901308002E-4</v>
      </c>
      <c r="AX120" s="170">
        <v>4.9232243019931303E-4</v>
      </c>
      <c r="AY120" s="170">
        <v>7.0482995448051201E-4</v>
      </c>
      <c r="AZ120" s="170">
        <v>1.6695729936928999E-3</v>
      </c>
      <c r="BA120" s="170">
        <v>6.6717474235269102E-6</v>
      </c>
      <c r="BB120" s="170">
        <v>8.2616081503814002E-5</v>
      </c>
      <c r="BC120" s="170">
        <v>1.22264387202318E-4</v>
      </c>
      <c r="BD120" s="170">
        <v>3.21752123490387E-6</v>
      </c>
      <c r="BE120" s="170">
        <v>1.88434273105747E-3</v>
      </c>
      <c r="BF120" s="170">
        <v>9.2849652539349504E-3</v>
      </c>
      <c r="BG120" s="170">
        <v>4.9814222042430401E-3</v>
      </c>
      <c r="BH120" s="170">
        <v>3.1504919824462102E-2</v>
      </c>
      <c r="BI120" s="170">
        <v>4.5771307282640103E-2</v>
      </c>
      <c r="BJ120" s="170">
        <v>5.9515201136821805E-4</v>
      </c>
      <c r="BK120" s="170">
        <v>1.4350607346721E-6</v>
      </c>
      <c r="BL120" s="170">
        <v>3.4172080317507398E-6</v>
      </c>
      <c r="BM120" s="170">
        <v>6.0000428013464E-4</v>
      </c>
      <c r="BN120" s="170">
        <v>6.3999176564163696</v>
      </c>
    </row>
    <row r="121" spans="1:66" x14ac:dyDescent="0.25">
      <c r="A121" s="170" t="s">
        <v>209</v>
      </c>
      <c r="B121" s="170">
        <v>2027</v>
      </c>
      <c r="C121" s="170" t="s">
        <v>178</v>
      </c>
      <c r="D121" s="170">
        <v>2027</v>
      </c>
      <c r="E121" s="170" t="s">
        <v>210</v>
      </c>
      <c r="F121" s="170" t="s">
        <v>211</v>
      </c>
      <c r="G121" s="170">
        <v>3048.8124119479899</v>
      </c>
      <c r="H121" s="170">
        <v>188842.58886487401</v>
      </c>
      <c r="I121" s="170">
        <v>38350.224736291399</v>
      </c>
      <c r="J121" s="170">
        <v>5.3708758583572097E-3</v>
      </c>
      <c r="K121" s="170">
        <v>2.5899644627561699E-3</v>
      </c>
      <c r="L121" s="170">
        <v>0</v>
      </c>
      <c r="M121" s="170">
        <v>7.9608403211133896E-3</v>
      </c>
      <c r="N121" s="170">
        <v>8.8680039498705801E-4</v>
      </c>
      <c r="O121" s="170">
        <v>8.8797963002044898E-5</v>
      </c>
      <c r="P121" s="170">
        <v>0</v>
      </c>
      <c r="Q121" s="170">
        <v>9.7559835798910303E-4</v>
      </c>
      <c r="R121" s="170">
        <v>6.2448996506998496E-4</v>
      </c>
      <c r="S121" s="170">
        <v>7.9560021549915996E-3</v>
      </c>
      <c r="T121" s="170">
        <v>9.5560904780506908E-3</v>
      </c>
      <c r="U121" s="170">
        <v>9.2689757372990103E-4</v>
      </c>
      <c r="V121" s="170">
        <v>9.2813012853872406E-5</v>
      </c>
      <c r="W121" s="170">
        <v>0</v>
      </c>
      <c r="X121" s="170">
        <v>1.0197105865837699E-3</v>
      </c>
      <c r="Y121" s="170">
        <v>2.4979598602799398E-3</v>
      </c>
      <c r="Z121" s="170">
        <v>1.85640050283137E-2</v>
      </c>
      <c r="AA121" s="170">
        <v>2.2081675475177399E-2</v>
      </c>
      <c r="AB121" s="170">
        <v>85.220722456801894</v>
      </c>
      <c r="AC121" s="170">
        <v>0.55313235898782698</v>
      </c>
      <c r="AD121" s="170">
        <v>0</v>
      </c>
      <c r="AE121" s="170">
        <v>85.773854815789804</v>
      </c>
      <c r="AF121" s="170">
        <v>3.2063111965225402E-4</v>
      </c>
      <c r="AG121" s="170">
        <v>1.71334815312409E-5</v>
      </c>
      <c r="AH121" s="170">
        <v>0</v>
      </c>
      <c r="AI121" s="170">
        <v>3.3776460118349502E-4</v>
      </c>
      <c r="AJ121" s="170">
        <v>1.3395510801774001E-2</v>
      </c>
      <c r="AK121" s="170">
        <v>8.6944704011257805E-5</v>
      </c>
      <c r="AL121" s="170">
        <v>0</v>
      </c>
      <c r="AM121" s="170">
        <v>1.34824555057853E-2</v>
      </c>
      <c r="AN121" s="170">
        <v>6.9029992303809096E-3</v>
      </c>
      <c r="AO121" s="170">
        <v>3.6887376980804498E-4</v>
      </c>
      <c r="AP121" s="170">
        <v>0</v>
      </c>
      <c r="AQ121" s="170">
        <v>7.2718730001889503E-3</v>
      </c>
      <c r="AR121" s="170">
        <v>0</v>
      </c>
      <c r="AS121" s="170">
        <v>0</v>
      </c>
      <c r="AT121" s="170">
        <v>0</v>
      </c>
      <c r="AU121" s="170">
        <v>0</v>
      </c>
      <c r="AV121" s="170">
        <v>7.2718730001889503E-3</v>
      </c>
      <c r="AW121" s="170">
        <v>7.8586056812168792E-3</v>
      </c>
      <c r="AX121" s="170">
        <v>4.1993826253192802E-4</v>
      </c>
      <c r="AY121" s="170">
        <v>0</v>
      </c>
      <c r="AZ121" s="170">
        <v>8.2785439437488093E-3</v>
      </c>
      <c r="BA121" s="170">
        <v>0</v>
      </c>
      <c r="BB121" s="170">
        <v>0</v>
      </c>
      <c r="BC121" s="170">
        <v>0</v>
      </c>
      <c r="BD121" s="170">
        <v>0</v>
      </c>
      <c r="BE121" s="170">
        <v>8.2785439437488093E-3</v>
      </c>
      <c r="BF121" s="170">
        <v>1.54704862216067E-2</v>
      </c>
      <c r="BG121" s="170">
        <v>3.05741615983213E-3</v>
      </c>
      <c r="BH121" s="170">
        <v>0</v>
      </c>
      <c r="BI121" s="170">
        <v>1.85279023814388E-2</v>
      </c>
      <c r="BJ121" s="170">
        <v>8.05642300160381E-4</v>
      </c>
      <c r="BK121" s="170">
        <v>5.2290899811835898E-6</v>
      </c>
      <c r="BL121" s="170">
        <v>0</v>
      </c>
      <c r="BM121" s="170">
        <v>8.1087139014156403E-4</v>
      </c>
      <c r="BN121" s="170">
        <v>7.6444258737599</v>
      </c>
    </row>
    <row r="122" spans="1:66" x14ac:dyDescent="0.25">
      <c r="A122" s="170" t="s">
        <v>209</v>
      </c>
      <c r="B122" s="170">
        <v>2028</v>
      </c>
      <c r="C122" s="170" t="s">
        <v>176</v>
      </c>
      <c r="D122" s="170">
        <v>2021</v>
      </c>
      <c r="E122" s="170" t="s">
        <v>210</v>
      </c>
      <c r="F122" s="170" t="s">
        <v>212</v>
      </c>
      <c r="G122" s="170">
        <v>8203.5439658570995</v>
      </c>
      <c r="H122" s="170">
        <v>297363.48612627201</v>
      </c>
      <c r="I122" s="170">
        <v>122220.581810761</v>
      </c>
      <c r="J122" s="170">
        <v>8.5183489703605803E-3</v>
      </c>
      <c r="K122" s="170">
        <v>2.29935003029282E-4</v>
      </c>
      <c r="L122" s="170">
        <v>3.25410675908855E-2</v>
      </c>
      <c r="M122" s="170">
        <v>4.1289351564275399E-2</v>
      </c>
      <c r="N122" s="170">
        <v>3.70872666790914E-4</v>
      </c>
      <c r="O122" s="170">
        <v>0</v>
      </c>
      <c r="P122" s="170">
        <v>4.1107007370381701E-5</v>
      </c>
      <c r="Q122" s="170">
        <v>4.11979674161296E-4</v>
      </c>
      <c r="R122" s="170">
        <v>6.5557426842579496E-4</v>
      </c>
      <c r="S122" s="170">
        <v>1.07383065168145E-2</v>
      </c>
      <c r="T122" s="170">
        <v>1.18058604594016E-2</v>
      </c>
      <c r="U122" s="170">
        <v>4.0335786388208899E-4</v>
      </c>
      <c r="V122" s="170">
        <v>0</v>
      </c>
      <c r="W122" s="170">
        <v>4.4707621154648703E-5</v>
      </c>
      <c r="X122" s="170">
        <v>4.4806548503673797E-4</v>
      </c>
      <c r="Y122" s="170">
        <v>2.6222970737031798E-3</v>
      </c>
      <c r="Z122" s="170">
        <v>2.5056048539233801E-2</v>
      </c>
      <c r="AA122" s="170">
        <v>2.81264110979738E-2</v>
      </c>
      <c r="AB122" s="170">
        <v>245.29771545264001</v>
      </c>
      <c r="AC122" s="170">
        <v>0.99697902074964695</v>
      </c>
      <c r="AD122" s="170">
        <v>2.29830859447712</v>
      </c>
      <c r="AE122" s="170">
        <v>248.59300306786699</v>
      </c>
      <c r="AF122" s="170">
        <v>3.4004086349170902E-4</v>
      </c>
      <c r="AG122" s="170">
        <v>8.6080513125640101E-4</v>
      </c>
      <c r="AH122" s="170">
        <v>1.1386258597951399E-3</v>
      </c>
      <c r="AI122" s="170">
        <v>2.33947185454325E-3</v>
      </c>
      <c r="AJ122" s="170">
        <v>9.7607516482481696E-4</v>
      </c>
      <c r="AK122" s="170">
        <v>2.63450099146645E-5</v>
      </c>
      <c r="AL122" s="170">
        <v>3.7284178039046498E-3</v>
      </c>
      <c r="AM122" s="170">
        <v>4.73083797864413E-3</v>
      </c>
      <c r="AN122" s="170">
        <v>1.0431951834813599E-3</v>
      </c>
      <c r="AO122" s="170">
        <v>2.6408820572340801E-3</v>
      </c>
      <c r="AP122" s="170">
        <v>4.4878933268898396E-3</v>
      </c>
      <c r="AQ122" s="170">
        <v>8.1719705676052794E-3</v>
      </c>
      <c r="AR122" s="170">
        <v>1.2944576171086201E-4</v>
      </c>
      <c r="AS122" s="170">
        <v>3.0843376123496501E-3</v>
      </c>
      <c r="AT122" s="170">
        <v>1.15746141267237E-2</v>
      </c>
      <c r="AU122" s="170">
        <v>9.2129039792671205E-5</v>
      </c>
      <c r="AV122" s="170">
        <v>2.3052497108182201E-2</v>
      </c>
      <c r="AW122" s="170">
        <v>1.52222796292178E-3</v>
      </c>
      <c r="AX122" s="170">
        <v>3.8535688986642501E-3</v>
      </c>
      <c r="AY122" s="170">
        <v>4.9136782919195496E-3</v>
      </c>
      <c r="AZ122" s="170">
        <v>1.0289475153505499E-2</v>
      </c>
      <c r="BA122" s="170">
        <v>1.2944576171086201E-4</v>
      </c>
      <c r="BB122" s="170">
        <v>3.0843376123483798E-3</v>
      </c>
      <c r="BC122" s="170">
        <v>1.15746141267189E-2</v>
      </c>
      <c r="BD122" s="170">
        <v>9.2129039792671205E-5</v>
      </c>
      <c r="BE122" s="170">
        <v>2.5170001694076499E-2</v>
      </c>
      <c r="BF122" s="170">
        <v>3.6219594375060199E-2</v>
      </c>
      <c r="BG122" s="170">
        <v>3.41946333826618E-2</v>
      </c>
      <c r="BH122" s="170">
        <v>0.170459508874862</v>
      </c>
      <c r="BI122" s="170">
        <v>0.24087373663258399</v>
      </c>
      <c r="BJ122" s="170">
        <v>2.4274197464577399E-3</v>
      </c>
      <c r="BK122" s="170">
        <v>9.8659156172982598E-6</v>
      </c>
      <c r="BL122" s="170">
        <v>2.2743626679900399E-5</v>
      </c>
      <c r="BM122" s="170">
        <v>2.46002928875493E-3</v>
      </c>
      <c r="BN122" s="170">
        <v>26.239787617633599</v>
      </c>
    </row>
    <row r="123" spans="1:66" x14ac:dyDescent="0.25">
      <c r="A123" s="170" t="s">
        <v>209</v>
      </c>
      <c r="B123" s="170">
        <v>2028</v>
      </c>
      <c r="C123" s="170" t="s">
        <v>176</v>
      </c>
      <c r="D123" s="170">
        <v>2021</v>
      </c>
      <c r="E123" s="170" t="s">
        <v>210</v>
      </c>
      <c r="F123" s="170" t="s">
        <v>211</v>
      </c>
      <c r="G123" s="170">
        <v>9094.4099747830005</v>
      </c>
      <c r="H123" s="170">
        <v>329795.93418743601</v>
      </c>
      <c r="I123" s="170">
        <v>114396.236715021</v>
      </c>
      <c r="J123" s="170">
        <v>1.86019876649944E-2</v>
      </c>
      <c r="K123" s="170">
        <v>9.96439360015265E-3</v>
      </c>
      <c r="L123" s="170">
        <v>0</v>
      </c>
      <c r="M123" s="170">
        <v>2.8566381265147101E-2</v>
      </c>
      <c r="N123" s="170">
        <v>2.2549030125284101E-3</v>
      </c>
      <c r="O123" s="170">
        <v>2.64878572817876E-4</v>
      </c>
      <c r="P123" s="170">
        <v>0</v>
      </c>
      <c r="Q123" s="170">
        <v>2.5197815853462901E-3</v>
      </c>
      <c r="R123" s="170">
        <v>1.0906133656550499E-3</v>
      </c>
      <c r="S123" s="170">
        <v>1.1909497952953201E-2</v>
      </c>
      <c r="T123" s="170">
        <v>1.55198929039545E-2</v>
      </c>
      <c r="U123" s="170">
        <v>2.3568597207710199E-3</v>
      </c>
      <c r="V123" s="170">
        <v>2.7685520649944098E-4</v>
      </c>
      <c r="W123" s="170">
        <v>0</v>
      </c>
      <c r="X123" s="170">
        <v>2.6337149272704602E-3</v>
      </c>
      <c r="Y123" s="170">
        <v>4.3624534626202204E-3</v>
      </c>
      <c r="Z123" s="170">
        <v>2.7788828556890799E-2</v>
      </c>
      <c r="AA123" s="170">
        <v>3.4784996946781499E-2</v>
      </c>
      <c r="AB123" s="170">
        <v>157.24325879407399</v>
      </c>
      <c r="AC123" s="170">
        <v>1.18929801001486</v>
      </c>
      <c r="AD123" s="170">
        <v>0</v>
      </c>
      <c r="AE123" s="170">
        <v>158.43255680408899</v>
      </c>
      <c r="AF123" s="170">
        <v>6.7351596528316196E-4</v>
      </c>
      <c r="AG123" s="170">
        <v>5.1108065793040997E-5</v>
      </c>
      <c r="AH123" s="170">
        <v>0</v>
      </c>
      <c r="AI123" s="170">
        <v>7.2462403107620302E-4</v>
      </c>
      <c r="AJ123" s="170">
        <v>2.4716450541121399E-2</v>
      </c>
      <c r="AK123" s="170">
        <v>1.8694108522440599E-4</v>
      </c>
      <c r="AL123" s="170">
        <v>0</v>
      </c>
      <c r="AM123" s="170">
        <v>2.4903391626345799E-2</v>
      </c>
      <c r="AN123" s="170">
        <v>1.4500402191282499E-2</v>
      </c>
      <c r="AO123" s="170">
        <v>1.1003265659872701E-3</v>
      </c>
      <c r="AP123" s="170">
        <v>0</v>
      </c>
      <c r="AQ123" s="170">
        <v>1.56007287572698E-2</v>
      </c>
      <c r="AR123" s="170">
        <v>0</v>
      </c>
      <c r="AS123" s="170">
        <v>0</v>
      </c>
      <c r="AT123" s="170">
        <v>0</v>
      </c>
      <c r="AU123" s="170">
        <v>0</v>
      </c>
      <c r="AV123" s="170">
        <v>1.56007287572698E-2</v>
      </c>
      <c r="AW123" s="170">
        <v>1.65077438425347E-2</v>
      </c>
      <c r="AX123" s="170">
        <v>1.2526486406958901E-3</v>
      </c>
      <c r="AY123" s="170">
        <v>0</v>
      </c>
      <c r="AZ123" s="170">
        <v>1.7760392483230601E-2</v>
      </c>
      <c r="BA123" s="170">
        <v>0</v>
      </c>
      <c r="BB123" s="170">
        <v>0</v>
      </c>
      <c r="BC123" s="170">
        <v>0</v>
      </c>
      <c r="BD123" s="170">
        <v>0</v>
      </c>
      <c r="BE123" s="170">
        <v>1.7760392483230601E-2</v>
      </c>
      <c r="BF123" s="170">
        <v>6.7276486221770695E-2</v>
      </c>
      <c r="BG123" s="170">
        <v>9.1200743975173998E-3</v>
      </c>
      <c r="BH123" s="170">
        <v>0</v>
      </c>
      <c r="BI123" s="170">
        <v>7.6396560619288095E-2</v>
      </c>
      <c r="BJ123" s="170">
        <v>1.4865142778364301E-3</v>
      </c>
      <c r="BK123" s="170">
        <v>1.1243143178588E-5</v>
      </c>
      <c r="BL123" s="170">
        <v>0</v>
      </c>
      <c r="BM123" s="170">
        <v>1.4977574210150201E-3</v>
      </c>
      <c r="BN123" s="170">
        <v>14.1199895828415</v>
      </c>
    </row>
    <row r="124" spans="1:66" x14ac:dyDescent="0.25">
      <c r="A124" s="170" t="s">
        <v>209</v>
      </c>
      <c r="B124" s="170">
        <v>2028</v>
      </c>
      <c r="C124" s="170" t="s">
        <v>176</v>
      </c>
      <c r="D124" s="170">
        <v>2022</v>
      </c>
      <c r="E124" s="170" t="s">
        <v>210</v>
      </c>
      <c r="F124" s="170" t="s">
        <v>212</v>
      </c>
      <c r="G124" s="170">
        <v>8480.2961489712197</v>
      </c>
      <c r="H124" s="170">
        <v>322897.46456991998</v>
      </c>
      <c r="I124" s="170">
        <v>126343.77697840901</v>
      </c>
      <c r="J124" s="170">
        <v>7.6448828732029201E-3</v>
      </c>
      <c r="K124" s="170">
        <v>2.08451820315798E-4</v>
      </c>
      <c r="L124" s="170">
        <v>2.8638022815720698E-2</v>
      </c>
      <c r="M124" s="170">
        <v>3.6491357509239403E-2</v>
      </c>
      <c r="N124" s="170">
        <v>4.02674720336311E-4</v>
      </c>
      <c r="O124" s="170">
        <v>0</v>
      </c>
      <c r="P124" s="170">
        <v>4.2493780462400099E-5</v>
      </c>
      <c r="Q124" s="170">
        <v>4.45168500798711E-4</v>
      </c>
      <c r="R124" s="170">
        <v>7.1186705492846003E-4</v>
      </c>
      <c r="S124" s="170">
        <v>1.16603823597281E-2</v>
      </c>
      <c r="T124" s="170">
        <v>1.2817417915455299E-2</v>
      </c>
      <c r="U124" s="170">
        <v>4.37945498759929E-4</v>
      </c>
      <c r="V124" s="170">
        <v>0</v>
      </c>
      <c r="W124" s="170">
        <v>4.6215863422610397E-5</v>
      </c>
      <c r="X124" s="170">
        <v>4.8416136218254002E-4</v>
      </c>
      <c r="Y124" s="170">
        <v>2.8474682197138401E-3</v>
      </c>
      <c r="Z124" s="170">
        <v>2.7207558839365702E-2</v>
      </c>
      <c r="AA124" s="170">
        <v>3.05391884212621E-2</v>
      </c>
      <c r="AB124" s="170">
        <v>259.796852708252</v>
      </c>
      <c r="AC124" s="170">
        <v>1.00546462449847</v>
      </c>
      <c r="AD124" s="170">
        <v>2.3187300001157198</v>
      </c>
      <c r="AE124" s="170">
        <v>263.121047332866</v>
      </c>
      <c r="AF124" s="170">
        <v>3.2620400493554998E-4</v>
      </c>
      <c r="AG124" s="170">
        <v>8.0144572767365605E-4</v>
      </c>
      <c r="AH124" s="170">
        <v>1.01598501327043E-3</v>
      </c>
      <c r="AI124" s="170">
        <v>2.1436347458796399E-3</v>
      </c>
      <c r="AJ124" s="170">
        <v>9.3232532572400703E-4</v>
      </c>
      <c r="AK124" s="170">
        <v>2.5419555197773699E-5</v>
      </c>
      <c r="AL124" s="170">
        <v>3.4922455708173402E-3</v>
      </c>
      <c r="AM124" s="170">
        <v>4.4499904517391201E-3</v>
      </c>
      <c r="AN124" s="170">
        <v>9.7444461073267904E-4</v>
      </c>
      <c r="AO124" s="170">
        <v>2.3941403649607399E-3</v>
      </c>
      <c r="AP124" s="170">
        <v>3.8992413890682602E-3</v>
      </c>
      <c r="AQ124" s="170">
        <v>7.2678263647616799E-3</v>
      </c>
      <c r="AR124" s="170">
        <v>1.06038908940392E-4</v>
      </c>
      <c r="AS124" s="170">
        <v>2.3283657206725999E-3</v>
      </c>
      <c r="AT124" s="170">
        <v>6.8901660737482598E-3</v>
      </c>
      <c r="AU124" s="170">
        <v>7.2878002203640498E-5</v>
      </c>
      <c r="AV124" s="170">
        <v>1.6665275070326498E-2</v>
      </c>
      <c r="AW124" s="170">
        <v>1.4219072885531701E-3</v>
      </c>
      <c r="AX124" s="170">
        <v>3.4935240005046601E-3</v>
      </c>
      <c r="AY124" s="170">
        <v>4.2691785149217799E-3</v>
      </c>
      <c r="AZ124" s="170">
        <v>9.1846098039796206E-3</v>
      </c>
      <c r="BA124" s="170">
        <v>1.06038908940392E-4</v>
      </c>
      <c r="BB124" s="170">
        <v>2.3283657206716402E-3</v>
      </c>
      <c r="BC124" s="170">
        <v>6.8901660737454304E-3</v>
      </c>
      <c r="BD124" s="170">
        <v>7.2878002203640498E-5</v>
      </c>
      <c r="BE124" s="170">
        <v>1.85820585095407E-2</v>
      </c>
      <c r="BF124" s="170">
        <v>3.8005352053355E-2</v>
      </c>
      <c r="BG124" s="170">
        <v>3.53482127964889E-2</v>
      </c>
      <c r="BH124" s="170">
        <v>0.174061387434255</v>
      </c>
      <c r="BI124" s="170">
        <v>0.24741495228409899</v>
      </c>
      <c r="BJ124" s="170">
        <v>2.5709004634139701E-3</v>
      </c>
      <c r="BK124" s="170">
        <v>9.9498875452981499E-6</v>
      </c>
      <c r="BL124" s="170">
        <v>2.2945713043428499E-5</v>
      </c>
      <c r="BM124" s="170">
        <v>2.6037960640027001E-3</v>
      </c>
      <c r="BN124" s="170">
        <v>27.7732692173111</v>
      </c>
    </row>
    <row r="125" spans="1:66" x14ac:dyDescent="0.25">
      <c r="A125" s="170" t="s">
        <v>209</v>
      </c>
      <c r="B125" s="170">
        <v>2028</v>
      </c>
      <c r="C125" s="170" t="s">
        <v>176</v>
      </c>
      <c r="D125" s="170">
        <v>2022</v>
      </c>
      <c r="E125" s="170" t="s">
        <v>210</v>
      </c>
      <c r="F125" s="170" t="s">
        <v>211</v>
      </c>
      <c r="G125" s="170">
        <v>9301.1160300892607</v>
      </c>
      <c r="H125" s="170">
        <v>354298.99451617198</v>
      </c>
      <c r="I125" s="170">
        <v>116996.33885455701</v>
      </c>
      <c r="J125" s="170">
        <v>1.4522535703381899E-2</v>
      </c>
      <c r="K125" s="170">
        <v>7.9012929386860498E-3</v>
      </c>
      <c r="L125" s="170">
        <v>0</v>
      </c>
      <c r="M125" s="170">
        <v>2.2423828642067899E-2</v>
      </c>
      <c r="N125" s="170">
        <v>1.6779716588545301E-3</v>
      </c>
      <c r="O125" s="170">
        <v>2.7089897491918297E-4</v>
      </c>
      <c r="P125" s="170">
        <v>0</v>
      </c>
      <c r="Q125" s="170">
        <v>1.9488706337737101E-3</v>
      </c>
      <c r="R125" s="170">
        <v>1.17164336731294E-3</v>
      </c>
      <c r="S125" s="170">
        <v>1.2794345571057301E-2</v>
      </c>
      <c r="T125" s="170">
        <v>1.5914859572143902E-2</v>
      </c>
      <c r="U125" s="170">
        <v>1.75384209137897E-3</v>
      </c>
      <c r="V125" s="170">
        <v>2.8314782446863099E-4</v>
      </c>
      <c r="W125" s="170">
        <v>0</v>
      </c>
      <c r="X125" s="170">
        <v>2.0369899158475999E-3</v>
      </c>
      <c r="Y125" s="170">
        <v>4.6865734692517601E-3</v>
      </c>
      <c r="Z125" s="170">
        <v>2.9853472999133698E-2</v>
      </c>
      <c r="AA125" s="170">
        <v>3.6577036384233097E-2</v>
      </c>
      <c r="AB125" s="170">
        <v>164.76639467601501</v>
      </c>
      <c r="AC125" s="170">
        <v>1.18638904379465</v>
      </c>
      <c r="AD125" s="170">
        <v>0</v>
      </c>
      <c r="AE125" s="170">
        <v>165.95278371980899</v>
      </c>
      <c r="AF125" s="170">
        <v>7.0857319831891803E-4</v>
      </c>
      <c r="AG125" s="170">
        <v>5.2269696586430001E-5</v>
      </c>
      <c r="AH125" s="170">
        <v>0</v>
      </c>
      <c r="AI125" s="170">
        <v>7.6084289490534803E-4</v>
      </c>
      <c r="AJ125" s="170">
        <v>2.58989827359268E-2</v>
      </c>
      <c r="AK125" s="170">
        <v>1.86483836244329E-4</v>
      </c>
      <c r="AL125" s="170">
        <v>0</v>
      </c>
      <c r="AM125" s="170">
        <v>2.60854665721711E-2</v>
      </c>
      <c r="AN125" s="170">
        <v>1.52551637781415E-2</v>
      </c>
      <c r="AO125" s="170">
        <v>1.12533579304373E-3</v>
      </c>
      <c r="AP125" s="170">
        <v>0</v>
      </c>
      <c r="AQ125" s="170">
        <v>1.63804995711852E-2</v>
      </c>
      <c r="AR125" s="170">
        <v>0</v>
      </c>
      <c r="AS125" s="170">
        <v>0</v>
      </c>
      <c r="AT125" s="170">
        <v>0</v>
      </c>
      <c r="AU125" s="170">
        <v>0</v>
      </c>
      <c r="AV125" s="170">
        <v>1.63804995711852E-2</v>
      </c>
      <c r="AW125" s="170">
        <v>1.73669897292139E-2</v>
      </c>
      <c r="AX125" s="170">
        <v>1.2811199829732801E-3</v>
      </c>
      <c r="AY125" s="170">
        <v>0</v>
      </c>
      <c r="AZ125" s="170">
        <v>1.8648109712187201E-2</v>
      </c>
      <c r="BA125" s="170">
        <v>0</v>
      </c>
      <c r="BB125" s="170">
        <v>0</v>
      </c>
      <c r="BC125" s="170">
        <v>0</v>
      </c>
      <c r="BD125" s="170">
        <v>0</v>
      </c>
      <c r="BE125" s="170">
        <v>1.8648109712187201E-2</v>
      </c>
      <c r="BF125" s="170">
        <v>6.6975886729798997E-2</v>
      </c>
      <c r="BG125" s="170">
        <v>9.3273637772614097E-3</v>
      </c>
      <c r="BH125" s="170">
        <v>0</v>
      </c>
      <c r="BI125" s="170">
        <v>7.6303250507060397E-2</v>
      </c>
      <c r="BJ125" s="170">
        <v>1.5576349668146099E-3</v>
      </c>
      <c r="BK125" s="170">
        <v>1.1215642986508301E-5</v>
      </c>
      <c r="BL125" s="170">
        <v>0</v>
      </c>
      <c r="BM125" s="170">
        <v>1.5688506098011201E-3</v>
      </c>
      <c r="BN125" s="170">
        <v>14.790214995171899</v>
      </c>
    </row>
    <row r="126" spans="1:66" x14ac:dyDescent="0.25">
      <c r="A126" s="170" t="s">
        <v>209</v>
      </c>
      <c r="B126" s="170">
        <v>2028</v>
      </c>
      <c r="C126" s="170" t="s">
        <v>176</v>
      </c>
      <c r="D126" s="170">
        <v>2023</v>
      </c>
      <c r="E126" s="170" t="s">
        <v>210</v>
      </c>
      <c r="F126" s="170" t="s">
        <v>212</v>
      </c>
      <c r="G126" s="170">
        <v>8716.9830189901095</v>
      </c>
      <c r="H126" s="170">
        <v>350326.98559426097</v>
      </c>
      <c r="I126" s="170">
        <v>129870.058678254</v>
      </c>
      <c r="J126" s="170">
        <v>8.0432234270568694E-3</v>
      </c>
      <c r="K126" s="170">
        <v>2.14269754976756E-4</v>
      </c>
      <c r="L126" s="170">
        <v>2.9042481322238099E-2</v>
      </c>
      <c r="M126" s="170">
        <v>3.72999745042717E-2</v>
      </c>
      <c r="N126" s="170">
        <v>4.36945780133402E-4</v>
      </c>
      <c r="O126" s="170">
        <v>0</v>
      </c>
      <c r="P126" s="170">
        <v>4.3679790917251498E-5</v>
      </c>
      <c r="Q126" s="170">
        <v>4.8062557105065402E-4</v>
      </c>
      <c r="R126" s="170">
        <v>7.7233879748519899E-4</v>
      </c>
      <c r="S126" s="170">
        <v>1.2650909502807501E-2</v>
      </c>
      <c r="T126" s="170">
        <v>1.3903873871343401E-2</v>
      </c>
      <c r="U126" s="170">
        <v>4.7521840321077999E-4</v>
      </c>
      <c r="V126" s="170">
        <v>0</v>
      </c>
      <c r="W126" s="170">
        <v>4.7505758004894001E-5</v>
      </c>
      <c r="X126" s="170">
        <v>5.2272416121567397E-4</v>
      </c>
      <c r="Y126" s="170">
        <v>3.0893551899407899E-3</v>
      </c>
      <c r="Z126" s="170">
        <v>2.9518788839884302E-2</v>
      </c>
      <c r="AA126" s="170">
        <v>3.3130868191040802E-2</v>
      </c>
      <c r="AB126" s="170">
        <v>274.76117079212702</v>
      </c>
      <c r="AC126" s="170">
        <v>1.0091659295898701</v>
      </c>
      <c r="AD126" s="170">
        <v>2.32978926743731</v>
      </c>
      <c r="AE126" s="170">
        <v>278.10012598915398</v>
      </c>
      <c r="AF126" s="170">
        <v>3.55597649236063E-4</v>
      </c>
      <c r="AG126" s="170">
        <v>8.3062547996983599E-4</v>
      </c>
      <c r="AH126" s="170">
        <v>1.02059952259574E-3</v>
      </c>
      <c r="AI126" s="170">
        <v>2.2068226518016402E-3</v>
      </c>
      <c r="AJ126" s="170">
        <v>9.9876423466328909E-4</v>
      </c>
      <c r="AK126" s="170">
        <v>2.6604821739556901E-5</v>
      </c>
      <c r="AL126" s="170">
        <v>3.6060576820844199E-3</v>
      </c>
      <c r="AM126" s="170">
        <v>4.6314267384872602E-3</v>
      </c>
      <c r="AN126" s="170">
        <v>1.0535468355199801E-3</v>
      </c>
      <c r="AO126" s="170">
        <v>2.4609613319899601E-3</v>
      </c>
      <c r="AP126" s="170">
        <v>3.8848319734043398E-3</v>
      </c>
      <c r="AQ126" s="170">
        <v>7.3993401409142802E-3</v>
      </c>
      <c r="AR126" s="170">
        <v>8.8028832636258706E-5</v>
      </c>
      <c r="AS126" s="170">
        <v>1.7755255303923299E-3</v>
      </c>
      <c r="AT126" s="170">
        <v>5.3033537000039301E-3</v>
      </c>
      <c r="AU126" s="170">
        <v>5.70217098236846E-5</v>
      </c>
      <c r="AV126" s="170">
        <v>1.4623269913770401E-2</v>
      </c>
      <c r="AW126" s="170">
        <v>1.5373330692768901E-3</v>
      </c>
      <c r="AX126" s="170">
        <v>3.5910289987370202E-3</v>
      </c>
      <c r="AY126" s="170">
        <v>4.2534020185146897E-3</v>
      </c>
      <c r="AZ126" s="170">
        <v>9.3817640865286097E-3</v>
      </c>
      <c r="BA126" s="170">
        <v>8.8028832636258706E-5</v>
      </c>
      <c r="BB126" s="170">
        <v>1.7755255303916E-3</v>
      </c>
      <c r="BC126" s="170">
        <v>5.3033537000017504E-3</v>
      </c>
      <c r="BD126" s="170">
        <v>5.70217098236846E-5</v>
      </c>
      <c r="BE126" s="170">
        <v>1.66056938593819E-2</v>
      </c>
      <c r="BF126" s="170">
        <v>4.0134975624068897E-2</v>
      </c>
      <c r="BG126" s="170">
        <v>3.6334788937297101E-2</v>
      </c>
      <c r="BH126" s="170">
        <v>0.17854731499430601</v>
      </c>
      <c r="BI126" s="170">
        <v>0.25501707955567199</v>
      </c>
      <c r="BJ126" s="170">
        <v>2.7189845217674901E-3</v>
      </c>
      <c r="BK126" s="170">
        <v>9.9865149596625693E-6</v>
      </c>
      <c r="BL126" s="170">
        <v>2.3055153458836501E-5</v>
      </c>
      <c r="BM126" s="170">
        <v>2.7520261901859901E-3</v>
      </c>
      <c r="BN126" s="170">
        <v>29.354358941471801</v>
      </c>
    </row>
    <row r="127" spans="1:66" x14ac:dyDescent="0.25">
      <c r="A127" s="170" t="s">
        <v>209</v>
      </c>
      <c r="B127" s="170">
        <v>2028</v>
      </c>
      <c r="C127" s="170" t="s">
        <v>176</v>
      </c>
      <c r="D127" s="170">
        <v>2023</v>
      </c>
      <c r="E127" s="170" t="s">
        <v>210</v>
      </c>
      <c r="F127" s="170" t="s">
        <v>211</v>
      </c>
      <c r="G127" s="170">
        <v>9468.8313771108697</v>
      </c>
      <c r="H127" s="170">
        <v>380676.08002419199</v>
      </c>
      <c r="I127" s="170">
        <v>119105.986934182</v>
      </c>
      <c r="J127" s="170">
        <v>1.49000191064181E-2</v>
      </c>
      <c r="K127" s="170">
        <v>8.0437670334983502E-3</v>
      </c>
      <c r="L127" s="170">
        <v>0</v>
      </c>
      <c r="M127" s="170">
        <v>2.2943786139916499E-2</v>
      </c>
      <c r="N127" s="170">
        <v>1.64300005989333E-3</v>
      </c>
      <c r="O127" s="170">
        <v>2.7578375599700099E-4</v>
      </c>
      <c r="P127" s="170">
        <v>0</v>
      </c>
      <c r="Q127" s="170">
        <v>1.91878381589033E-3</v>
      </c>
      <c r="R127" s="170">
        <v>1.2588706464270699E-3</v>
      </c>
      <c r="S127" s="170">
        <v>1.3746867458983601E-2</v>
      </c>
      <c r="T127" s="170">
        <v>1.6924521921300999E-2</v>
      </c>
      <c r="U127" s="170">
        <v>1.71728923189692E-3</v>
      </c>
      <c r="V127" s="170">
        <v>2.8825347367089302E-4</v>
      </c>
      <c r="W127" s="170">
        <v>0</v>
      </c>
      <c r="X127" s="170">
        <v>2.0055427055678098E-3</v>
      </c>
      <c r="Y127" s="170">
        <v>5.03548258570829E-3</v>
      </c>
      <c r="Z127" s="170">
        <v>3.2076024070961801E-2</v>
      </c>
      <c r="AA127" s="170">
        <v>3.91170493622379E-2</v>
      </c>
      <c r="AB127" s="170">
        <v>172.56373408550999</v>
      </c>
      <c r="AC127" s="170">
        <v>1.1773014123429999</v>
      </c>
      <c r="AD127" s="170">
        <v>0</v>
      </c>
      <c r="AE127" s="170">
        <v>173.74103549785301</v>
      </c>
      <c r="AF127" s="170">
        <v>7.4434067269836405E-4</v>
      </c>
      <c r="AG127" s="170">
        <v>5.3212210395885601E-5</v>
      </c>
      <c r="AH127" s="170">
        <v>0</v>
      </c>
      <c r="AI127" s="170">
        <v>7.9755288309425005E-4</v>
      </c>
      <c r="AJ127" s="170">
        <v>2.7124615906754902E-2</v>
      </c>
      <c r="AK127" s="170">
        <v>1.8505538713284899E-4</v>
      </c>
      <c r="AL127" s="170">
        <v>0</v>
      </c>
      <c r="AM127" s="170">
        <v>2.73096712938878E-2</v>
      </c>
      <c r="AN127" s="170">
        <v>1.6025216442966301E-2</v>
      </c>
      <c r="AO127" s="170">
        <v>1.14562756044407E-3</v>
      </c>
      <c r="AP127" s="170">
        <v>0</v>
      </c>
      <c r="AQ127" s="170">
        <v>1.7170844003410402E-2</v>
      </c>
      <c r="AR127" s="170">
        <v>0</v>
      </c>
      <c r="AS127" s="170">
        <v>0</v>
      </c>
      <c r="AT127" s="170">
        <v>0</v>
      </c>
      <c r="AU127" s="170">
        <v>0</v>
      </c>
      <c r="AV127" s="170">
        <v>1.7170844003410402E-2</v>
      </c>
      <c r="AW127" s="170">
        <v>1.82436434915372E-2</v>
      </c>
      <c r="AX127" s="170">
        <v>1.3042208110702099E-3</v>
      </c>
      <c r="AY127" s="170">
        <v>0</v>
      </c>
      <c r="AZ127" s="170">
        <v>1.95478643026075E-2</v>
      </c>
      <c r="BA127" s="170">
        <v>0</v>
      </c>
      <c r="BB127" s="170">
        <v>0</v>
      </c>
      <c r="BC127" s="170">
        <v>0</v>
      </c>
      <c r="BD127" s="170">
        <v>0</v>
      </c>
      <c r="BE127" s="170">
        <v>1.95478643026075E-2</v>
      </c>
      <c r="BF127" s="170">
        <v>6.5952757174368701E-2</v>
      </c>
      <c r="BG127" s="170">
        <v>9.4955524169514794E-3</v>
      </c>
      <c r="BH127" s="170">
        <v>0</v>
      </c>
      <c r="BI127" s="170">
        <v>7.5448309591320206E-2</v>
      </c>
      <c r="BJ127" s="170">
        <v>1.63134786522592E-3</v>
      </c>
      <c r="BK127" s="170">
        <v>1.11297321881173E-5</v>
      </c>
      <c r="BL127" s="170">
        <v>0</v>
      </c>
      <c r="BM127" s="170">
        <v>1.6424775974140399E-3</v>
      </c>
      <c r="BN127" s="170">
        <v>15.484327595466</v>
      </c>
    </row>
    <row r="128" spans="1:66" x14ac:dyDescent="0.25">
      <c r="A128" s="170" t="s">
        <v>209</v>
      </c>
      <c r="B128" s="170">
        <v>2028</v>
      </c>
      <c r="C128" s="170" t="s">
        <v>176</v>
      </c>
      <c r="D128" s="170">
        <v>2024</v>
      </c>
      <c r="E128" s="170" t="s">
        <v>210</v>
      </c>
      <c r="F128" s="170" t="s">
        <v>212</v>
      </c>
      <c r="G128" s="170">
        <v>9002.4302221213002</v>
      </c>
      <c r="H128" s="170">
        <v>384305.99960565101</v>
      </c>
      <c r="I128" s="170">
        <v>134122.796688576</v>
      </c>
      <c r="J128" s="170">
        <v>9.0975409751907696E-3</v>
      </c>
      <c r="K128" s="170">
        <v>2.2128625393522301E-4</v>
      </c>
      <c r="L128" s="170">
        <v>3.0873688446291299E-2</v>
      </c>
      <c r="M128" s="170">
        <v>4.0192515675417297E-2</v>
      </c>
      <c r="N128" s="170">
        <v>4.7945830406014597E-4</v>
      </c>
      <c r="O128" s="170">
        <v>0</v>
      </c>
      <c r="P128" s="170">
        <v>4.51101337461319E-5</v>
      </c>
      <c r="Q128" s="170">
        <v>5.2456843780627799E-4</v>
      </c>
      <c r="R128" s="170">
        <v>8.4724970044282495E-4</v>
      </c>
      <c r="S128" s="170">
        <v>1.38779500932534E-2</v>
      </c>
      <c r="T128" s="170">
        <v>1.52497682315025E-2</v>
      </c>
      <c r="U128" s="170">
        <v>5.2145465186103496E-4</v>
      </c>
      <c r="V128" s="170">
        <v>0</v>
      </c>
      <c r="W128" s="170">
        <v>4.9061386337033901E-5</v>
      </c>
      <c r="X128" s="170">
        <v>5.7051603819806903E-4</v>
      </c>
      <c r="Y128" s="170">
        <v>3.3889988017712998E-3</v>
      </c>
      <c r="Z128" s="170">
        <v>3.2381883550924702E-2</v>
      </c>
      <c r="AA128" s="170">
        <v>3.6341398390894099E-2</v>
      </c>
      <c r="AB128" s="170">
        <v>293.95132601157297</v>
      </c>
      <c r="AC128" s="170">
        <v>1.0181013090966999</v>
      </c>
      <c r="AD128" s="170">
        <v>2.36142009667675</v>
      </c>
      <c r="AE128" s="170">
        <v>297.33084741734598</v>
      </c>
      <c r="AF128" s="170">
        <v>4.0804658322164802E-4</v>
      </c>
      <c r="AG128" s="170">
        <v>8.6259416432356805E-4</v>
      </c>
      <c r="AH128" s="170">
        <v>1.0661922328050501E-3</v>
      </c>
      <c r="AI128" s="170">
        <v>2.3368329803502702E-3</v>
      </c>
      <c r="AJ128" s="170">
        <v>1.1358120723977301E-3</v>
      </c>
      <c r="AK128" s="170">
        <v>2.7625192518349899E-5</v>
      </c>
      <c r="AL128" s="170">
        <v>3.8542406747648999E-3</v>
      </c>
      <c r="AM128" s="170">
        <v>5.0176779396809796E-3</v>
      </c>
      <c r="AN128" s="170">
        <v>1.20226877820434E-3</v>
      </c>
      <c r="AO128" s="170">
        <v>2.5415482194142201E-3</v>
      </c>
      <c r="AP128" s="170">
        <v>4.0359400265582504E-3</v>
      </c>
      <c r="AQ128" s="170">
        <v>7.7797570241768203E-3</v>
      </c>
      <c r="AR128" s="170">
        <v>7.5708450845442306E-5</v>
      </c>
      <c r="AS128" s="170">
        <v>1.3835403242987499E-3</v>
      </c>
      <c r="AT128" s="170">
        <v>4.03622794107394E-3</v>
      </c>
      <c r="AU128" s="170">
        <v>4.5929233750021299E-5</v>
      </c>
      <c r="AV128" s="170">
        <v>1.3321162974144899E-2</v>
      </c>
      <c r="AW128" s="170">
        <v>1.75434777892948E-3</v>
      </c>
      <c r="AX128" s="170">
        <v>3.7086211956954599E-3</v>
      </c>
      <c r="AY128" s="170">
        <v>4.4188463164145202E-3</v>
      </c>
      <c r="AZ128" s="170">
        <v>9.8818152910394707E-3</v>
      </c>
      <c r="BA128" s="170">
        <v>7.5708450845442306E-5</v>
      </c>
      <c r="BB128" s="170">
        <v>1.3835403242981801E-3</v>
      </c>
      <c r="BC128" s="170">
        <v>4.0362279410722799E-3</v>
      </c>
      <c r="BD128" s="170">
        <v>4.5929233750021299E-5</v>
      </c>
      <c r="BE128" s="170">
        <v>1.5423221241005401E-2</v>
      </c>
      <c r="BF128" s="170">
        <v>4.3859089350232201E-2</v>
      </c>
      <c r="BG128" s="170">
        <v>3.7524611592213299E-2</v>
      </c>
      <c r="BH128" s="170">
        <v>0.189044284425788</v>
      </c>
      <c r="BI128" s="170">
        <v>0.27042798536823398</v>
      </c>
      <c r="BJ128" s="170">
        <v>2.90888666427752E-3</v>
      </c>
      <c r="BK128" s="170">
        <v>1.00749377834012E-5</v>
      </c>
      <c r="BL128" s="170">
        <v>2.3368166155880901E-5</v>
      </c>
      <c r="BM128" s="170">
        <v>2.9423297682168001E-3</v>
      </c>
      <c r="BN128" s="170">
        <v>31.3842231765157</v>
      </c>
    </row>
    <row r="129" spans="1:66" x14ac:dyDescent="0.25">
      <c r="A129" s="170" t="s">
        <v>209</v>
      </c>
      <c r="B129" s="170">
        <v>2028</v>
      </c>
      <c r="C129" s="170" t="s">
        <v>176</v>
      </c>
      <c r="D129" s="170">
        <v>2024</v>
      </c>
      <c r="E129" s="170" t="s">
        <v>210</v>
      </c>
      <c r="F129" s="170" t="s">
        <v>211</v>
      </c>
      <c r="G129" s="170">
        <v>9604.1005201881508</v>
      </c>
      <c r="H129" s="170">
        <v>410094.10481022898</v>
      </c>
      <c r="I129" s="170">
        <v>120807.502585512</v>
      </c>
      <c r="J129" s="170">
        <v>1.5253446463390099E-2</v>
      </c>
      <c r="K129" s="170">
        <v>8.1586780959516103E-3</v>
      </c>
      <c r="L129" s="170">
        <v>0</v>
      </c>
      <c r="M129" s="170">
        <v>2.3412124559341801E-2</v>
      </c>
      <c r="N129" s="170">
        <v>1.58860394829265E-3</v>
      </c>
      <c r="O129" s="170">
        <v>2.7972352753401702E-4</v>
      </c>
      <c r="P129" s="170">
        <v>0</v>
      </c>
      <c r="Q129" s="170">
        <v>1.8683274758266701E-3</v>
      </c>
      <c r="R129" s="170">
        <v>1.3561541108271799E-3</v>
      </c>
      <c r="S129" s="170">
        <v>1.4809202890232799E-2</v>
      </c>
      <c r="T129" s="170">
        <v>1.8033684476886701E-2</v>
      </c>
      <c r="U129" s="170">
        <v>1.6604335695088301E-3</v>
      </c>
      <c r="V129" s="170">
        <v>2.92371384194336E-4</v>
      </c>
      <c r="W129" s="170">
        <v>0</v>
      </c>
      <c r="X129" s="170">
        <v>1.9528049537031701E-3</v>
      </c>
      <c r="Y129" s="170">
        <v>5.4246164433087302E-3</v>
      </c>
      <c r="Z129" s="170">
        <v>3.45548067438766E-2</v>
      </c>
      <c r="AA129" s="170">
        <v>4.1932228140888497E-2</v>
      </c>
      <c r="AB129" s="170">
        <v>181.28516196697899</v>
      </c>
      <c r="AC129" s="170">
        <v>1.16449244599712</v>
      </c>
      <c r="AD129" s="170">
        <v>0</v>
      </c>
      <c r="AE129" s="170">
        <v>182.449654412976</v>
      </c>
      <c r="AF129" s="170">
        <v>7.8261495367245399E-4</v>
      </c>
      <c r="AG129" s="170">
        <v>5.39723855236103E-5</v>
      </c>
      <c r="AH129" s="170">
        <v>0</v>
      </c>
      <c r="AI129" s="170">
        <v>8.36587339196064E-4</v>
      </c>
      <c r="AJ129" s="170">
        <v>2.84955029166876E-2</v>
      </c>
      <c r="AK129" s="170">
        <v>1.8304199599863499E-4</v>
      </c>
      <c r="AL129" s="170">
        <v>0</v>
      </c>
      <c r="AM129" s="170">
        <v>2.8678544912686298E-2</v>
      </c>
      <c r="AN129" s="170">
        <v>1.68492391778589E-2</v>
      </c>
      <c r="AO129" s="170">
        <v>1.16199368338102E-3</v>
      </c>
      <c r="AP129" s="170">
        <v>0</v>
      </c>
      <c r="AQ129" s="170">
        <v>1.8011232861239901E-2</v>
      </c>
      <c r="AR129" s="170">
        <v>0</v>
      </c>
      <c r="AS129" s="170">
        <v>0</v>
      </c>
      <c r="AT129" s="170">
        <v>0</v>
      </c>
      <c r="AU129" s="170">
        <v>0</v>
      </c>
      <c r="AV129" s="170">
        <v>1.8011232861239901E-2</v>
      </c>
      <c r="AW129" s="170">
        <v>1.91817385904587E-2</v>
      </c>
      <c r="AX129" s="170">
        <v>1.3228525539401401E-3</v>
      </c>
      <c r="AY129" s="170">
        <v>0</v>
      </c>
      <c r="AZ129" s="170">
        <v>2.0504591144398801E-2</v>
      </c>
      <c r="BA129" s="170">
        <v>0</v>
      </c>
      <c r="BB129" s="170">
        <v>0</v>
      </c>
      <c r="BC129" s="170">
        <v>0</v>
      </c>
      <c r="BD129" s="170">
        <v>0</v>
      </c>
      <c r="BE129" s="170">
        <v>2.0504591144398801E-2</v>
      </c>
      <c r="BF129" s="170">
        <v>6.4236055619542307E-2</v>
      </c>
      <c r="BG129" s="170">
        <v>9.6312032895175797E-3</v>
      </c>
      <c r="BH129" s="170">
        <v>0</v>
      </c>
      <c r="BI129" s="170">
        <v>7.3867258909059902E-2</v>
      </c>
      <c r="BJ129" s="170">
        <v>1.7137967229280001E-3</v>
      </c>
      <c r="BK129" s="170">
        <v>1.1008641392216099E-5</v>
      </c>
      <c r="BL129" s="170">
        <v>0</v>
      </c>
      <c r="BM129" s="170">
        <v>1.7248053643202201E-3</v>
      </c>
      <c r="BN129" s="170">
        <v>16.260466104134501</v>
      </c>
    </row>
    <row r="130" spans="1:66" x14ac:dyDescent="0.25">
      <c r="A130" s="170" t="s">
        <v>209</v>
      </c>
      <c r="B130" s="170">
        <v>2028</v>
      </c>
      <c r="C130" s="170" t="s">
        <v>176</v>
      </c>
      <c r="D130" s="170">
        <v>2025</v>
      </c>
      <c r="E130" s="170" t="s">
        <v>210</v>
      </c>
      <c r="F130" s="170" t="s">
        <v>212</v>
      </c>
      <c r="G130" s="170">
        <v>9317.2931809182792</v>
      </c>
      <c r="H130" s="170">
        <v>426253.47723563301</v>
      </c>
      <c r="I130" s="170">
        <v>138813.78562884199</v>
      </c>
      <c r="J130" s="170">
        <v>1.0783431825721401E-2</v>
      </c>
      <c r="K130" s="170">
        <v>2.29025813469263E-4</v>
      </c>
      <c r="L130" s="170">
        <v>3.4857214597931202E-2</v>
      </c>
      <c r="M130" s="170">
        <v>4.5869672237121899E-2</v>
      </c>
      <c r="N130" s="170">
        <v>5.31928891970157E-4</v>
      </c>
      <c r="O130" s="170">
        <v>0</v>
      </c>
      <c r="P130" s="170">
        <v>4.6687875515030302E-5</v>
      </c>
      <c r="Q130" s="170">
        <v>5.7861676748518695E-4</v>
      </c>
      <c r="R130" s="170">
        <v>9.39728058555379E-4</v>
      </c>
      <c r="S130" s="170">
        <v>1.53927455991371E-2</v>
      </c>
      <c r="T130" s="170">
        <v>1.6911090425177602E-2</v>
      </c>
      <c r="U130" s="170">
        <v>5.7852120367557199E-4</v>
      </c>
      <c r="V130" s="170">
        <v>0</v>
      </c>
      <c r="W130" s="170">
        <v>5.0777324465252001E-5</v>
      </c>
      <c r="X130" s="170">
        <v>6.2929852814082397E-4</v>
      </c>
      <c r="Y130" s="170">
        <v>3.7589122342215099E-3</v>
      </c>
      <c r="Z130" s="170">
        <v>3.5916406397986503E-2</v>
      </c>
      <c r="AA130" s="170">
        <v>4.0304617160348902E-2</v>
      </c>
      <c r="AB130" s="170">
        <v>317.76380316478202</v>
      </c>
      <c r="AC130" s="170">
        <v>1.02875558216339</v>
      </c>
      <c r="AD130" s="170">
        <v>2.4119560593666698</v>
      </c>
      <c r="AE130" s="170">
        <v>321.20451480631198</v>
      </c>
      <c r="AF130" s="170">
        <v>5.0084186450498704E-4</v>
      </c>
      <c r="AG130" s="170">
        <v>8.9386004392565804E-4</v>
      </c>
      <c r="AH130" s="170">
        <v>1.17704609314933E-3</v>
      </c>
      <c r="AI130" s="170">
        <v>2.5717480015799701E-3</v>
      </c>
      <c r="AJ130" s="170">
        <v>1.33471310950511E-3</v>
      </c>
      <c r="AK130" s="170">
        <v>2.8345574875716699E-5</v>
      </c>
      <c r="AL130" s="170">
        <v>4.3141269754017504E-3</v>
      </c>
      <c r="AM130" s="170">
        <v>5.6771856597825797E-3</v>
      </c>
      <c r="AN130" s="170">
        <v>1.47389311773086E-3</v>
      </c>
      <c r="AO130" s="170">
        <v>2.6304397045515899E-3</v>
      </c>
      <c r="AP130" s="170">
        <v>4.4500989567705703E-3</v>
      </c>
      <c r="AQ130" s="170">
        <v>8.5544317790530403E-3</v>
      </c>
      <c r="AR130" s="170">
        <v>6.7546977110555695E-5</v>
      </c>
      <c r="AS130" s="170">
        <v>1.1100792584876E-3</v>
      </c>
      <c r="AT130" s="170">
        <v>2.8779786954970998E-3</v>
      </c>
      <c r="AU130" s="170">
        <v>3.8318459302977699E-5</v>
      </c>
      <c r="AV130" s="170">
        <v>1.26483551694512E-2</v>
      </c>
      <c r="AW130" s="170">
        <v>2.1507013775509498E-3</v>
      </c>
      <c r="AX130" s="170">
        <v>3.83833144214253E-3</v>
      </c>
      <c r="AY130" s="170">
        <v>4.87229821389962E-3</v>
      </c>
      <c r="AZ130" s="170">
        <v>1.0861331033593101E-2</v>
      </c>
      <c r="BA130" s="170">
        <v>6.7546977110555695E-5</v>
      </c>
      <c r="BB130" s="170">
        <v>1.11007925848715E-3</v>
      </c>
      <c r="BC130" s="170">
        <v>2.8779786954959202E-3</v>
      </c>
      <c r="BD130" s="170">
        <v>3.8318459302977699E-5</v>
      </c>
      <c r="BE130" s="170">
        <v>1.49552544239897E-2</v>
      </c>
      <c r="BF130" s="170">
        <v>5.0321598593494603E-2</v>
      </c>
      <c r="BG130" s="170">
        <v>3.8837047228159602E-2</v>
      </c>
      <c r="BH130" s="170">
        <v>0.208881198369223</v>
      </c>
      <c r="BI130" s="170">
        <v>0.29803984419087698</v>
      </c>
      <c r="BJ130" s="170">
        <v>3.1445304294349398E-3</v>
      </c>
      <c r="BK130" s="170">
        <v>1.0180370452346E-5</v>
      </c>
      <c r="BL130" s="170">
        <v>2.38682604739767E-5</v>
      </c>
      <c r="BM130" s="170">
        <v>3.1785790603612602E-3</v>
      </c>
      <c r="BN130" s="170">
        <v>33.9041652272156</v>
      </c>
    </row>
    <row r="131" spans="1:66" x14ac:dyDescent="0.25">
      <c r="A131" s="170" t="s">
        <v>209</v>
      </c>
      <c r="B131" s="170">
        <v>2028</v>
      </c>
      <c r="C131" s="170" t="s">
        <v>176</v>
      </c>
      <c r="D131" s="170">
        <v>2025</v>
      </c>
      <c r="E131" s="170" t="s">
        <v>210</v>
      </c>
      <c r="F131" s="170" t="s">
        <v>211</v>
      </c>
      <c r="G131" s="170">
        <v>9822.1708690594696</v>
      </c>
      <c r="H131" s="170">
        <v>449422.13205531199</v>
      </c>
      <c r="I131" s="170">
        <v>123550.55324181401</v>
      </c>
      <c r="J131" s="170">
        <v>1.57979081823286E-2</v>
      </c>
      <c r="K131" s="170">
        <v>8.3439287370681899E-3</v>
      </c>
      <c r="L131" s="170">
        <v>0</v>
      </c>
      <c r="M131" s="170">
        <v>2.4141836919396802E-2</v>
      </c>
      <c r="N131" s="170">
        <v>1.53220554036003E-3</v>
      </c>
      <c r="O131" s="170">
        <v>2.8607491953669802E-4</v>
      </c>
      <c r="P131" s="170">
        <v>0</v>
      </c>
      <c r="Q131" s="170">
        <v>1.8182804598967301E-3</v>
      </c>
      <c r="R131" s="170">
        <v>1.48620929863297E-3</v>
      </c>
      <c r="S131" s="170">
        <v>1.6229405541071999E-2</v>
      </c>
      <c r="T131" s="170">
        <v>1.95338952996017E-2</v>
      </c>
      <c r="U131" s="170">
        <v>1.6014850758337201E-3</v>
      </c>
      <c r="V131" s="170">
        <v>2.9900995795949199E-4</v>
      </c>
      <c r="W131" s="170">
        <v>0</v>
      </c>
      <c r="X131" s="170">
        <v>1.9004950337932101E-3</v>
      </c>
      <c r="Y131" s="170">
        <v>5.9448371945318903E-3</v>
      </c>
      <c r="Z131" s="170">
        <v>3.78686129291681E-2</v>
      </c>
      <c r="AA131" s="170">
        <v>4.5713945157493198E-2</v>
      </c>
      <c r="AB131" s="170">
        <v>193.61400451337201</v>
      </c>
      <c r="AC131" s="170">
        <v>1.16063307225396</v>
      </c>
      <c r="AD131" s="170">
        <v>0</v>
      </c>
      <c r="AE131" s="170">
        <v>194.77463758562601</v>
      </c>
      <c r="AF131" s="170">
        <v>8.3553146171325002E-4</v>
      </c>
      <c r="AG131" s="170">
        <v>5.5197880500033203E-5</v>
      </c>
      <c r="AH131" s="170">
        <v>0</v>
      </c>
      <c r="AI131" s="170">
        <v>8.9072934221328401E-4</v>
      </c>
      <c r="AJ131" s="170">
        <v>3.04334252757393E-2</v>
      </c>
      <c r="AK131" s="170">
        <v>1.8243535619115301E-4</v>
      </c>
      <c r="AL131" s="170">
        <v>0</v>
      </c>
      <c r="AM131" s="170">
        <v>3.0615860631930499E-2</v>
      </c>
      <c r="AN131" s="170">
        <v>1.7988500440696501E-2</v>
      </c>
      <c r="AO131" s="170">
        <v>1.18837786869733E-3</v>
      </c>
      <c r="AP131" s="170">
        <v>0</v>
      </c>
      <c r="AQ131" s="170">
        <v>1.91768783093938E-2</v>
      </c>
      <c r="AR131" s="170">
        <v>0</v>
      </c>
      <c r="AS131" s="170">
        <v>0</v>
      </c>
      <c r="AT131" s="170">
        <v>0</v>
      </c>
      <c r="AU131" s="170">
        <v>0</v>
      </c>
      <c r="AV131" s="170">
        <v>1.91768783093938E-2</v>
      </c>
      <c r="AW131" s="170">
        <v>2.0478711794964102E-2</v>
      </c>
      <c r="AX131" s="170">
        <v>1.3528891947829399E-3</v>
      </c>
      <c r="AY131" s="170">
        <v>0</v>
      </c>
      <c r="AZ131" s="170">
        <v>2.18316009897471E-2</v>
      </c>
      <c r="BA131" s="170">
        <v>0</v>
      </c>
      <c r="BB131" s="170">
        <v>0</v>
      </c>
      <c r="BC131" s="170">
        <v>0</v>
      </c>
      <c r="BD131" s="170">
        <v>0</v>
      </c>
      <c r="BE131" s="170">
        <v>2.18316009897471E-2</v>
      </c>
      <c r="BF131" s="170">
        <v>6.2557193715975498E-2</v>
      </c>
      <c r="BG131" s="170">
        <v>9.8498890328603192E-3</v>
      </c>
      <c r="BH131" s="170">
        <v>0</v>
      </c>
      <c r="BI131" s="170">
        <v>7.2407082748835894E-2</v>
      </c>
      <c r="BJ131" s="170">
        <v>1.83034862229058E-3</v>
      </c>
      <c r="BK131" s="170">
        <v>1.09721564311645E-5</v>
      </c>
      <c r="BL131" s="170">
        <v>0</v>
      </c>
      <c r="BM131" s="170">
        <v>1.8413207787217399E-3</v>
      </c>
      <c r="BN131" s="170">
        <v>17.3589059546111</v>
      </c>
    </row>
    <row r="132" spans="1:66" x14ac:dyDescent="0.25">
      <c r="A132" s="170" t="s">
        <v>209</v>
      </c>
      <c r="B132" s="170">
        <v>2028</v>
      </c>
      <c r="C132" s="170" t="s">
        <v>176</v>
      </c>
      <c r="D132" s="170">
        <v>2026</v>
      </c>
      <c r="E132" s="170" t="s">
        <v>210</v>
      </c>
      <c r="F132" s="170" t="s">
        <v>212</v>
      </c>
      <c r="G132" s="170">
        <v>9648.5476951751207</v>
      </c>
      <c r="H132" s="170">
        <v>479461.26496558602</v>
      </c>
      <c r="I132" s="170">
        <v>143748.98432204299</v>
      </c>
      <c r="J132" s="170">
        <v>1.38053416519328E-2</v>
      </c>
      <c r="K132" s="170">
        <v>2.3716828930638801E-4</v>
      </c>
      <c r="L132" s="170">
        <v>4.10246853623445E-2</v>
      </c>
      <c r="M132" s="170">
        <v>5.5067195303583699E-2</v>
      </c>
      <c r="N132" s="170">
        <v>5.98472288732652E-4</v>
      </c>
      <c r="O132" s="170">
        <v>0</v>
      </c>
      <c r="P132" s="170">
        <v>4.8347753467254602E-5</v>
      </c>
      <c r="Q132" s="170">
        <v>6.4682004219990599E-4</v>
      </c>
      <c r="R132" s="170">
        <v>1.0570311510433601E-3</v>
      </c>
      <c r="S132" s="170">
        <v>1.7314170254090201E-2</v>
      </c>
      <c r="T132" s="170">
        <v>1.90180214473335E-2</v>
      </c>
      <c r="U132" s="170">
        <v>6.50893219132592E-4</v>
      </c>
      <c r="V132" s="170">
        <v>0</v>
      </c>
      <c r="W132" s="170">
        <v>5.2582593187014102E-5</v>
      </c>
      <c r="X132" s="170">
        <v>7.0347581231960596E-4</v>
      </c>
      <c r="Y132" s="170">
        <v>4.2281246041734498E-3</v>
      </c>
      <c r="Z132" s="170">
        <v>4.0399730592877298E-2</v>
      </c>
      <c r="AA132" s="170">
        <v>4.5331331009370299E-2</v>
      </c>
      <c r="AB132" s="170">
        <v>348.53096397567901</v>
      </c>
      <c r="AC132" s="170">
        <v>1.0406127698665899</v>
      </c>
      <c r="AD132" s="170">
        <v>2.4821304978426602</v>
      </c>
      <c r="AE132" s="170">
        <v>352.05370724338798</v>
      </c>
      <c r="AF132" s="170">
        <v>6.5090890624688803E-4</v>
      </c>
      <c r="AG132" s="170">
        <v>9.2358435147071795E-4</v>
      </c>
      <c r="AH132" s="170">
        <v>1.35962677801763E-3</v>
      </c>
      <c r="AI132" s="170">
        <v>2.93412003573524E-3</v>
      </c>
      <c r="AJ132" s="170">
        <v>1.6753880952607E-3</v>
      </c>
      <c r="AK132" s="170">
        <v>2.87804142488578E-5</v>
      </c>
      <c r="AL132" s="170">
        <v>4.9783456243509602E-3</v>
      </c>
      <c r="AM132" s="170">
        <v>6.6825141338605299E-3</v>
      </c>
      <c r="AN132" s="170">
        <v>1.9198147865575001E-3</v>
      </c>
      <c r="AO132" s="170">
        <v>2.723958821069E-3</v>
      </c>
      <c r="AP132" s="170">
        <v>5.15182472891265E-3</v>
      </c>
      <c r="AQ132" s="170">
        <v>9.7955983365391602E-3</v>
      </c>
      <c r="AR132" s="170">
        <v>6.2364806567029299E-5</v>
      </c>
      <c r="AS132" s="170">
        <v>9.2259913075171595E-4</v>
      </c>
      <c r="AT132" s="170">
        <v>2.1681561751280601E-3</v>
      </c>
      <c r="AU132" s="170">
        <v>3.3214003545424497E-5</v>
      </c>
      <c r="AV132" s="170">
        <v>1.2981932452531399E-2</v>
      </c>
      <c r="AW132" s="170">
        <v>2.8013892299386398E-3</v>
      </c>
      <c r="AX132" s="170">
        <v>3.9747943174363604E-3</v>
      </c>
      <c r="AY132" s="170">
        <v>5.6405996066255801E-3</v>
      </c>
      <c r="AZ132" s="170">
        <v>1.2416783154000501E-2</v>
      </c>
      <c r="BA132" s="170">
        <v>6.2364806567029299E-5</v>
      </c>
      <c r="BB132" s="170">
        <v>9.2259913075133702E-4</v>
      </c>
      <c r="BC132" s="170">
        <v>2.1681561751271698E-3</v>
      </c>
      <c r="BD132" s="170">
        <v>3.3214003545424497E-5</v>
      </c>
      <c r="BE132" s="170">
        <v>1.5603117269991499E-2</v>
      </c>
      <c r="BF132" s="170">
        <v>6.06195341346751E-2</v>
      </c>
      <c r="BG132" s="170">
        <v>4.0217807387245397E-2</v>
      </c>
      <c r="BH132" s="170">
        <v>0.23903340621196401</v>
      </c>
      <c r="BI132" s="170">
        <v>0.33987074773388398</v>
      </c>
      <c r="BJ132" s="170">
        <v>3.4489964272409E-3</v>
      </c>
      <c r="BK132" s="170">
        <v>1.0297706936768999E-5</v>
      </c>
      <c r="BL132" s="170">
        <v>2.4562693430023102E-5</v>
      </c>
      <c r="BM132" s="170">
        <v>3.4838568276076998E-3</v>
      </c>
      <c r="BN132" s="170">
        <v>37.160396286556399</v>
      </c>
    </row>
    <row r="133" spans="1:66" x14ac:dyDescent="0.25">
      <c r="A133" s="170" t="s">
        <v>209</v>
      </c>
      <c r="B133" s="170">
        <v>2028</v>
      </c>
      <c r="C133" s="170" t="s">
        <v>176</v>
      </c>
      <c r="D133" s="170">
        <v>2026</v>
      </c>
      <c r="E133" s="170" t="s">
        <v>210</v>
      </c>
      <c r="F133" s="170" t="s">
        <v>211</v>
      </c>
      <c r="G133" s="170">
        <v>10017.368305341</v>
      </c>
      <c r="H133" s="170">
        <v>497823.04811037699</v>
      </c>
      <c r="I133" s="170">
        <v>126005.89143186199</v>
      </c>
      <c r="J133" s="170">
        <v>1.6433552949690601E-2</v>
      </c>
      <c r="K133" s="170">
        <v>8.5097488515525292E-3</v>
      </c>
      <c r="L133" s="170">
        <v>0</v>
      </c>
      <c r="M133" s="170">
        <v>2.4943301801243101E-2</v>
      </c>
      <c r="N133" s="170">
        <v>1.4549304525954599E-3</v>
      </c>
      <c r="O133" s="170">
        <v>2.91760128196011E-4</v>
      </c>
      <c r="P133" s="170">
        <v>0</v>
      </c>
      <c r="Q133" s="170">
        <v>1.74669058079147E-3</v>
      </c>
      <c r="R133" s="170">
        <v>1.64626793031277E-3</v>
      </c>
      <c r="S133" s="170">
        <v>1.7977245799015499E-2</v>
      </c>
      <c r="T133" s="170">
        <v>2.1370204310119701E-2</v>
      </c>
      <c r="U133" s="170">
        <v>1.5207159515035599E-3</v>
      </c>
      <c r="V133" s="170">
        <v>3.0495222652663999E-4</v>
      </c>
      <c r="W133" s="170">
        <v>0</v>
      </c>
      <c r="X133" s="170">
        <v>1.8256681780302001E-3</v>
      </c>
      <c r="Y133" s="170">
        <v>6.5850717212511001E-3</v>
      </c>
      <c r="Z133" s="170">
        <v>4.1946906864369499E-2</v>
      </c>
      <c r="AA133" s="170">
        <v>5.0357646763650801E-2</v>
      </c>
      <c r="AB133" s="170">
        <v>209.10800302395</v>
      </c>
      <c r="AC133" s="170">
        <v>1.15413962987581</v>
      </c>
      <c r="AD133" s="170">
        <v>0</v>
      </c>
      <c r="AE133" s="170">
        <v>210.262142653826</v>
      </c>
      <c r="AF133" s="170">
        <v>8.9984074278033003E-4</v>
      </c>
      <c r="AG133" s="170">
        <v>5.6294836041269499E-5</v>
      </c>
      <c r="AH133" s="170">
        <v>0</v>
      </c>
      <c r="AI133" s="170">
        <v>9.5613557882159904E-4</v>
      </c>
      <c r="AJ133" s="170">
        <v>3.2868866074969E-2</v>
      </c>
      <c r="AK133" s="170">
        <v>1.8141467747581801E-4</v>
      </c>
      <c r="AL133" s="170">
        <v>0</v>
      </c>
      <c r="AM133" s="170">
        <v>3.3050280752444899E-2</v>
      </c>
      <c r="AN133" s="170">
        <v>1.9373041399147001E-2</v>
      </c>
      <c r="AO133" s="170">
        <v>1.21199467565334E-3</v>
      </c>
      <c r="AP133" s="170">
        <v>0</v>
      </c>
      <c r="AQ133" s="170">
        <v>2.05850360748004E-2</v>
      </c>
      <c r="AR133" s="170">
        <v>0</v>
      </c>
      <c r="AS133" s="170">
        <v>0</v>
      </c>
      <c r="AT133" s="170">
        <v>0</v>
      </c>
      <c r="AU133" s="170">
        <v>0</v>
      </c>
      <c r="AV133" s="170">
        <v>2.05850360748004E-2</v>
      </c>
      <c r="AW133" s="170">
        <v>2.2054919625622799E-2</v>
      </c>
      <c r="AX133" s="170">
        <v>1.37977535935034E-3</v>
      </c>
      <c r="AY133" s="170">
        <v>0</v>
      </c>
      <c r="AZ133" s="170">
        <v>2.3434694984973099E-2</v>
      </c>
      <c r="BA133" s="170">
        <v>0</v>
      </c>
      <c r="BB133" s="170">
        <v>0</v>
      </c>
      <c r="BC133" s="170">
        <v>0</v>
      </c>
      <c r="BD133" s="170">
        <v>0</v>
      </c>
      <c r="BE133" s="170">
        <v>2.3434694984973099E-2</v>
      </c>
      <c r="BF133" s="170">
        <v>6.01989773831988E-2</v>
      </c>
      <c r="BG133" s="170">
        <v>1.0045637316259501E-2</v>
      </c>
      <c r="BH133" s="170">
        <v>0</v>
      </c>
      <c r="BI133" s="170">
        <v>7.0244614699458405E-2</v>
      </c>
      <c r="BJ133" s="170">
        <v>1.97682262812961E-3</v>
      </c>
      <c r="BK133" s="170">
        <v>1.0910770048807301E-5</v>
      </c>
      <c r="BL133" s="170">
        <v>0</v>
      </c>
      <c r="BM133" s="170">
        <v>1.9877333981784201E-3</v>
      </c>
      <c r="BN133" s="170">
        <v>18.739199340254199</v>
      </c>
    </row>
    <row r="134" spans="1:66" x14ac:dyDescent="0.25">
      <c r="A134" s="170" t="s">
        <v>209</v>
      </c>
      <c r="B134" s="170">
        <v>2028</v>
      </c>
      <c r="C134" s="170" t="s">
        <v>176</v>
      </c>
      <c r="D134" s="170">
        <v>2027</v>
      </c>
      <c r="E134" s="170" t="s">
        <v>210</v>
      </c>
      <c r="F134" s="170" t="s">
        <v>212</v>
      </c>
      <c r="G134" s="170">
        <v>9931.3041978733199</v>
      </c>
      <c r="H134" s="170">
        <v>548678.11277251295</v>
      </c>
      <c r="I134" s="170">
        <v>147961.634905057</v>
      </c>
      <c r="J134" s="170">
        <v>1.7459191625628999E-2</v>
      </c>
      <c r="K134" s="170">
        <v>2.44118648899752E-4</v>
      </c>
      <c r="L134" s="170">
        <v>4.7219051328806397E-2</v>
      </c>
      <c r="M134" s="170">
        <v>6.4922361603335296E-2</v>
      </c>
      <c r="N134" s="170">
        <v>6.8485205994969897E-4</v>
      </c>
      <c r="O134" s="170">
        <v>0</v>
      </c>
      <c r="P134" s="170">
        <v>4.9764613508331201E-5</v>
      </c>
      <c r="Q134" s="170">
        <v>7.3461667345803001E-4</v>
      </c>
      <c r="R134" s="170">
        <v>1.2096281795315701E-3</v>
      </c>
      <c r="S134" s="170">
        <v>1.9813709580727201E-2</v>
      </c>
      <c r="T134" s="170">
        <v>2.1757954433716802E-2</v>
      </c>
      <c r="U134" s="170">
        <v>7.4483910169711803E-4</v>
      </c>
      <c r="V134" s="170">
        <v>0</v>
      </c>
      <c r="W134" s="170">
        <v>5.4123557757236098E-5</v>
      </c>
      <c r="X134" s="170">
        <v>7.9896265945435404E-4</v>
      </c>
      <c r="Y134" s="170">
        <v>4.8385127181263003E-3</v>
      </c>
      <c r="Z134" s="170">
        <v>4.6231989021696798E-2</v>
      </c>
      <c r="AA134" s="170">
        <v>5.1869464399277497E-2</v>
      </c>
      <c r="AB134" s="170">
        <v>389.10351348973302</v>
      </c>
      <c r="AC134" s="170">
        <v>1.04682284125806</v>
      </c>
      <c r="AD134" s="170">
        <v>2.5412778341861602</v>
      </c>
      <c r="AE134" s="170">
        <v>392.69161416517801</v>
      </c>
      <c r="AF134" s="170">
        <v>8.4666194007456004E-4</v>
      </c>
      <c r="AG134" s="170">
        <v>9.5154285152526002E-4</v>
      </c>
      <c r="AH134" s="170">
        <v>1.53959226354913E-3</v>
      </c>
      <c r="AI134" s="170">
        <v>3.3377970551489501E-3</v>
      </c>
      <c r="AJ134" s="170">
        <v>2.0997838712063302E-3</v>
      </c>
      <c r="AK134" s="170">
        <v>2.9357948099994699E-5</v>
      </c>
      <c r="AL134" s="170">
        <v>5.6786006105259204E-3</v>
      </c>
      <c r="AM134" s="170">
        <v>7.80774242983225E-3</v>
      </c>
      <c r="AN134" s="170">
        <v>2.4948919739228798E-3</v>
      </c>
      <c r="AO134" s="170">
        <v>2.8037860752913699E-3</v>
      </c>
      <c r="AP134" s="170">
        <v>5.8282701041737304E-3</v>
      </c>
      <c r="AQ134" s="170">
        <v>1.1126948153387901E-2</v>
      </c>
      <c r="AR134" s="170">
        <v>5.8986260370769203E-5</v>
      </c>
      <c r="AS134" s="170">
        <v>7.9241304768787801E-4</v>
      </c>
      <c r="AT134" s="170">
        <v>1.48590203186702E-3</v>
      </c>
      <c r="AU134" s="170">
        <v>2.97308407871757E-5</v>
      </c>
      <c r="AV134" s="170">
        <v>1.34939803341008E-2</v>
      </c>
      <c r="AW134" s="170">
        <v>3.6405405117961699E-3</v>
      </c>
      <c r="AX134" s="170">
        <v>4.0912780594097699E-3</v>
      </c>
      <c r="AY134" s="170">
        <v>6.3812221468661197E-3</v>
      </c>
      <c r="AZ134" s="170">
        <v>1.4113040718072E-2</v>
      </c>
      <c r="BA134" s="170">
        <v>5.8986260370769203E-5</v>
      </c>
      <c r="BB134" s="170">
        <v>7.9241304768755199E-4</v>
      </c>
      <c r="BC134" s="170">
        <v>1.48590203186641E-3</v>
      </c>
      <c r="BD134" s="170">
        <v>2.97308407871757E-5</v>
      </c>
      <c r="BE134" s="170">
        <v>1.64800728987839E-2</v>
      </c>
      <c r="BF134" s="170">
        <v>7.3688152467758505E-2</v>
      </c>
      <c r="BG134" s="170">
        <v>4.1396414460794298E-2</v>
      </c>
      <c r="BH134" s="170">
        <v>0.26946506050267999</v>
      </c>
      <c r="BI134" s="170">
        <v>0.384549627431233</v>
      </c>
      <c r="BJ134" s="170">
        <v>3.8504946950613599E-3</v>
      </c>
      <c r="BK134" s="170">
        <v>1.0359160627419E-5</v>
      </c>
      <c r="BL134" s="170">
        <v>2.5148004271282499E-5</v>
      </c>
      <c r="BM134" s="170">
        <v>3.8860018599600598E-3</v>
      </c>
      <c r="BN134" s="170">
        <v>41.449857509090499</v>
      </c>
    </row>
    <row r="135" spans="1:66" x14ac:dyDescent="0.25">
      <c r="A135" s="170" t="s">
        <v>209</v>
      </c>
      <c r="B135" s="170">
        <v>2028</v>
      </c>
      <c r="C135" s="170" t="s">
        <v>176</v>
      </c>
      <c r="D135" s="170">
        <v>2027</v>
      </c>
      <c r="E135" s="170" t="s">
        <v>210</v>
      </c>
      <c r="F135" s="170" t="s">
        <v>211</v>
      </c>
      <c r="G135" s="170">
        <v>10151.2499289225</v>
      </c>
      <c r="H135" s="170">
        <v>560852.15999974299</v>
      </c>
      <c r="I135" s="170">
        <v>127689.953833434</v>
      </c>
      <c r="J135" s="170">
        <v>1.72589654916184E-2</v>
      </c>
      <c r="K135" s="170">
        <v>8.6234812169591803E-3</v>
      </c>
      <c r="L135" s="170">
        <v>0</v>
      </c>
      <c r="M135" s="170">
        <v>2.5882446708577599E-2</v>
      </c>
      <c r="N135" s="170">
        <v>1.35371752790091E-3</v>
      </c>
      <c r="O135" s="170">
        <v>2.9565948763539402E-4</v>
      </c>
      <c r="P135" s="170">
        <v>0</v>
      </c>
      <c r="Q135" s="170">
        <v>1.6493770155362999E-3</v>
      </c>
      <c r="R135" s="170">
        <v>1.8547010391722701E-3</v>
      </c>
      <c r="S135" s="170">
        <v>2.0253335347761199E-2</v>
      </c>
      <c r="T135" s="170">
        <v>2.3757413402469799E-2</v>
      </c>
      <c r="U135" s="170">
        <v>1.4149266274800199E-3</v>
      </c>
      <c r="V135" s="170">
        <v>3.0902789769672102E-4</v>
      </c>
      <c r="W135" s="170">
        <v>0</v>
      </c>
      <c r="X135" s="170">
        <v>1.7239545251767499E-3</v>
      </c>
      <c r="Y135" s="170">
        <v>7.4188041566891003E-3</v>
      </c>
      <c r="Z135" s="170">
        <v>4.7257782478109502E-2</v>
      </c>
      <c r="AA135" s="170">
        <v>5.6400541159975399E-2</v>
      </c>
      <c r="AB135" s="170">
        <v>229.821735146431</v>
      </c>
      <c r="AC135" s="170">
        <v>1.1409722642712601</v>
      </c>
      <c r="AD135" s="170">
        <v>0</v>
      </c>
      <c r="AE135" s="170">
        <v>230.962707410702</v>
      </c>
      <c r="AF135" s="170">
        <v>9.8354832416409801E-4</v>
      </c>
      <c r="AG135" s="170">
        <v>5.7047213693635301E-5</v>
      </c>
      <c r="AH135" s="170">
        <v>0</v>
      </c>
      <c r="AI135" s="170">
        <v>1.04059553785773E-3</v>
      </c>
      <c r="AJ135" s="170">
        <v>3.6124776308919401E-2</v>
      </c>
      <c r="AK135" s="170">
        <v>1.79344950969146E-4</v>
      </c>
      <c r="AL135" s="170">
        <v>0</v>
      </c>
      <c r="AM135" s="170">
        <v>3.6304121259888501E-2</v>
      </c>
      <c r="AN135" s="170">
        <v>2.1175216342414802E-2</v>
      </c>
      <c r="AO135" s="170">
        <v>1.22819292353667E-3</v>
      </c>
      <c r="AP135" s="170">
        <v>0</v>
      </c>
      <c r="AQ135" s="170">
        <v>2.24034092659515E-2</v>
      </c>
      <c r="AR135" s="170">
        <v>0</v>
      </c>
      <c r="AS135" s="170">
        <v>0</v>
      </c>
      <c r="AT135" s="170">
        <v>0</v>
      </c>
      <c r="AU135" s="170">
        <v>0</v>
      </c>
      <c r="AV135" s="170">
        <v>2.24034092659515E-2</v>
      </c>
      <c r="AW135" s="170">
        <v>2.4106575981801999E-2</v>
      </c>
      <c r="AX135" s="170">
        <v>1.3982159876328201E-3</v>
      </c>
      <c r="AY135" s="170">
        <v>0</v>
      </c>
      <c r="AZ135" s="170">
        <v>2.5504791969434799E-2</v>
      </c>
      <c r="BA135" s="170">
        <v>0</v>
      </c>
      <c r="BB135" s="170">
        <v>0</v>
      </c>
      <c r="BC135" s="170">
        <v>0</v>
      </c>
      <c r="BD135" s="170">
        <v>0</v>
      </c>
      <c r="BE135" s="170">
        <v>2.5504791969434799E-2</v>
      </c>
      <c r="BF135" s="170">
        <v>5.7110020163903902E-2</v>
      </c>
      <c r="BG135" s="170">
        <v>1.01798967537501E-2</v>
      </c>
      <c r="BH135" s="170">
        <v>0</v>
      </c>
      <c r="BI135" s="170">
        <v>6.7289916917654097E-2</v>
      </c>
      <c r="BJ135" s="170">
        <v>2.1726418879407499E-3</v>
      </c>
      <c r="BK135" s="170">
        <v>1.0786291091027099E-5</v>
      </c>
      <c r="BL135" s="170">
        <v>0</v>
      </c>
      <c r="BM135" s="170">
        <v>2.1834281790317702E-3</v>
      </c>
      <c r="BN135" s="170">
        <v>20.584096403219998</v>
      </c>
    </row>
    <row r="136" spans="1:66" x14ac:dyDescent="0.25">
      <c r="A136" s="170" t="s">
        <v>209</v>
      </c>
      <c r="B136" s="170">
        <v>2028</v>
      </c>
      <c r="C136" s="170" t="s">
        <v>176</v>
      </c>
      <c r="D136" s="170">
        <v>2028</v>
      </c>
      <c r="E136" s="170" t="s">
        <v>210</v>
      </c>
      <c r="F136" s="170" t="s">
        <v>212</v>
      </c>
      <c r="G136" s="170">
        <v>7275.0935117135105</v>
      </c>
      <c r="H136" s="170">
        <v>471066.23987328698</v>
      </c>
      <c r="I136" s="170">
        <v>108388.053435198</v>
      </c>
      <c r="J136" s="170">
        <v>1.40677795519743E-2</v>
      </c>
      <c r="K136" s="170">
        <v>1.78827066749114E-4</v>
      </c>
      <c r="L136" s="170">
        <v>3.2797113616121899E-2</v>
      </c>
      <c r="M136" s="170">
        <v>4.7043720234845397E-2</v>
      </c>
      <c r="N136" s="170">
        <v>5.8825170885937596E-4</v>
      </c>
      <c r="O136" s="170">
        <v>0</v>
      </c>
      <c r="P136" s="170">
        <v>3.6454649825842401E-5</v>
      </c>
      <c r="Q136" s="170">
        <v>6.2470635868521797E-4</v>
      </c>
      <c r="R136" s="170">
        <v>1.0385232888138901E-3</v>
      </c>
      <c r="S136" s="170">
        <v>1.7011011470771501E-2</v>
      </c>
      <c r="T136" s="170">
        <v>1.8674241118270599E-2</v>
      </c>
      <c r="U136" s="170">
        <v>6.3977740598574503E-4</v>
      </c>
      <c r="V136" s="170">
        <v>0</v>
      </c>
      <c r="W136" s="170">
        <v>3.9647757839784797E-5</v>
      </c>
      <c r="X136" s="170">
        <v>6.7942516382552996E-4</v>
      </c>
      <c r="Y136" s="170">
        <v>4.1540931552555603E-3</v>
      </c>
      <c r="Z136" s="170">
        <v>3.9692360098466897E-2</v>
      </c>
      <c r="AA136" s="170">
        <v>4.4525878417548001E-2</v>
      </c>
      <c r="AB136" s="170">
        <v>334.08963622800701</v>
      </c>
      <c r="AC136" s="170">
        <v>0.76684128374407101</v>
      </c>
      <c r="AD136" s="170">
        <v>1.8514911603935</v>
      </c>
      <c r="AE136" s="170">
        <v>336.707968672145</v>
      </c>
      <c r="AF136" s="170">
        <v>7.14621213948657E-4</v>
      </c>
      <c r="AG136" s="170">
        <v>7.1277595844578304E-4</v>
      </c>
      <c r="AH136" s="170">
        <v>1.0583474366338301E-3</v>
      </c>
      <c r="AI136" s="170">
        <v>2.4857446090282699E-3</v>
      </c>
      <c r="AJ136" s="170">
        <v>1.7810203598292E-3</v>
      </c>
      <c r="AK136" s="170">
        <v>2.2638883786862201E-5</v>
      </c>
      <c r="AL136" s="170">
        <v>4.1519931706279802E-3</v>
      </c>
      <c r="AM136" s="170">
        <v>5.9556524142440398E-3</v>
      </c>
      <c r="AN136" s="170">
        <v>2.0593751271550899E-3</v>
      </c>
      <c r="AO136" s="170">
        <v>2.05388995021952E-3</v>
      </c>
      <c r="AP136" s="170">
        <v>3.9180488689545302E-3</v>
      </c>
      <c r="AQ136" s="170">
        <v>8.03131394632914E-3</v>
      </c>
      <c r="AR136" s="170">
        <v>4.0624560636336999E-5</v>
      </c>
      <c r="AS136" s="170">
        <v>5.0301337518764101E-4</v>
      </c>
      <c r="AT136" s="170">
        <v>7.4429517089105203E-4</v>
      </c>
      <c r="AU136" s="170">
        <v>1.9590061157455101E-5</v>
      </c>
      <c r="AV136" s="170">
        <v>9.3388371142016299E-3</v>
      </c>
      <c r="AW136" s="170">
        <v>3.0050353513323101E-3</v>
      </c>
      <c r="AX136" s="170">
        <v>2.9970313940239201E-3</v>
      </c>
      <c r="AY136" s="170">
        <v>4.2897703380582897E-3</v>
      </c>
      <c r="AZ136" s="170">
        <v>1.0291837083414501E-2</v>
      </c>
      <c r="BA136" s="170">
        <v>4.0624560636336999E-5</v>
      </c>
      <c r="BB136" s="170">
        <v>5.0301337518743403E-4</v>
      </c>
      <c r="BC136" s="170">
        <v>7.4429517089074596E-4</v>
      </c>
      <c r="BD136" s="170">
        <v>1.9590061157455101E-5</v>
      </c>
      <c r="BE136" s="170">
        <v>1.15993602512865E-2</v>
      </c>
      <c r="BF136" s="170">
        <v>5.9069441685409299E-2</v>
      </c>
      <c r="BG136" s="170">
        <v>3.03245958689311E-2</v>
      </c>
      <c r="BH136" s="170">
        <v>0.19176619430358199</v>
      </c>
      <c r="BI136" s="170">
        <v>0.28116023185792199</v>
      </c>
      <c r="BJ136" s="170">
        <v>3.30608778222935E-3</v>
      </c>
      <c r="BK136" s="170">
        <v>7.5885161471010397E-6</v>
      </c>
      <c r="BL136" s="170">
        <v>1.83220059544291E-5</v>
      </c>
      <c r="BM136" s="170">
        <v>3.33199830433088E-3</v>
      </c>
      <c r="BN136" s="170">
        <v>35.540604434107401</v>
      </c>
    </row>
    <row r="137" spans="1:66" x14ac:dyDescent="0.25">
      <c r="A137" s="170" t="s">
        <v>209</v>
      </c>
      <c r="B137" s="170">
        <v>2028</v>
      </c>
      <c r="C137" s="170" t="s">
        <v>176</v>
      </c>
      <c r="D137" s="170">
        <v>2028</v>
      </c>
      <c r="E137" s="170" t="s">
        <v>210</v>
      </c>
      <c r="F137" s="170" t="s">
        <v>211</v>
      </c>
      <c r="G137" s="170">
        <v>7783.4146626700003</v>
      </c>
      <c r="H137" s="170">
        <v>503929.911310133</v>
      </c>
      <c r="I137" s="170">
        <v>97905.564920742996</v>
      </c>
      <c r="J137" s="170">
        <v>1.43304600926194E-2</v>
      </c>
      <c r="K137" s="170">
        <v>6.6120064639629801E-3</v>
      </c>
      <c r="L137" s="170">
        <v>0</v>
      </c>
      <c r="M137" s="170">
        <v>2.0942466556582402E-2</v>
      </c>
      <c r="N137" s="170">
        <v>9.4868095150285505E-4</v>
      </c>
      <c r="O137" s="170">
        <v>2.2669527470328799E-4</v>
      </c>
      <c r="P137" s="170">
        <v>0</v>
      </c>
      <c r="Q137" s="170">
        <v>1.1753762262061401E-3</v>
      </c>
      <c r="R137" s="170">
        <v>1.6664629234508499E-3</v>
      </c>
      <c r="S137" s="170">
        <v>1.8197775124083299E-2</v>
      </c>
      <c r="T137" s="170">
        <v>2.1039614273740299E-2</v>
      </c>
      <c r="U137" s="170">
        <v>9.91576094420439E-4</v>
      </c>
      <c r="V137" s="170">
        <v>2.36945429079988E-4</v>
      </c>
      <c r="W137" s="170">
        <v>0</v>
      </c>
      <c r="X137" s="170">
        <v>1.2285215235004201E-3</v>
      </c>
      <c r="Y137" s="170">
        <v>6.6658516938033997E-3</v>
      </c>
      <c r="Z137" s="170">
        <v>4.2461475289527699E-2</v>
      </c>
      <c r="AA137" s="170">
        <v>5.0355848506831502E-2</v>
      </c>
      <c r="AB137" s="170">
        <v>206.49480735832299</v>
      </c>
      <c r="AC137" s="170">
        <v>0.87483416462108399</v>
      </c>
      <c r="AD137" s="170">
        <v>0</v>
      </c>
      <c r="AE137" s="170">
        <v>207.36964152294399</v>
      </c>
      <c r="AF137" s="170">
        <v>8.5540880438290002E-4</v>
      </c>
      <c r="AG137" s="170">
        <v>4.3740635156900299E-5</v>
      </c>
      <c r="AH137" s="170">
        <v>0</v>
      </c>
      <c r="AI137" s="170">
        <v>8.9914943953980095E-4</v>
      </c>
      <c r="AJ137" s="170">
        <v>3.2458108107224597E-2</v>
      </c>
      <c r="AK137" s="170">
        <v>1.37511747895389E-4</v>
      </c>
      <c r="AL137" s="170">
        <v>0</v>
      </c>
      <c r="AM137" s="170">
        <v>3.2595619855120002E-2</v>
      </c>
      <c r="AN137" s="170">
        <v>1.8416447925330599E-2</v>
      </c>
      <c r="AO137" s="170">
        <v>9.4171012206154697E-4</v>
      </c>
      <c r="AP137" s="170">
        <v>0</v>
      </c>
      <c r="AQ137" s="170">
        <v>1.9358158047392202E-2</v>
      </c>
      <c r="AR137" s="170">
        <v>0</v>
      </c>
      <c r="AS137" s="170">
        <v>0</v>
      </c>
      <c r="AT137" s="170">
        <v>0</v>
      </c>
      <c r="AU137" s="170">
        <v>0</v>
      </c>
      <c r="AV137" s="170">
        <v>1.9358158047392202E-2</v>
      </c>
      <c r="AW137" s="170">
        <v>2.0965901554338199E-2</v>
      </c>
      <c r="AX137" s="170">
        <v>1.0720743648241599E-3</v>
      </c>
      <c r="AY137" s="170">
        <v>0</v>
      </c>
      <c r="AZ137" s="170">
        <v>2.20379759191623E-2</v>
      </c>
      <c r="BA137" s="170">
        <v>0</v>
      </c>
      <c r="BB137" s="170">
        <v>0</v>
      </c>
      <c r="BC137" s="170">
        <v>0</v>
      </c>
      <c r="BD137" s="170">
        <v>0</v>
      </c>
      <c r="BE137" s="170">
        <v>2.20379759191623E-2</v>
      </c>
      <c r="BF137" s="170">
        <v>4.1273567382977203E-2</v>
      </c>
      <c r="BG137" s="170">
        <v>7.8053794569528396E-3</v>
      </c>
      <c r="BH137" s="170">
        <v>0</v>
      </c>
      <c r="BI137" s="170">
        <v>4.9078946839929999E-2</v>
      </c>
      <c r="BJ137" s="170">
        <v>1.95211853144828E-3</v>
      </c>
      <c r="BK137" s="170">
        <v>8.2703289566862998E-6</v>
      </c>
      <c r="BL137" s="170">
        <v>0</v>
      </c>
      <c r="BM137" s="170">
        <v>1.9603888604049699E-3</v>
      </c>
      <c r="BN137" s="170">
        <v>18.4814108739169</v>
      </c>
    </row>
    <row r="138" spans="1:66" x14ac:dyDescent="0.25">
      <c r="A138" s="170" t="s">
        <v>209</v>
      </c>
      <c r="B138" s="170">
        <v>2028</v>
      </c>
      <c r="C138" s="170" t="s">
        <v>178</v>
      </c>
      <c r="D138" s="170">
        <v>2021</v>
      </c>
      <c r="E138" s="170" t="s">
        <v>210</v>
      </c>
      <c r="F138" s="170" t="s">
        <v>212</v>
      </c>
      <c r="G138" s="170">
        <v>1398.3026939332401</v>
      </c>
      <c r="H138" s="170">
        <v>49195.232453112003</v>
      </c>
      <c r="I138" s="170">
        <v>20832.6266685913</v>
      </c>
      <c r="J138" s="170">
        <v>1.78317037645419E-3</v>
      </c>
      <c r="K138" s="170">
        <v>3.9238324762383597E-5</v>
      </c>
      <c r="L138" s="170">
        <v>5.5533230201018002E-3</v>
      </c>
      <c r="M138" s="170">
        <v>7.37573172131838E-3</v>
      </c>
      <c r="N138" s="170">
        <v>6.1492609291748402E-5</v>
      </c>
      <c r="O138" s="170">
        <v>0</v>
      </c>
      <c r="P138" s="170">
        <v>7.0067326249202301E-6</v>
      </c>
      <c r="Q138" s="170">
        <v>6.8499341916668599E-5</v>
      </c>
      <c r="R138" s="170">
        <v>1.08456922353239E-4</v>
      </c>
      <c r="S138" s="170">
        <v>2.0726117861704098E-3</v>
      </c>
      <c r="T138" s="170">
        <v>2.2495680504403199E-3</v>
      </c>
      <c r="U138" s="170">
        <v>6.6878823244310306E-5</v>
      </c>
      <c r="V138" s="170">
        <v>0</v>
      </c>
      <c r="W138" s="170">
        <v>7.6204610300227297E-6</v>
      </c>
      <c r="X138" s="170">
        <v>7.4499284274333002E-5</v>
      </c>
      <c r="Y138" s="170">
        <v>4.3382768941295898E-4</v>
      </c>
      <c r="Z138" s="170">
        <v>4.8360941677309602E-3</v>
      </c>
      <c r="AA138" s="170">
        <v>5.3444211414182497E-3</v>
      </c>
      <c r="AB138" s="170">
        <v>46.505821546322103</v>
      </c>
      <c r="AC138" s="170">
        <v>0.19586902676218801</v>
      </c>
      <c r="AD138" s="170">
        <v>0.44779291844294999</v>
      </c>
      <c r="AE138" s="170">
        <v>47.149483491527199</v>
      </c>
      <c r="AF138" s="170">
        <v>5.70819265125557E-5</v>
      </c>
      <c r="AG138" s="170">
        <v>1.46315472238252E-4</v>
      </c>
      <c r="AH138" s="170">
        <v>1.9353784012821301E-4</v>
      </c>
      <c r="AI138" s="170">
        <v>3.9693523887902101E-4</v>
      </c>
      <c r="AJ138" s="170">
        <v>1.9962963075712201E-4</v>
      </c>
      <c r="AK138" s="170">
        <v>4.3925422416222297E-6</v>
      </c>
      <c r="AL138" s="170">
        <v>6.2166697575972301E-4</v>
      </c>
      <c r="AM138" s="170">
        <v>8.2568914875846703E-4</v>
      </c>
      <c r="AN138" s="170">
        <v>1.7581475553967899E-4</v>
      </c>
      <c r="AO138" s="170">
        <v>4.5066556398855898E-4</v>
      </c>
      <c r="AP138" s="170">
        <v>7.6585639877230802E-4</v>
      </c>
      <c r="AQ138" s="170">
        <v>1.39233671830054E-3</v>
      </c>
      <c r="AR138" s="170">
        <v>2.1968114057374999E-5</v>
      </c>
      <c r="AS138" s="170">
        <v>5.2533912628318399E-4</v>
      </c>
      <c r="AT138" s="170">
        <v>1.97257775036955E-3</v>
      </c>
      <c r="AU138" s="170">
        <v>1.56970171146005E-5</v>
      </c>
      <c r="AV138" s="170">
        <v>3.9279187261252596E-3</v>
      </c>
      <c r="AW138" s="170">
        <v>2.5654847857293502E-4</v>
      </c>
      <c r="AX138" s="170">
        <v>6.5761013307205098E-4</v>
      </c>
      <c r="AY138" s="170">
        <v>8.3851635662273805E-4</v>
      </c>
      <c r="AZ138" s="170">
        <v>1.75267496826772E-3</v>
      </c>
      <c r="BA138" s="170">
        <v>2.1968114057374999E-5</v>
      </c>
      <c r="BB138" s="170">
        <v>5.2533912628296704E-4</v>
      </c>
      <c r="BC138" s="170">
        <v>1.9725777503687399E-3</v>
      </c>
      <c r="BD138" s="170">
        <v>1.56970171146005E-5</v>
      </c>
      <c r="BE138" s="170">
        <v>4.2882569760914098E-3</v>
      </c>
      <c r="BF138" s="170">
        <v>6.0015109651892001E-3</v>
      </c>
      <c r="BG138" s="170">
        <v>5.8285112112567402E-3</v>
      </c>
      <c r="BH138" s="170">
        <v>2.9053206565771102E-2</v>
      </c>
      <c r="BI138" s="170">
        <v>4.0883228742217101E-2</v>
      </c>
      <c r="BJ138" s="170">
        <v>4.6021280442205099E-4</v>
      </c>
      <c r="BK138" s="170">
        <v>1.9382828022048598E-6</v>
      </c>
      <c r="BL138" s="170">
        <v>4.43127393398908E-6</v>
      </c>
      <c r="BM138" s="170">
        <v>4.6658236115824502E-4</v>
      </c>
      <c r="BN138" s="170">
        <v>4.9767789834416103</v>
      </c>
    </row>
    <row r="139" spans="1:66" x14ac:dyDescent="0.25">
      <c r="A139" s="170" t="s">
        <v>209</v>
      </c>
      <c r="B139" s="170">
        <v>2028</v>
      </c>
      <c r="C139" s="170" t="s">
        <v>178</v>
      </c>
      <c r="D139" s="170">
        <v>2021</v>
      </c>
      <c r="E139" s="170" t="s">
        <v>210</v>
      </c>
      <c r="F139" s="170" t="s">
        <v>211</v>
      </c>
      <c r="G139" s="170">
        <v>3687.89636068563</v>
      </c>
      <c r="H139" s="170">
        <v>129734.982863233</v>
      </c>
      <c r="I139" s="170">
        <v>46389.096843803498</v>
      </c>
      <c r="J139" s="170">
        <v>7.3101415816911501E-3</v>
      </c>
      <c r="K139" s="170">
        <v>4.0369492223642604E-3</v>
      </c>
      <c r="L139" s="170">
        <v>0</v>
      </c>
      <c r="M139" s="170">
        <v>1.1347090804055399E-2</v>
      </c>
      <c r="N139" s="170">
        <v>1.66126377241358E-3</v>
      </c>
      <c r="O139" s="170">
        <v>1.07411555826848E-4</v>
      </c>
      <c r="P139" s="170">
        <v>0</v>
      </c>
      <c r="Q139" s="170">
        <v>1.76867532824043E-3</v>
      </c>
      <c r="R139" s="170">
        <v>4.2902501709817198E-4</v>
      </c>
      <c r="S139" s="170">
        <v>5.4657787178307099E-3</v>
      </c>
      <c r="T139" s="170">
        <v>7.6634790631693204E-3</v>
      </c>
      <c r="U139" s="170">
        <v>1.73637874845331E-3</v>
      </c>
      <c r="V139" s="170">
        <v>1.12268229749618E-4</v>
      </c>
      <c r="W139" s="170">
        <v>0</v>
      </c>
      <c r="X139" s="170">
        <v>1.8486469782029299E-3</v>
      </c>
      <c r="Y139" s="170">
        <v>1.7161000683926901E-3</v>
      </c>
      <c r="Z139" s="170">
        <v>1.2753483674938299E-2</v>
      </c>
      <c r="AA139" s="170">
        <v>1.6318230721533902E-2</v>
      </c>
      <c r="AB139" s="170">
        <v>68.1251104634417</v>
      </c>
      <c r="AC139" s="170">
        <v>0.77846244697752798</v>
      </c>
      <c r="AD139" s="170">
        <v>0</v>
      </c>
      <c r="AE139" s="170">
        <v>68.9035729104192</v>
      </c>
      <c r="AF139" s="170">
        <v>2.6494742098447002E-4</v>
      </c>
      <c r="AG139" s="170">
        <v>2.07249563591765E-5</v>
      </c>
      <c r="AH139" s="170">
        <v>0</v>
      </c>
      <c r="AI139" s="170">
        <v>2.85672377343647E-4</v>
      </c>
      <c r="AJ139" s="170">
        <v>1.0708318666832001E-2</v>
      </c>
      <c r="AK139" s="170">
        <v>1.2236345593700799E-4</v>
      </c>
      <c r="AL139" s="170">
        <v>0</v>
      </c>
      <c r="AM139" s="170">
        <v>1.0830682122768999E-2</v>
      </c>
      <c r="AN139" s="170">
        <v>5.7041619825636504E-3</v>
      </c>
      <c r="AO139" s="170">
        <v>4.4619610832609299E-4</v>
      </c>
      <c r="AP139" s="170">
        <v>0</v>
      </c>
      <c r="AQ139" s="170">
        <v>6.15035809088974E-3</v>
      </c>
      <c r="AR139" s="170">
        <v>0</v>
      </c>
      <c r="AS139" s="170">
        <v>0</v>
      </c>
      <c r="AT139" s="170">
        <v>0</v>
      </c>
      <c r="AU139" s="170">
        <v>0</v>
      </c>
      <c r="AV139" s="170">
        <v>6.15035809088974E-3</v>
      </c>
      <c r="AW139" s="170">
        <v>6.4938091786926801E-3</v>
      </c>
      <c r="AX139" s="170">
        <v>5.0796460419637204E-4</v>
      </c>
      <c r="AY139" s="170">
        <v>0</v>
      </c>
      <c r="AZ139" s="170">
        <v>7.0017737828890498E-3</v>
      </c>
      <c r="BA139" s="170">
        <v>0</v>
      </c>
      <c r="BB139" s="170">
        <v>0</v>
      </c>
      <c r="BC139" s="170">
        <v>0</v>
      </c>
      <c r="BD139" s="170">
        <v>0</v>
      </c>
      <c r="BE139" s="170">
        <v>7.0017737828890498E-3</v>
      </c>
      <c r="BF139" s="170">
        <v>2.6465195238336299E-2</v>
      </c>
      <c r="BG139" s="170">
        <v>3.6983036033175101E-3</v>
      </c>
      <c r="BH139" s="170">
        <v>0</v>
      </c>
      <c r="BI139" s="170">
        <v>3.0163498841653799E-2</v>
      </c>
      <c r="BJ139" s="170">
        <v>6.4402728714565798E-4</v>
      </c>
      <c r="BK139" s="170">
        <v>7.35926965051675E-6</v>
      </c>
      <c r="BL139" s="170">
        <v>0</v>
      </c>
      <c r="BM139" s="170">
        <v>6.5138655679617395E-4</v>
      </c>
      <c r="BN139" s="170">
        <v>6.1408952259651404</v>
      </c>
    </row>
    <row r="140" spans="1:66" x14ac:dyDescent="0.25">
      <c r="A140" s="170" t="s">
        <v>209</v>
      </c>
      <c r="B140" s="170">
        <v>2028</v>
      </c>
      <c r="C140" s="170" t="s">
        <v>178</v>
      </c>
      <c r="D140" s="170">
        <v>2022</v>
      </c>
      <c r="E140" s="170" t="s">
        <v>210</v>
      </c>
      <c r="F140" s="170" t="s">
        <v>212</v>
      </c>
      <c r="G140" s="170">
        <v>1453.76062666604</v>
      </c>
      <c r="H140" s="170">
        <v>53588.805081332197</v>
      </c>
      <c r="I140" s="170">
        <v>21658.8672339902</v>
      </c>
      <c r="J140" s="170">
        <v>1.46616408700409E-3</v>
      </c>
      <c r="K140" s="170">
        <v>3.5753095526663702E-5</v>
      </c>
      <c r="L140" s="170">
        <v>4.91209227888396E-3</v>
      </c>
      <c r="M140" s="170">
        <v>6.4140094614147198E-3</v>
      </c>
      <c r="N140" s="170">
        <v>6.69749898306966E-5</v>
      </c>
      <c r="O140" s="170">
        <v>0</v>
      </c>
      <c r="P140" s="170">
        <v>7.2846258938636597E-6</v>
      </c>
      <c r="Q140" s="170">
        <v>7.4259615724560295E-5</v>
      </c>
      <c r="R140" s="170">
        <v>1.1814309196014901E-4</v>
      </c>
      <c r="S140" s="170">
        <v>2.2577144873584601E-3</v>
      </c>
      <c r="T140" s="170">
        <v>2.4501171950431699E-3</v>
      </c>
      <c r="U140" s="170">
        <v>7.2841412297618995E-5</v>
      </c>
      <c r="V140" s="170">
        <v>0</v>
      </c>
      <c r="W140" s="170">
        <v>7.9226953152239797E-6</v>
      </c>
      <c r="X140" s="170">
        <v>8.0764107612842995E-5</v>
      </c>
      <c r="Y140" s="170">
        <v>4.7257236784059901E-4</v>
      </c>
      <c r="Z140" s="170">
        <v>5.2680004705030698E-3</v>
      </c>
      <c r="AA140" s="170">
        <v>5.8213369459565196E-3</v>
      </c>
      <c r="AB140" s="170">
        <v>49.410464322425597</v>
      </c>
      <c r="AC140" s="170">
        <v>0.19866122818329601</v>
      </c>
      <c r="AD140" s="170">
        <v>0.45432580531851902</v>
      </c>
      <c r="AE140" s="170">
        <v>50.063451355927498</v>
      </c>
      <c r="AF140" s="170">
        <v>5.4075411449569802E-5</v>
      </c>
      <c r="AG140" s="170">
        <v>1.36933853291609E-4</v>
      </c>
      <c r="AH140" s="170">
        <v>1.73589510370559E-4</v>
      </c>
      <c r="AI140" s="170">
        <v>3.64598775111739E-4</v>
      </c>
      <c r="AJ140" s="170">
        <v>1.7572279896118401E-4</v>
      </c>
      <c r="AK140" s="170">
        <v>4.2848038201876296E-6</v>
      </c>
      <c r="AL140" s="170">
        <v>5.8868532724495502E-4</v>
      </c>
      <c r="AM140" s="170">
        <v>7.6869293002632697E-4</v>
      </c>
      <c r="AN140" s="170">
        <v>1.62158707632391E-4</v>
      </c>
      <c r="AO140" s="170">
        <v>4.10636515637064E-4</v>
      </c>
      <c r="AP140" s="170">
        <v>6.6878658431687504E-4</v>
      </c>
      <c r="AQ140" s="170">
        <v>1.2415818075863299E-3</v>
      </c>
      <c r="AR140" s="170">
        <v>1.80984273388897E-5</v>
      </c>
      <c r="AS140" s="170">
        <v>3.9880342664430201E-4</v>
      </c>
      <c r="AT140" s="170">
        <v>1.1809836192957601E-3</v>
      </c>
      <c r="AU140" s="170">
        <v>1.24848694611435E-5</v>
      </c>
      <c r="AV140" s="170">
        <v>2.8519521503264302E-3</v>
      </c>
      <c r="AW140" s="170">
        <v>2.3662160552306101E-4</v>
      </c>
      <c r="AX140" s="170">
        <v>5.9919983968242203E-4</v>
      </c>
      <c r="AY140" s="170">
        <v>7.3223712818553603E-4</v>
      </c>
      <c r="AZ140" s="170">
        <v>1.56805857339102E-3</v>
      </c>
      <c r="BA140" s="170">
        <v>1.80984273388897E-5</v>
      </c>
      <c r="BB140" s="170">
        <v>3.9880342664413802E-4</v>
      </c>
      <c r="BC140" s="170">
        <v>1.18098361929527E-3</v>
      </c>
      <c r="BD140" s="170">
        <v>1.24848694611435E-5</v>
      </c>
      <c r="BE140" s="170">
        <v>3.1784289161304702E-3</v>
      </c>
      <c r="BF140" s="170">
        <v>6.3172181771639401E-3</v>
      </c>
      <c r="BG140" s="170">
        <v>6.0596751674506597E-3</v>
      </c>
      <c r="BH140" s="170">
        <v>2.98371913219369E-2</v>
      </c>
      <c r="BI140" s="170">
        <v>4.22140846665515E-2</v>
      </c>
      <c r="BJ140" s="170">
        <v>4.8895659935756003E-4</v>
      </c>
      <c r="BK140" s="170">
        <v>1.9659138987814302E-6</v>
      </c>
      <c r="BL140" s="170">
        <v>4.49592214554648E-6</v>
      </c>
      <c r="BM140" s="170">
        <v>4.9541843540188801E-4</v>
      </c>
      <c r="BN140" s="170">
        <v>5.2843576238009904</v>
      </c>
    </row>
    <row r="141" spans="1:66" x14ac:dyDescent="0.25">
      <c r="A141" s="170" t="s">
        <v>209</v>
      </c>
      <c r="B141" s="170">
        <v>2028</v>
      </c>
      <c r="C141" s="170" t="s">
        <v>178</v>
      </c>
      <c r="D141" s="170">
        <v>2022</v>
      </c>
      <c r="E141" s="170" t="s">
        <v>210</v>
      </c>
      <c r="F141" s="170" t="s">
        <v>211</v>
      </c>
      <c r="G141" s="170">
        <v>3798.7756371456098</v>
      </c>
      <c r="H141" s="170">
        <v>140017.19832570001</v>
      </c>
      <c r="I141" s="170">
        <v>47783.818655540199</v>
      </c>
      <c r="J141" s="170">
        <v>5.7386136602552602E-3</v>
      </c>
      <c r="K141" s="170">
        <v>3.2267091212221299E-3</v>
      </c>
      <c r="L141" s="170">
        <v>0</v>
      </c>
      <c r="M141" s="170">
        <v>8.9653227814773893E-3</v>
      </c>
      <c r="N141" s="170">
        <v>1.6540041637656401E-3</v>
      </c>
      <c r="O141" s="170">
        <v>1.10640962086873E-4</v>
      </c>
      <c r="P141" s="170">
        <v>0</v>
      </c>
      <c r="Q141" s="170">
        <v>1.7646451258525101E-3</v>
      </c>
      <c r="R141" s="170">
        <v>4.6302762431508799E-4</v>
      </c>
      <c r="S141" s="170">
        <v>5.8989719337742197E-3</v>
      </c>
      <c r="T141" s="170">
        <v>8.1266446839418308E-3</v>
      </c>
      <c r="U141" s="170">
        <v>1.7287908925163499E-3</v>
      </c>
      <c r="V141" s="170">
        <v>1.15643655430443E-4</v>
      </c>
      <c r="W141" s="170">
        <v>0</v>
      </c>
      <c r="X141" s="170">
        <v>1.84443454794679E-3</v>
      </c>
      <c r="Y141" s="170">
        <v>1.85211049726035E-3</v>
      </c>
      <c r="Z141" s="170">
        <v>1.37642678454731E-2</v>
      </c>
      <c r="AA141" s="170">
        <v>1.74608128906803E-2</v>
      </c>
      <c r="AB141" s="170">
        <v>71.713289275105495</v>
      </c>
      <c r="AC141" s="170">
        <v>0.78212920800376695</v>
      </c>
      <c r="AD141" s="170">
        <v>0</v>
      </c>
      <c r="AE141" s="170">
        <v>72.495418483109205</v>
      </c>
      <c r="AF141" s="170">
        <v>2.80024599484905E-4</v>
      </c>
      <c r="AG141" s="170">
        <v>2.1348067190128101E-5</v>
      </c>
      <c r="AH141" s="170">
        <v>0</v>
      </c>
      <c r="AI141" s="170">
        <v>3.01372666675033E-4</v>
      </c>
      <c r="AJ141" s="170">
        <v>1.1272330407693499E-2</v>
      </c>
      <c r="AK141" s="170">
        <v>1.2293981970767901E-4</v>
      </c>
      <c r="AL141" s="170">
        <v>0</v>
      </c>
      <c r="AM141" s="170">
        <v>1.1395270227401199E-2</v>
      </c>
      <c r="AN141" s="170">
        <v>6.0287647587935296E-3</v>
      </c>
      <c r="AO141" s="170">
        <v>4.5961131765189298E-4</v>
      </c>
      <c r="AP141" s="170">
        <v>0</v>
      </c>
      <c r="AQ141" s="170">
        <v>6.48837607644542E-3</v>
      </c>
      <c r="AR141" s="170">
        <v>0</v>
      </c>
      <c r="AS141" s="170">
        <v>0</v>
      </c>
      <c r="AT141" s="170">
        <v>0</v>
      </c>
      <c r="AU141" s="170">
        <v>0</v>
      </c>
      <c r="AV141" s="170">
        <v>6.48837607644542E-3</v>
      </c>
      <c r="AW141" s="170">
        <v>6.8633478583715003E-3</v>
      </c>
      <c r="AX141" s="170">
        <v>5.2323692811007897E-4</v>
      </c>
      <c r="AY141" s="170">
        <v>0</v>
      </c>
      <c r="AZ141" s="170">
        <v>7.3865847864815802E-3</v>
      </c>
      <c r="BA141" s="170">
        <v>0</v>
      </c>
      <c r="BB141" s="170">
        <v>0</v>
      </c>
      <c r="BC141" s="170">
        <v>0</v>
      </c>
      <c r="BD141" s="170">
        <v>0</v>
      </c>
      <c r="BE141" s="170">
        <v>7.3865847864815802E-3</v>
      </c>
      <c r="BF141" s="170">
        <v>2.6468536914963901E-2</v>
      </c>
      <c r="BG141" s="170">
        <v>3.8094957810686498E-3</v>
      </c>
      <c r="BH141" s="170">
        <v>0</v>
      </c>
      <c r="BI141" s="170">
        <v>3.0278032696032599E-2</v>
      </c>
      <c r="BJ141" s="170">
        <v>6.7794848081637396E-4</v>
      </c>
      <c r="BK141" s="170">
        <v>7.3939337287145697E-6</v>
      </c>
      <c r="BL141" s="170">
        <v>0</v>
      </c>
      <c r="BM141" s="170">
        <v>6.8534241454508904E-4</v>
      </c>
      <c r="BN141" s="170">
        <v>6.4610113882781199</v>
      </c>
    </row>
    <row r="142" spans="1:66" x14ac:dyDescent="0.25">
      <c r="A142" s="170" t="s">
        <v>209</v>
      </c>
      <c r="B142" s="170">
        <v>2028</v>
      </c>
      <c r="C142" s="170" t="s">
        <v>178</v>
      </c>
      <c r="D142" s="170">
        <v>2023</v>
      </c>
      <c r="E142" s="170" t="s">
        <v>210</v>
      </c>
      <c r="F142" s="170" t="s">
        <v>212</v>
      </c>
      <c r="G142" s="170">
        <v>1506.5403026981701</v>
      </c>
      <c r="H142" s="170">
        <v>58456.479333752402</v>
      </c>
      <c r="I142" s="170">
        <v>22445.205765151699</v>
      </c>
      <c r="J142" s="170">
        <v>1.5508057124413901E-3</v>
      </c>
      <c r="K142" s="170">
        <v>3.7051133707385998E-5</v>
      </c>
      <c r="L142" s="170">
        <v>5.0221281270739397E-3</v>
      </c>
      <c r="M142" s="170">
        <v>6.60998497322273E-3</v>
      </c>
      <c r="N142" s="170">
        <v>7.3048198884517697E-5</v>
      </c>
      <c r="O142" s="170">
        <v>0</v>
      </c>
      <c r="P142" s="170">
        <v>7.5490987291028097E-6</v>
      </c>
      <c r="Q142" s="170">
        <v>8.0597297613620503E-5</v>
      </c>
      <c r="R142" s="170">
        <v>1.28874476732826E-4</v>
      </c>
      <c r="S142" s="170">
        <v>2.4627912503642998E-3</v>
      </c>
      <c r="T142" s="170">
        <v>2.6722630247107502E-3</v>
      </c>
      <c r="U142" s="170">
        <v>7.9446581268562998E-5</v>
      </c>
      <c r="V142" s="170">
        <v>0</v>
      </c>
      <c r="W142" s="170">
        <v>8.2103336542797007E-6</v>
      </c>
      <c r="X142" s="170">
        <v>8.7656914922842704E-5</v>
      </c>
      <c r="Y142" s="170">
        <v>5.15497906931304E-4</v>
      </c>
      <c r="Z142" s="170">
        <v>5.7465129175167098E-3</v>
      </c>
      <c r="AA142" s="170">
        <v>6.3496677393708604E-3</v>
      </c>
      <c r="AB142" s="170">
        <v>52.536715381421899</v>
      </c>
      <c r="AC142" s="170">
        <v>0.20097570488416699</v>
      </c>
      <c r="AD142" s="170">
        <v>0.46006098725872302</v>
      </c>
      <c r="AE142" s="170">
        <v>53.1977520735648</v>
      </c>
      <c r="AF142" s="170">
        <v>5.92348266143267E-5</v>
      </c>
      <c r="AG142" s="170">
        <v>1.4304006801570501E-4</v>
      </c>
      <c r="AH142" s="170">
        <v>1.75754858567303E-4</v>
      </c>
      <c r="AI142" s="170">
        <v>3.7802975319733501E-4</v>
      </c>
      <c r="AJ142" s="170">
        <v>1.8909303548117701E-4</v>
      </c>
      <c r="AK142" s="170">
        <v>4.5174336593921597E-6</v>
      </c>
      <c r="AL142" s="170">
        <v>6.1231861842351795E-4</v>
      </c>
      <c r="AM142" s="170">
        <v>8.0592908756408797E-4</v>
      </c>
      <c r="AN142" s="170">
        <v>1.7622228044024399E-4</v>
      </c>
      <c r="AO142" s="170">
        <v>4.25544927561792E-4</v>
      </c>
      <c r="AP142" s="170">
        <v>6.7175729935777299E-4</v>
      </c>
      <c r="AQ142" s="170">
        <v>1.27352450735981E-3</v>
      </c>
      <c r="AR142" s="170">
        <v>1.5154492494704701E-5</v>
      </c>
      <c r="AS142" s="170">
        <v>3.06552202643325E-4</v>
      </c>
      <c r="AT142" s="170">
        <v>9.1644190722711899E-4</v>
      </c>
      <c r="AU142" s="170">
        <v>9.8459150666899696E-6</v>
      </c>
      <c r="AV142" s="170">
        <v>2.5215190247916499E-3</v>
      </c>
      <c r="AW142" s="170">
        <v>2.5714313795120898E-4</v>
      </c>
      <c r="AX142" s="170">
        <v>6.2095415936672495E-4</v>
      </c>
      <c r="AY142" s="170">
        <v>7.3548968722486998E-4</v>
      </c>
      <c r="AZ142" s="170">
        <v>1.6135869845427999E-3</v>
      </c>
      <c r="BA142" s="170">
        <v>1.5154492494704701E-5</v>
      </c>
      <c r="BB142" s="170">
        <v>3.0655220264319902E-4</v>
      </c>
      <c r="BC142" s="170">
        <v>9.1644190722674202E-4</v>
      </c>
      <c r="BD142" s="170">
        <v>9.8459150666899696E-6</v>
      </c>
      <c r="BE142" s="170">
        <v>2.86158150197414E-3</v>
      </c>
      <c r="BF142" s="170">
        <v>6.7060195668558701E-3</v>
      </c>
      <c r="BG142" s="170">
        <v>6.2796754111850697E-3</v>
      </c>
      <c r="BH142" s="170">
        <v>3.08563809104496E-2</v>
      </c>
      <c r="BI142" s="170">
        <v>4.3842075888490498E-2</v>
      </c>
      <c r="BJ142" s="170">
        <v>5.19893387900367E-4</v>
      </c>
      <c r="BK142" s="170">
        <v>1.9888175219808699E-6</v>
      </c>
      <c r="BL142" s="170">
        <v>4.5526764201042004E-6</v>
      </c>
      <c r="BM142" s="170">
        <v>5.2643488184245203E-4</v>
      </c>
      <c r="BN142" s="170">
        <v>5.6151931024574404</v>
      </c>
    </row>
    <row r="143" spans="1:66" x14ac:dyDescent="0.25">
      <c r="A143" s="170" t="s">
        <v>209</v>
      </c>
      <c r="B143" s="170">
        <v>2028</v>
      </c>
      <c r="C143" s="170" t="s">
        <v>178</v>
      </c>
      <c r="D143" s="170">
        <v>2023</v>
      </c>
      <c r="E143" s="170" t="s">
        <v>210</v>
      </c>
      <c r="F143" s="170" t="s">
        <v>211</v>
      </c>
      <c r="G143" s="170">
        <v>3855.6134748784102</v>
      </c>
      <c r="H143" s="170">
        <v>149589.792221693</v>
      </c>
      <c r="I143" s="170">
        <v>48498.767152219101</v>
      </c>
      <c r="J143" s="170">
        <v>5.8544522354622699E-3</v>
      </c>
      <c r="K143" s="170">
        <v>3.2749876159164802E-3</v>
      </c>
      <c r="L143" s="170">
        <v>0</v>
      </c>
      <c r="M143" s="170">
        <v>9.1294398513787605E-3</v>
      </c>
      <c r="N143" s="170">
        <v>1.61036552059703E-3</v>
      </c>
      <c r="O143" s="170">
        <v>1.1229638837428E-4</v>
      </c>
      <c r="P143" s="170">
        <v>0</v>
      </c>
      <c r="Q143" s="170">
        <v>1.72266190897131E-3</v>
      </c>
      <c r="R143" s="170">
        <v>4.9468355989440297E-4</v>
      </c>
      <c r="S143" s="170">
        <v>6.3022685530546999E-3</v>
      </c>
      <c r="T143" s="170">
        <v>8.5196140219204203E-3</v>
      </c>
      <c r="U143" s="170">
        <v>1.6831791035472601E-3</v>
      </c>
      <c r="V143" s="170">
        <v>1.17373932748722E-4</v>
      </c>
      <c r="W143" s="170">
        <v>0</v>
      </c>
      <c r="X143" s="170">
        <v>1.80055303629598E-3</v>
      </c>
      <c r="Y143" s="170">
        <v>1.9787342395776101E-3</v>
      </c>
      <c r="Z143" s="170">
        <v>1.47052932904609E-2</v>
      </c>
      <c r="AA143" s="170">
        <v>1.8484580566334501E-2</v>
      </c>
      <c r="AB143" s="170">
        <v>74.681256090762702</v>
      </c>
      <c r="AC143" s="170">
        <v>0.773797936293807</v>
      </c>
      <c r="AD143" s="170">
        <v>0</v>
      </c>
      <c r="AE143" s="170">
        <v>75.455054027056505</v>
      </c>
      <c r="AF143" s="170">
        <v>2.9249478077011601E-4</v>
      </c>
      <c r="AG143" s="170">
        <v>2.1667480099644699E-5</v>
      </c>
      <c r="AH143" s="170">
        <v>0</v>
      </c>
      <c r="AI143" s="170">
        <v>3.1416226086976101E-4</v>
      </c>
      <c r="AJ143" s="170">
        <v>1.17388534597434E-2</v>
      </c>
      <c r="AK143" s="170">
        <v>1.21630259814663E-4</v>
      </c>
      <c r="AL143" s="170">
        <v>0</v>
      </c>
      <c r="AM143" s="170">
        <v>1.18604837195581E-2</v>
      </c>
      <c r="AN143" s="170">
        <v>6.2972404198830901E-3</v>
      </c>
      <c r="AO143" s="170">
        <v>4.66488089535291E-4</v>
      </c>
      <c r="AP143" s="170">
        <v>0</v>
      </c>
      <c r="AQ143" s="170">
        <v>6.76372850941838E-3</v>
      </c>
      <c r="AR143" s="170">
        <v>0</v>
      </c>
      <c r="AS143" s="170">
        <v>0</v>
      </c>
      <c r="AT143" s="170">
        <v>0</v>
      </c>
      <c r="AU143" s="170">
        <v>0</v>
      </c>
      <c r="AV143" s="170">
        <v>6.76372850941838E-3</v>
      </c>
      <c r="AW143" s="170">
        <v>7.1689895490472302E-3</v>
      </c>
      <c r="AX143" s="170">
        <v>5.3106567570046796E-4</v>
      </c>
      <c r="AY143" s="170">
        <v>0</v>
      </c>
      <c r="AZ143" s="170">
        <v>7.7000552247477004E-3</v>
      </c>
      <c r="BA143" s="170">
        <v>0</v>
      </c>
      <c r="BB143" s="170">
        <v>0</v>
      </c>
      <c r="BC143" s="170">
        <v>0</v>
      </c>
      <c r="BD143" s="170">
        <v>0</v>
      </c>
      <c r="BE143" s="170">
        <v>7.7000552247477004E-3</v>
      </c>
      <c r="BF143" s="170">
        <v>2.5916677616136499E-2</v>
      </c>
      <c r="BG143" s="170">
        <v>3.8664940151657001E-3</v>
      </c>
      <c r="BH143" s="170">
        <v>0</v>
      </c>
      <c r="BI143" s="170">
        <v>2.9783171631302199E-2</v>
      </c>
      <c r="BJ143" s="170">
        <v>7.06006440702572E-4</v>
      </c>
      <c r="BK143" s="170">
        <v>7.31517324992287E-6</v>
      </c>
      <c r="BL143" s="170">
        <v>0</v>
      </c>
      <c r="BM143" s="170">
        <v>7.1332161395249501E-4</v>
      </c>
      <c r="BN143" s="170">
        <v>6.7247830769545702</v>
      </c>
    </row>
    <row r="144" spans="1:66" x14ac:dyDescent="0.25">
      <c r="A144" s="170" t="s">
        <v>209</v>
      </c>
      <c r="B144" s="170">
        <v>2028</v>
      </c>
      <c r="C144" s="170" t="s">
        <v>178</v>
      </c>
      <c r="D144" s="170">
        <v>2024</v>
      </c>
      <c r="E144" s="170" t="s">
        <v>210</v>
      </c>
      <c r="F144" s="170" t="s">
        <v>212</v>
      </c>
      <c r="G144" s="170">
        <v>1562.6893048715101</v>
      </c>
      <c r="H144" s="170">
        <v>64220.251845330997</v>
      </c>
      <c r="I144" s="170">
        <v>23281.7422355212</v>
      </c>
      <c r="J144" s="170">
        <v>1.7564566378587801E-3</v>
      </c>
      <c r="K144" s="170">
        <v>3.8432035488330598E-5</v>
      </c>
      <c r="L144" s="170">
        <v>5.3621374736406296E-3</v>
      </c>
      <c r="M144" s="170">
        <v>7.15702614698774E-3</v>
      </c>
      <c r="N144" s="170">
        <v>8.0239527595962201E-5</v>
      </c>
      <c r="O144" s="170">
        <v>0</v>
      </c>
      <c r="P144" s="170">
        <v>7.8304548668629506E-6</v>
      </c>
      <c r="Q144" s="170">
        <v>8.8069982462825205E-5</v>
      </c>
      <c r="R144" s="170">
        <v>1.41581419999042E-4</v>
      </c>
      <c r="S144" s="170">
        <v>2.7056209361817E-3</v>
      </c>
      <c r="T144" s="170">
        <v>2.9352723386435599E-3</v>
      </c>
      <c r="U144" s="170">
        <v>8.72678073853896E-5</v>
      </c>
      <c r="V144" s="170">
        <v>0</v>
      </c>
      <c r="W144" s="170">
        <v>8.5163341252743092E-6</v>
      </c>
      <c r="X144" s="170">
        <v>9.5784141510663894E-5</v>
      </c>
      <c r="Y144" s="170">
        <v>5.6632567999616897E-4</v>
      </c>
      <c r="Z144" s="170">
        <v>6.3131155177572999E-3</v>
      </c>
      <c r="AA144" s="170">
        <v>6.9752253392641296E-3</v>
      </c>
      <c r="AB144" s="170">
        <v>56.283319591680403</v>
      </c>
      <c r="AC144" s="170">
        <v>0.203597200949129</v>
      </c>
      <c r="AD144" s="170">
        <v>0.46797815803826698</v>
      </c>
      <c r="AE144" s="170">
        <v>56.9548949506678</v>
      </c>
      <c r="AF144" s="170">
        <v>6.8025640094418401E-5</v>
      </c>
      <c r="AG144" s="170">
        <v>1.4915753308991999E-4</v>
      </c>
      <c r="AH144" s="170">
        <v>1.8436301416537999E-4</v>
      </c>
      <c r="AI144" s="170">
        <v>4.0154618734971898E-4</v>
      </c>
      <c r="AJ144" s="170">
        <v>2.1511168014883201E-4</v>
      </c>
      <c r="AK144" s="170">
        <v>4.7064449023593402E-6</v>
      </c>
      <c r="AL144" s="170">
        <v>6.5665448426729001E-4</v>
      </c>
      <c r="AM144" s="170">
        <v>8.7647260931848195E-4</v>
      </c>
      <c r="AN144" s="170">
        <v>2.0130953299122499E-4</v>
      </c>
      <c r="AO144" s="170">
        <v>4.41405056241873E-4</v>
      </c>
      <c r="AP144" s="170">
        <v>7.0094391032479101E-4</v>
      </c>
      <c r="AQ144" s="170">
        <v>1.34365849955789E-3</v>
      </c>
      <c r="AR144" s="170">
        <v>1.31006821749079E-5</v>
      </c>
      <c r="AS144" s="170">
        <v>2.39912352214603E-4</v>
      </c>
      <c r="AT144" s="170">
        <v>7.0055196770735402E-4</v>
      </c>
      <c r="AU144" s="170">
        <v>7.9644972979815896E-6</v>
      </c>
      <c r="AV144" s="170">
        <v>2.3051879989527302E-3</v>
      </c>
      <c r="AW144" s="170">
        <v>2.9375039798335402E-4</v>
      </c>
      <c r="AX144" s="170">
        <v>6.4409722190636096E-4</v>
      </c>
      <c r="AY144" s="170">
        <v>7.6744535245070204E-4</v>
      </c>
      <c r="AZ144" s="170">
        <v>1.70529297234041E-3</v>
      </c>
      <c r="BA144" s="170">
        <v>1.31006821749079E-5</v>
      </c>
      <c r="BB144" s="170">
        <v>2.3991235221450401E-4</v>
      </c>
      <c r="BC144" s="170">
        <v>7.0055196770706497E-4</v>
      </c>
      <c r="BD144" s="170">
        <v>7.9644972979815896E-6</v>
      </c>
      <c r="BE144" s="170">
        <v>2.66682247173487E-3</v>
      </c>
      <c r="BF144" s="170">
        <v>7.33685277139261E-3</v>
      </c>
      <c r="BG144" s="170">
        <v>6.5137199353700499E-3</v>
      </c>
      <c r="BH144" s="170">
        <v>3.2813951494587802E-2</v>
      </c>
      <c r="BI144" s="170">
        <v>4.6664524201350401E-2</v>
      </c>
      <c r="BJ144" s="170">
        <v>5.5696907376788995E-4</v>
      </c>
      <c r="BK144" s="170">
        <v>2.0147593506750699E-6</v>
      </c>
      <c r="BL144" s="170">
        <v>4.6310232430694202E-6</v>
      </c>
      <c r="BM144" s="170">
        <v>5.6361485636163399E-4</v>
      </c>
      <c r="BN144" s="170">
        <v>6.0117715657594504</v>
      </c>
    </row>
    <row r="145" spans="1:66" x14ac:dyDescent="0.25">
      <c r="A145" s="170" t="s">
        <v>209</v>
      </c>
      <c r="B145" s="170">
        <v>2028</v>
      </c>
      <c r="C145" s="170" t="s">
        <v>178</v>
      </c>
      <c r="D145" s="170">
        <v>2024</v>
      </c>
      <c r="E145" s="170" t="s">
        <v>210</v>
      </c>
      <c r="F145" s="170" t="s">
        <v>211</v>
      </c>
      <c r="G145" s="170">
        <v>3886.02525498769</v>
      </c>
      <c r="H145" s="170">
        <v>159684.05467591499</v>
      </c>
      <c r="I145" s="170">
        <v>48881.309087974398</v>
      </c>
      <c r="J145" s="170">
        <v>5.9388051826678697E-3</v>
      </c>
      <c r="K145" s="170">
        <v>3.3008196148667898E-3</v>
      </c>
      <c r="L145" s="170">
        <v>0</v>
      </c>
      <c r="M145" s="170">
        <v>9.2396247975346704E-3</v>
      </c>
      <c r="N145" s="170">
        <v>1.5428872020029399E-3</v>
      </c>
      <c r="O145" s="170">
        <v>1.13182144452413E-4</v>
      </c>
      <c r="P145" s="170">
        <v>0</v>
      </c>
      <c r="Q145" s="170">
        <v>1.6560693464553499E-3</v>
      </c>
      <c r="R145" s="170">
        <v>5.2806461893059001E-4</v>
      </c>
      <c r="S145" s="170">
        <v>6.7275432451757199E-3</v>
      </c>
      <c r="T145" s="170">
        <v>8.9116772105616703E-3</v>
      </c>
      <c r="U145" s="170">
        <v>1.6126497148169501E-3</v>
      </c>
      <c r="V145" s="170">
        <v>1.18299738786224E-4</v>
      </c>
      <c r="W145" s="170">
        <v>0</v>
      </c>
      <c r="X145" s="170">
        <v>1.7309494536031701E-3</v>
      </c>
      <c r="Y145" s="170">
        <v>2.11225847572236E-3</v>
      </c>
      <c r="Z145" s="170">
        <v>1.5697600905409999E-2</v>
      </c>
      <c r="AA145" s="170">
        <v>1.9540808834735499E-2</v>
      </c>
      <c r="AB145" s="170">
        <v>77.741380132017795</v>
      </c>
      <c r="AC145" s="170">
        <v>0.76055108945087302</v>
      </c>
      <c r="AD145" s="170">
        <v>0</v>
      </c>
      <c r="AE145" s="170">
        <v>78.501931221468695</v>
      </c>
      <c r="AF145" s="170">
        <v>3.0473768724437401E-4</v>
      </c>
      <c r="AG145" s="170">
        <v>2.1838385882759699E-5</v>
      </c>
      <c r="AH145" s="170">
        <v>0</v>
      </c>
      <c r="AI145" s="170">
        <v>3.2657607312713301E-4</v>
      </c>
      <c r="AJ145" s="170">
        <v>1.2219862344292299E-2</v>
      </c>
      <c r="AK145" s="170">
        <v>1.19548039964158E-4</v>
      </c>
      <c r="AL145" s="170">
        <v>0</v>
      </c>
      <c r="AM145" s="170">
        <v>1.23394103842565E-2</v>
      </c>
      <c r="AN145" s="170">
        <v>6.5608229881038002E-3</v>
      </c>
      <c r="AO145" s="170">
        <v>4.7016759042275801E-4</v>
      </c>
      <c r="AP145" s="170">
        <v>0</v>
      </c>
      <c r="AQ145" s="170">
        <v>7.03099057852656E-3</v>
      </c>
      <c r="AR145" s="170">
        <v>0</v>
      </c>
      <c r="AS145" s="170">
        <v>0</v>
      </c>
      <c r="AT145" s="170">
        <v>0</v>
      </c>
      <c r="AU145" s="170">
        <v>0</v>
      </c>
      <c r="AV145" s="170">
        <v>7.03099057852656E-3</v>
      </c>
      <c r="AW145" s="170">
        <v>7.4690607788067001E-3</v>
      </c>
      <c r="AX145" s="170">
        <v>5.3525454283100897E-4</v>
      </c>
      <c r="AY145" s="170">
        <v>0</v>
      </c>
      <c r="AZ145" s="170">
        <v>8.0043153216377092E-3</v>
      </c>
      <c r="BA145" s="170">
        <v>0</v>
      </c>
      <c r="BB145" s="170">
        <v>0</v>
      </c>
      <c r="BC145" s="170">
        <v>0</v>
      </c>
      <c r="BD145" s="170">
        <v>0</v>
      </c>
      <c r="BE145" s="170">
        <v>8.0043153216377092E-3</v>
      </c>
      <c r="BF145" s="170">
        <v>2.5012487859250698E-2</v>
      </c>
      <c r="BG145" s="170">
        <v>3.8969916173110502E-3</v>
      </c>
      <c r="BH145" s="170">
        <v>0</v>
      </c>
      <c r="BI145" s="170">
        <v>2.8909479476561702E-2</v>
      </c>
      <c r="BJ145" s="170">
        <v>7.3493561778884399E-4</v>
      </c>
      <c r="BK145" s="170">
        <v>7.1899429086074198E-6</v>
      </c>
      <c r="BL145" s="170">
        <v>0</v>
      </c>
      <c r="BM145" s="170">
        <v>7.4212556069745098E-4</v>
      </c>
      <c r="BN145" s="170">
        <v>6.9963300059011102</v>
      </c>
    </row>
    <row r="146" spans="1:66" x14ac:dyDescent="0.25">
      <c r="A146" s="170" t="s">
        <v>209</v>
      </c>
      <c r="B146" s="170">
        <v>2028</v>
      </c>
      <c r="C146" s="170" t="s">
        <v>178</v>
      </c>
      <c r="D146" s="170">
        <v>2025</v>
      </c>
      <c r="E146" s="170" t="s">
        <v>210</v>
      </c>
      <c r="F146" s="170" t="s">
        <v>212</v>
      </c>
      <c r="G146" s="170">
        <v>1623.3234622692</v>
      </c>
      <c r="H146" s="170">
        <v>71270.345451430505</v>
      </c>
      <c r="I146" s="170">
        <v>24185.100835852299</v>
      </c>
      <c r="J146" s="170">
        <v>2.0829036201890998E-3</v>
      </c>
      <c r="K146" s="170">
        <v>3.9923243037808598E-5</v>
      </c>
      <c r="L146" s="170">
        <v>6.0763350088776499E-3</v>
      </c>
      <c r="M146" s="170">
        <v>8.1991618721045604E-3</v>
      </c>
      <c r="N146" s="170">
        <v>8.9035853282394304E-5</v>
      </c>
      <c r="O146" s="170">
        <v>0</v>
      </c>
      <c r="P146" s="170">
        <v>8.13428559726646E-6</v>
      </c>
      <c r="Q146" s="170">
        <v>9.7170138879660694E-5</v>
      </c>
      <c r="R146" s="170">
        <v>1.571242158492E-4</v>
      </c>
      <c r="S146" s="170">
        <v>3.0026437648782199E-3</v>
      </c>
      <c r="T146" s="170">
        <v>3.2569381196070799E-3</v>
      </c>
      <c r="U146" s="170">
        <v>9.6834614153844901E-5</v>
      </c>
      <c r="V146" s="170">
        <v>0</v>
      </c>
      <c r="W146" s="170">
        <v>8.8467777663700896E-6</v>
      </c>
      <c r="X146" s="170">
        <v>1.05681391920215E-4</v>
      </c>
      <c r="Y146" s="170">
        <v>6.2849686339680195E-4</v>
      </c>
      <c r="Z146" s="170">
        <v>7.0061687847158497E-3</v>
      </c>
      <c r="AA146" s="170">
        <v>7.7403470400328701E-3</v>
      </c>
      <c r="AB146" s="170">
        <v>60.871902653676997</v>
      </c>
      <c r="AC146" s="170">
        <v>0.20643918830962499</v>
      </c>
      <c r="AD146" s="170">
        <v>0.47901708534361898</v>
      </c>
      <c r="AE146" s="170">
        <v>61.557358927330199</v>
      </c>
      <c r="AF146" s="170">
        <v>8.3490369277291907E-5</v>
      </c>
      <c r="AG146" s="170">
        <v>1.5509881385628599E-4</v>
      </c>
      <c r="AH146" s="170">
        <v>2.0423591752753099E-4</v>
      </c>
      <c r="AI146" s="170">
        <v>4.4282510066111002E-4</v>
      </c>
      <c r="AJ146" s="170">
        <v>2.5264917324371199E-4</v>
      </c>
      <c r="AK146" s="170">
        <v>4.8422614760170497E-6</v>
      </c>
      <c r="AL146" s="170">
        <v>7.3699323285684895E-4</v>
      </c>
      <c r="AM146" s="170">
        <v>9.9448466757657899E-4</v>
      </c>
      <c r="AN146" s="170">
        <v>2.4683277214875297E-4</v>
      </c>
      <c r="AO146" s="170">
        <v>4.5853208435479999E-4</v>
      </c>
      <c r="AP146" s="170">
        <v>7.7573028406167899E-4</v>
      </c>
      <c r="AQ146" s="170">
        <v>1.48109514056523E-3</v>
      </c>
      <c r="AR146" s="170">
        <v>1.17407820406341E-5</v>
      </c>
      <c r="AS146" s="170">
        <v>1.9321576372503799E-4</v>
      </c>
      <c r="AT146" s="170">
        <v>5.0138072336455798E-4</v>
      </c>
      <c r="AU146" s="170">
        <v>6.6694909482758397E-6</v>
      </c>
      <c r="AV146" s="170">
        <v>2.1941019006437301E-3</v>
      </c>
      <c r="AW146" s="170">
        <v>3.6017780169998899E-4</v>
      </c>
      <c r="AX146" s="170">
        <v>6.6908894112446598E-4</v>
      </c>
      <c r="AY146" s="170">
        <v>8.4932701816689505E-4</v>
      </c>
      <c r="AZ146" s="170">
        <v>1.87859376099135E-3</v>
      </c>
      <c r="BA146" s="170">
        <v>1.17407820406341E-5</v>
      </c>
      <c r="BB146" s="170">
        <v>1.93215763724958E-4</v>
      </c>
      <c r="BC146" s="170">
        <v>5.0138072336435198E-4</v>
      </c>
      <c r="BD146" s="170">
        <v>6.6694909482758397E-6</v>
      </c>
      <c r="BE146" s="170">
        <v>2.5916005210695702E-3</v>
      </c>
      <c r="BF146" s="170">
        <v>8.4203254910350904E-3</v>
      </c>
      <c r="BG146" s="170">
        <v>6.7664598233147999E-3</v>
      </c>
      <c r="BH146" s="170">
        <v>3.6391631930325699E-2</v>
      </c>
      <c r="BI146" s="170">
        <v>5.1578417244675601E-2</v>
      </c>
      <c r="BJ146" s="170">
        <v>6.0237682292853202E-4</v>
      </c>
      <c r="BK146" s="170">
        <v>2.0428831194811598E-6</v>
      </c>
      <c r="BL146" s="170">
        <v>4.7402623775280399E-6</v>
      </c>
      <c r="BM146" s="170">
        <v>6.09159968425541E-4</v>
      </c>
      <c r="BN146" s="170">
        <v>6.4975763783448697</v>
      </c>
    </row>
    <row r="147" spans="1:66" x14ac:dyDescent="0.25">
      <c r="A147" s="170" t="s">
        <v>209</v>
      </c>
      <c r="B147" s="170">
        <v>2028</v>
      </c>
      <c r="C147" s="170" t="s">
        <v>178</v>
      </c>
      <c r="D147" s="170">
        <v>2025</v>
      </c>
      <c r="E147" s="170" t="s">
        <v>210</v>
      </c>
      <c r="F147" s="170" t="s">
        <v>211</v>
      </c>
      <c r="G147" s="170">
        <v>3913.1783689409899</v>
      </c>
      <c r="H147" s="170">
        <v>171786.88738980799</v>
      </c>
      <c r="I147" s="170">
        <v>49222.861102889598</v>
      </c>
      <c r="J147" s="170">
        <v>6.0379319192545499E-3</v>
      </c>
      <c r="K147" s="170">
        <v>3.3238836778259101E-3</v>
      </c>
      <c r="L147" s="170">
        <v>0</v>
      </c>
      <c r="M147" s="170">
        <v>9.3618155970804692E-3</v>
      </c>
      <c r="N147" s="170">
        <v>1.4608078606135201E-3</v>
      </c>
      <c r="O147" s="170">
        <v>1.13972990487665E-4</v>
      </c>
      <c r="P147" s="170">
        <v>0</v>
      </c>
      <c r="Q147" s="170">
        <v>1.57478085110118E-3</v>
      </c>
      <c r="R147" s="170">
        <v>5.6808788711484003E-4</v>
      </c>
      <c r="S147" s="170">
        <v>7.2374396818430603E-3</v>
      </c>
      <c r="T147" s="170">
        <v>9.3803084200590903E-3</v>
      </c>
      <c r="U147" s="170">
        <v>1.52685910983159E-3</v>
      </c>
      <c r="V147" s="170">
        <v>1.19126343369863E-4</v>
      </c>
      <c r="W147" s="170">
        <v>0</v>
      </c>
      <c r="X147" s="170">
        <v>1.6459854532014501E-3</v>
      </c>
      <c r="Y147" s="170">
        <v>2.2723515484593601E-3</v>
      </c>
      <c r="Z147" s="170">
        <v>1.6887359257633801E-2</v>
      </c>
      <c r="AA147" s="170">
        <v>2.0805696259294602E-2</v>
      </c>
      <c r="AB147" s="170">
        <v>81.504306866109502</v>
      </c>
      <c r="AC147" s="170">
        <v>0.74637983268402297</v>
      </c>
      <c r="AD147" s="170">
        <v>0</v>
      </c>
      <c r="AE147" s="170">
        <v>82.250686698793601</v>
      </c>
      <c r="AF147" s="170">
        <v>3.1937312136268099E-4</v>
      </c>
      <c r="AG147" s="170">
        <v>2.1990978864410899E-5</v>
      </c>
      <c r="AH147" s="170">
        <v>0</v>
      </c>
      <c r="AI147" s="170">
        <v>3.4136410022709201E-4</v>
      </c>
      <c r="AJ147" s="170">
        <v>1.2811342025051501E-2</v>
      </c>
      <c r="AK147" s="170">
        <v>1.1732051574677901E-4</v>
      </c>
      <c r="AL147" s="170">
        <v>0</v>
      </c>
      <c r="AM147" s="170">
        <v>1.29286625407982E-2</v>
      </c>
      <c r="AN147" s="170">
        <v>6.8759152678692197E-3</v>
      </c>
      <c r="AO147" s="170">
        <v>4.7345282747661199E-4</v>
      </c>
      <c r="AP147" s="170">
        <v>0</v>
      </c>
      <c r="AQ147" s="170">
        <v>7.3493680953458304E-3</v>
      </c>
      <c r="AR147" s="170">
        <v>0</v>
      </c>
      <c r="AS147" s="170">
        <v>0</v>
      </c>
      <c r="AT147" s="170">
        <v>0</v>
      </c>
      <c r="AU147" s="170">
        <v>0</v>
      </c>
      <c r="AV147" s="170">
        <v>7.3493680953458304E-3</v>
      </c>
      <c r="AW147" s="170">
        <v>7.8277723905615E-3</v>
      </c>
      <c r="AX147" s="170">
        <v>5.3899456679942196E-4</v>
      </c>
      <c r="AY147" s="170">
        <v>0</v>
      </c>
      <c r="AZ147" s="170">
        <v>8.3667669573609191E-3</v>
      </c>
      <c r="BA147" s="170">
        <v>0</v>
      </c>
      <c r="BB147" s="170">
        <v>0</v>
      </c>
      <c r="BC147" s="170">
        <v>0</v>
      </c>
      <c r="BD147" s="170">
        <v>0</v>
      </c>
      <c r="BE147" s="170">
        <v>8.3667669573609191E-3</v>
      </c>
      <c r="BF147" s="170">
        <v>2.3911829938508902E-2</v>
      </c>
      <c r="BG147" s="170">
        <v>3.9242213573453099E-3</v>
      </c>
      <c r="BH147" s="170">
        <v>0</v>
      </c>
      <c r="BI147" s="170">
        <v>2.7836051295854199E-2</v>
      </c>
      <c r="BJ147" s="170">
        <v>7.7050880775945605E-4</v>
      </c>
      <c r="BK147" s="170">
        <v>7.0559735691243402E-6</v>
      </c>
      <c r="BL147" s="170">
        <v>0</v>
      </c>
      <c r="BM147" s="170">
        <v>7.7756478132858095E-4</v>
      </c>
      <c r="BN147" s="170">
        <v>7.3304304544213004</v>
      </c>
    </row>
    <row r="148" spans="1:66" x14ac:dyDescent="0.25">
      <c r="A148" s="170" t="s">
        <v>209</v>
      </c>
      <c r="B148" s="170">
        <v>2028</v>
      </c>
      <c r="C148" s="170" t="s">
        <v>178</v>
      </c>
      <c r="D148" s="170">
        <v>2026</v>
      </c>
      <c r="E148" s="170" t="s">
        <v>210</v>
      </c>
      <c r="F148" s="170" t="s">
        <v>212</v>
      </c>
      <c r="G148" s="170">
        <v>1687.03512335756</v>
      </c>
      <c r="H148" s="170">
        <v>80175.169956430298</v>
      </c>
      <c r="I148" s="170">
        <v>25134.3096556938</v>
      </c>
      <c r="J148" s="170">
        <v>2.66522288055949E-3</v>
      </c>
      <c r="K148" s="170">
        <v>4.1468544992173898E-5</v>
      </c>
      <c r="L148" s="170">
        <v>7.1731910032068399E-3</v>
      </c>
      <c r="M148" s="170">
        <v>9.8798824287585092E-3</v>
      </c>
      <c r="N148" s="170">
        <v>1.00146578689174E-4</v>
      </c>
      <c r="O148" s="170">
        <v>0</v>
      </c>
      <c r="P148" s="170">
        <v>8.4535373417367394E-6</v>
      </c>
      <c r="Q148" s="170">
        <v>1.0860011603091E-4</v>
      </c>
      <c r="R148" s="170">
        <v>1.7675599339651599E-4</v>
      </c>
      <c r="S148" s="170">
        <v>3.37780703380743E-3</v>
      </c>
      <c r="T148" s="170">
        <v>3.6631631432348598E-3</v>
      </c>
      <c r="U148" s="170">
        <v>1.08918541786036E-4</v>
      </c>
      <c r="V148" s="170">
        <v>0</v>
      </c>
      <c r="W148" s="170">
        <v>9.1939931672903196E-6</v>
      </c>
      <c r="X148" s="170">
        <v>1.18112534953326E-4</v>
      </c>
      <c r="Y148" s="170">
        <v>7.0702397358606602E-4</v>
      </c>
      <c r="Z148" s="170">
        <v>7.8815497455506697E-3</v>
      </c>
      <c r="AA148" s="170">
        <v>8.7066862540900597E-3</v>
      </c>
      <c r="AB148" s="170">
        <v>66.767075261699205</v>
      </c>
      <c r="AC148" s="170">
        <v>0.20951258389036601</v>
      </c>
      <c r="AD148" s="170">
        <v>0.49356717635634201</v>
      </c>
      <c r="AE148" s="170">
        <v>67.470155021945899</v>
      </c>
      <c r="AF148" s="170">
        <v>1.0840523188730201E-4</v>
      </c>
      <c r="AG148" s="170">
        <v>1.60721818052879E-4</v>
      </c>
      <c r="AH148" s="170">
        <v>2.3660165163363699E-4</v>
      </c>
      <c r="AI148" s="170">
        <v>5.05728701573819E-4</v>
      </c>
      <c r="AJ148" s="170">
        <v>3.1662489650171401E-4</v>
      </c>
      <c r="AK148" s="170">
        <v>4.92612576826728E-6</v>
      </c>
      <c r="AL148" s="170">
        <v>8.5211543529432204E-4</v>
      </c>
      <c r="AM148" s="170">
        <v>1.1736664575642999E-3</v>
      </c>
      <c r="AN148" s="170">
        <v>3.21255837840249E-4</v>
      </c>
      <c r="AO148" s="170">
        <v>4.7628040518689298E-4</v>
      </c>
      <c r="AP148" s="170">
        <v>9.0078894138161895E-4</v>
      </c>
      <c r="AQ148" s="170">
        <v>1.6983251844087601E-3</v>
      </c>
      <c r="AR148" s="170">
        <v>1.0887316000202201E-5</v>
      </c>
      <c r="AS148" s="170">
        <v>1.6118686124191601E-4</v>
      </c>
      <c r="AT148" s="170">
        <v>3.7907845684868701E-4</v>
      </c>
      <c r="AU148" s="170">
        <v>5.8027568323099402E-6</v>
      </c>
      <c r="AV148" s="170">
        <v>2.25528057533187E-3</v>
      </c>
      <c r="AW148" s="170">
        <v>4.6877576445504202E-4</v>
      </c>
      <c r="AX148" s="170">
        <v>6.9498724921994404E-4</v>
      </c>
      <c r="AY148" s="170">
        <v>9.8625050652339E-4</v>
      </c>
      <c r="AZ148" s="170">
        <v>2.1500135201983702E-3</v>
      </c>
      <c r="BA148" s="170">
        <v>1.0887316000202201E-5</v>
      </c>
      <c r="BB148" s="170">
        <v>1.6118686124185001E-4</v>
      </c>
      <c r="BC148" s="170">
        <v>3.7907845684853099E-4</v>
      </c>
      <c r="BD148" s="170">
        <v>5.8027568323099402E-6</v>
      </c>
      <c r="BE148" s="170">
        <v>2.7069689111212701E-3</v>
      </c>
      <c r="BF148" s="170">
        <v>1.01418197156549E-2</v>
      </c>
      <c r="BG148" s="170">
        <v>7.0320275952660697E-3</v>
      </c>
      <c r="BH148" s="170">
        <v>4.1793834938954097E-2</v>
      </c>
      <c r="BI148" s="170">
        <v>5.89676822498751E-2</v>
      </c>
      <c r="BJ148" s="170">
        <v>6.6071433484169405E-4</v>
      </c>
      <c r="BK148" s="170">
        <v>2.0732968602190099E-6</v>
      </c>
      <c r="BL148" s="170">
        <v>4.8842473232168697E-6</v>
      </c>
      <c r="BM148" s="170">
        <v>6.6767187902513003E-4</v>
      </c>
      <c r="BN148" s="170">
        <v>7.1216909424491996</v>
      </c>
    </row>
    <row r="149" spans="1:66" x14ac:dyDescent="0.25">
      <c r="A149" s="170" t="s">
        <v>209</v>
      </c>
      <c r="B149" s="170">
        <v>2028</v>
      </c>
      <c r="C149" s="170" t="s">
        <v>178</v>
      </c>
      <c r="D149" s="170">
        <v>2026</v>
      </c>
      <c r="E149" s="170" t="s">
        <v>210</v>
      </c>
      <c r="F149" s="170" t="s">
        <v>211</v>
      </c>
      <c r="G149" s="170">
        <v>3943.1846945417601</v>
      </c>
      <c r="H149" s="170">
        <v>187378.368196058</v>
      </c>
      <c r="I149" s="170">
        <v>49600.302930989703</v>
      </c>
      <c r="J149" s="170">
        <v>6.1855158114210197E-3</v>
      </c>
      <c r="K149" s="170">
        <v>3.3497332236396898E-3</v>
      </c>
      <c r="L149" s="170">
        <v>0</v>
      </c>
      <c r="M149" s="170">
        <v>9.5352490350607208E-3</v>
      </c>
      <c r="N149" s="170">
        <v>1.36592609072104E-3</v>
      </c>
      <c r="O149" s="170">
        <v>1.1484693753015401E-4</v>
      </c>
      <c r="P149" s="170">
        <v>0</v>
      </c>
      <c r="Q149" s="170">
        <v>1.4807730282512001E-3</v>
      </c>
      <c r="R149" s="170">
        <v>6.1964788405520803E-4</v>
      </c>
      <c r="S149" s="170">
        <v>7.8943140428633495E-3</v>
      </c>
      <c r="T149" s="170">
        <v>9.9947349551697592E-3</v>
      </c>
      <c r="U149" s="170">
        <v>1.4276872073361901E-3</v>
      </c>
      <c r="V149" s="170">
        <v>1.2003980641953E-4</v>
      </c>
      <c r="W149" s="170">
        <v>0</v>
      </c>
      <c r="X149" s="170">
        <v>1.5477270137557199E-3</v>
      </c>
      <c r="Y149" s="170">
        <v>2.4785915362208299E-3</v>
      </c>
      <c r="Z149" s="170">
        <v>1.8420066100014398E-2</v>
      </c>
      <c r="AA149" s="170">
        <v>2.2446384649990998E-2</v>
      </c>
      <c r="AB149" s="170">
        <v>86.680155497464497</v>
      </c>
      <c r="AC149" s="170">
        <v>0.73332185245929904</v>
      </c>
      <c r="AD149" s="170">
        <v>0</v>
      </c>
      <c r="AE149" s="170">
        <v>87.413477349923795</v>
      </c>
      <c r="AF149" s="170">
        <v>3.3869602996188002E-4</v>
      </c>
      <c r="AG149" s="170">
        <v>2.21596061054594E-5</v>
      </c>
      <c r="AH149" s="170">
        <v>0</v>
      </c>
      <c r="AI149" s="170">
        <v>3.6085563606733898E-4</v>
      </c>
      <c r="AJ149" s="170">
        <v>1.3624913351964399E-2</v>
      </c>
      <c r="AK149" s="170">
        <v>1.1526798309853301E-4</v>
      </c>
      <c r="AL149" s="170">
        <v>0</v>
      </c>
      <c r="AM149" s="170">
        <v>1.3740181335063001E-2</v>
      </c>
      <c r="AN149" s="170">
        <v>7.2919261133968004E-3</v>
      </c>
      <c r="AO149" s="170">
        <v>4.7708327269491E-4</v>
      </c>
      <c r="AP149" s="170">
        <v>0</v>
      </c>
      <c r="AQ149" s="170">
        <v>7.7690093860917101E-3</v>
      </c>
      <c r="AR149" s="170">
        <v>0</v>
      </c>
      <c r="AS149" s="170">
        <v>0</v>
      </c>
      <c r="AT149" s="170">
        <v>0</v>
      </c>
      <c r="AU149" s="170">
        <v>0</v>
      </c>
      <c r="AV149" s="170">
        <v>7.7690093860917101E-3</v>
      </c>
      <c r="AW149" s="170">
        <v>8.3013730799143901E-3</v>
      </c>
      <c r="AX149" s="170">
        <v>5.43127587312056E-4</v>
      </c>
      <c r="AY149" s="170">
        <v>0</v>
      </c>
      <c r="AZ149" s="170">
        <v>8.8445006672264407E-3</v>
      </c>
      <c r="BA149" s="170">
        <v>0</v>
      </c>
      <c r="BB149" s="170">
        <v>0</v>
      </c>
      <c r="BC149" s="170">
        <v>0</v>
      </c>
      <c r="BD149" s="170">
        <v>0</v>
      </c>
      <c r="BE149" s="170">
        <v>8.8445006672264407E-3</v>
      </c>
      <c r="BF149" s="170">
        <v>2.26586257746632E-2</v>
      </c>
      <c r="BG149" s="170">
        <v>3.9543123607896202E-3</v>
      </c>
      <c r="BH149" s="170">
        <v>0</v>
      </c>
      <c r="BI149" s="170">
        <v>2.6612938135452801E-2</v>
      </c>
      <c r="BJ149" s="170">
        <v>8.1943919084510202E-4</v>
      </c>
      <c r="BK149" s="170">
        <v>6.9325286965579601E-6</v>
      </c>
      <c r="BL149" s="170">
        <v>0</v>
      </c>
      <c r="BM149" s="170">
        <v>8.2637171954165999E-4</v>
      </c>
      <c r="BN149" s="170">
        <v>7.7905540027807101</v>
      </c>
    </row>
    <row r="150" spans="1:66" x14ac:dyDescent="0.25">
      <c r="A150" s="170" t="s">
        <v>209</v>
      </c>
      <c r="B150" s="170">
        <v>2028</v>
      </c>
      <c r="C150" s="170" t="s">
        <v>178</v>
      </c>
      <c r="D150" s="170">
        <v>2027</v>
      </c>
      <c r="E150" s="170" t="s">
        <v>210</v>
      </c>
      <c r="F150" s="170" t="s">
        <v>212</v>
      </c>
      <c r="G150" s="170">
        <v>1723.6325480404</v>
      </c>
      <c r="H150" s="170">
        <v>90709.951844874406</v>
      </c>
      <c r="I150" s="170">
        <v>25679.5567533055</v>
      </c>
      <c r="J150" s="170">
        <v>3.3323450662448798E-3</v>
      </c>
      <c r="K150" s="170">
        <v>4.2368136192763601E-5</v>
      </c>
      <c r="L150" s="170">
        <v>8.1952063046680495E-3</v>
      </c>
      <c r="M150" s="170">
        <v>1.15699195071056E-2</v>
      </c>
      <c r="N150" s="170">
        <v>1.13290310307797E-4</v>
      </c>
      <c r="O150" s="170">
        <v>0</v>
      </c>
      <c r="P150" s="170">
        <v>8.6369227922732502E-6</v>
      </c>
      <c r="Q150" s="170">
        <v>1.21927233100071E-4</v>
      </c>
      <c r="R150" s="170">
        <v>1.99981211864023E-4</v>
      </c>
      <c r="S150" s="170">
        <v>3.8216409587214801E-3</v>
      </c>
      <c r="T150" s="170">
        <v>4.1435494036855701E-3</v>
      </c>
      <c r="U150" s="170">
        <v>1.23213549166874E-4</v>
      </c>
      <c r="V150" s="170">
        <v>0</v>
      </c>
      <c r="W150" s="170">
        <v>9.3934415769979198E-6</v>
      </c>
      <c r="X150" s="170">
        <v>1.3260699074387199E-4</v>
      </c>
      <c r="Y150" s="170">
        <v>7.9992484745609199E-4</v>
      </c>
      <c r="Z150" s="170">
        <v>8.9171622370167892E-3</v>
      </c>
      <c r="AA150" s="170">
        <v>9.8496940752167503E-3</v>
      </c>
      <c r="AB150" s="170">
        <v>73.692915438092598</v>
      </c>
      <c r="AC150" s="170">
        <v>0.20915424366655599</v>
      </c>
      <c r="AD150" s="170">
        <v>0.50042734251066801</v>
      </c>
      <c r="AE150" s="170">
        <v>74.402497024269806</v>
      </c>
      <c r="AF150" s="170">
        <v>1.3936407250276199E-4</v>
      </c>
      <c r="AG150" s="170">
        <v>1.6432697219567001E-4</v>
      </c>
      <c r="AH150" s="170">
        <v>2.6588027002504298E-4</v>
      </c>
      <c r="AI150" s="170">
        <v>5.6957131472347704E-4</v>
      </c>
      <c r="AJ150" s="170">
        <v>3.9176952301979201E-4</v>
      </c>
      <c r="AK150" s="170">
        <v>4.98077546882283E-6</v>
      </c>
      <c r="AL150" s="170">
        <v>9.6342254024458195E-4</v>
      </c>
      <c r="AM150" s="170">
        <v>1.3601728387331901E-3</v>
      </c>
      <c r="AN150" s="170">
        <v>4.1271229556355901E-4</v>
      </c>
      <c r="AO150" s="170">
        <v>4.86612517432459E-4</v>
      </c>
      <c r="AP150" s="170">
        <v>1.0115281122862101E-3</v>
      </c>
      <c r="AQ150" s="170">
        <v>1.91085292528223E-3</v>
      </c>
      <c r="AR150" s="170">
        <v>1.02236716875329E-5</v>
      </c>
      <c r="AS150" s="170">
        <v>1.3741746745984701E-4</v>
      </c>
      <c r="AT150" s="170">
        <v>2.5787467398758298E-4</v>
      </c>
      <c r="AU150" s="170">
        <v>5.1558246466339598E-6</v>
      </c>
      <c r="AV150" s="170">
        <v>2.3215245630638301E-3</v>
      </c>
      <c r="AW150" s="170">
        <v>6.0222881287844198E-4</v>
      </c>
      <c r="AX150" s="170">
        <v>7.1006384315489696E-4</v>
      </c>
      <c r="AY150" s="170">
        <v>1.1074959596804E-3</v>
      </c>
      <c r="AZ150" s="170">
        <v>2.4197886157137399E-3</v>
      </c>
      <c r="BA150" s="170">
        <v>1.02236716875329E-5</v>
      </c>
      <c r="BB150" s="170">
        <v>1.3741746745979101E-4</v>
      </c>
      <c r="BC150" s="170">
        <v>2.57874673987477E-4</v>
      </c>
      <c r="BD150" s="170">
        <v>5.1558246466339598E-6</v>
      </c>
      <c r="BE150" s="170">
        <v>2.8304602534951701E-3</v>
      </c>
      <c r="BF150" s="170">
        <v>1.21875893307612E-2</v>
      </c>
      <c r="BG150" s="170">
        <v>7.1845757531095499E-3</v>
      </c>
      <c r="BH150" s="170">
        <v>4.6766381374512202E-2</v>
      </c>
      <c r="BI150" s="170">
        <v>6.6138546458383005E-2</v>
      </c>
      <c r="BJ150" s="170">
        <v>7.2925113786069203E-4</v>
      </c>
      <c r="BK150" s="170">
        <v>2.0697507932137799E-6</v>
      </c>
      <c r="BL150" s="170">
        <v>4.9521342285484797E-6</v>
      </c>
      <c r="BM150" s="170">
        <v>7.3627302288245403E-4</v>
      </c>
      <c r="BN150" s="170">
        <v>7.8534218423093298</v>
      </c>
    </row>
    <row r="151" spans="1:66" x14ac:dyDescent="0.25">
      <c r="A151" s="170" t="s">
        <v>209</v>
      </c>
      <c r="B151" s="170">
        <v>2028</v>
      </c>
      <c r="C151" s="170" t="s">
        <v>178</v>
      </c>
      <c r="D151" s="170">
        <v>2027</v>
      </c>
      <c r="E151" s="170" t="s">
        <v>210</v>
      </c>
      <c r="F151" s="170" t="s">
        <v>211</v>
      </c>
      <c r="G151" s="170">
        <v>3970.1584862005602</v>
      </c>
      <c r="H151" s="170">
        <v>208917.42397221201</v>
      </c>
      <c r="I151" s="170">
        <v>49939.599297027402</v>
      </c>
      <c r="J151" s="170">
        <v>6.4289644724482902E-3</v>
      </c>
      <c r="K151" s="170">
        <v>3.3726474447798001E-3</v>
      </c>
      <c r="L151" s="170">
        <v>0</v>
      </c>
      <c r="M151" s="170">
        <v>9.8016119172280904E-3</v>
      </c>
      <c r="N151" s="170">
        <v>1.2577514632393901E-3</v>
      </c>
      <c r="O151" s="170">
        <v>1.1563256072702799E-4</v>
      </c>
      <c r="P151" s="170">
        <v>0</v>
      </c>
      <c r="Q151" s="170">
        <v>1.3733840239664101E-3</v>
      </c>
      <c r="R151" s="170">
        <v>6.9087611848126602E-4</v>
      </c>
      <c r="S151" s="170">
        <v>8.8017617494513308E-3</v>
      </c>
      <c r="T151" s="170">
        <v>1.0866021891899001E-2</v>
      </c>
      <c r="U151" s="170">
        <v>1.3146214032176101E-3</v>
      </c>
      <c r="V151" s="170">
        <v>1.20860952011215E-4</v>
      </c>
      <c r="W151" s="170">
        <v>0</v>
      </c>
      <c r="X151" s="170">
        <v>1.4354823552288299E-3</v>
      </c>
      <c r="Y151" s="170">
        <v>2.7635044739250602E-3</v>
      </c>
      <c r="Z151" s="170">
        <v>2.0537444082053099E-2</v>
      </c>
      <c r="AA151" s="170">
        <v>2.4736430911206999E-2</v>
      </c>
      <c r="AB151" s="170">
        <v>94.279738656372203</v>
      </c>
      <c r="AC151" s="170">
        <v>0.72028804409929104</v>
      </c>
      <c r="AD151" s="170">
        <v>0</v>
      </c>
      <c r="AE151" s="170">
        <v>95.000026700471494</v>
      </c>
      <c r="AF151" s="170">
        <v>3.6637174088202402E-4</v>
      </c>
      <c r="AG151" s="170">
        <v>2.23111913454704E-5</v>
      </c>
      <c r="AH151" s="170">
        <v>0</v>
      </c>
      <c r="AI151" s="170">
        <v>3.8868293222749399E-4</v>
      </c>
      <c r="AJ151" s="170">
        <v>1.4819461994118099E-2</v>
      </c>
      <c r="AK151" s="170">
        <v>1.13219249930808E-4</v>
      </c>
      <c r="AL151" s="170">
        <v>0</v>
      </c>
      <c r="AM151" s="170">
        <v>1.4932681244048901E-2</v>
      </c>
      <c r="AN151" s="170">
        <v>7.88776787507358E-3</v>
      </c>
      <c r="AO151" s="170">
        <v>4.8034681366456897E-4</v>
      </c>
      <c r="AP151" s="170">
        <v>0</v>
      </c>
      <c r="AQ151" s="170">
        <v>8.3681146887381493E-3</v>
      </c>
      <c r="AR151" s="170">
        <v>0</v>
      </c>
      <c r="AS151" s="170">
        <v>0</v>
      </c>
      <c r="AT151" s="170">
        <v>0</v>
      </c>
      <c r="AU151" s="170">
        <v>0</v>
      </c>
      <c r="AV151" s="170">
        <v>8.3681146887381493E-3</v>
      </c>
      <c r="AW151" s="170">
        <v>8.9796993113314908E-3</v>
      </c>
      <c r="AX151" s="170">
        <v>5.4684291173106702E-4</v>
      </c>
      <c r="AY151" s="170">
        <v>0</v>
      </c>
      <c r="AZ151" s="170">
        <v>9.5265422230625604E-3</v>
      </c>
      <c r="BA151" s="170">
        <v>0</v>
      </c>
      <c r="BB151" s="170">
        <v>0</v>
      </c>
      <c r="BC151" s="170">
        <v>0</v>
      </c>
      <c r="BD151" s="170">
        <v>0</v>
      </c>
      <c r="BE151" s="170">
        <v>9.5265422230625604E-3</v>
      </c>
      <c r="BF151" s="170">
        <v>2.1273481938001899E-2</v>
      </c>
      <c r="BG151" s="170">
        <v>3.9813622724819099E-3</v>
      </c>
      <c r="BH151" s="170">
        <v>0</v>
      </c>
      <c r="BI151" s="170">
        <v>2.5254844210483799E-2</v>
      </c>
      <c r="BJ151" s="170">
        <v>8.9128258151227103E-4</v>
      </c>
      <c r="BK151" s="170">
        <v>6.80931233504062E-6</v>
      </c>
      <c r="BL151" s="170">
        <v>0</v>
      </c>
      <c r="BM151" s="170">
        <v>8.9809189384731198E-4</v>
      </c>
      <c r="BN151" s="170">
        <v>8.4666902714890995</v>
      </c>
    </row>
    <row r="152" spans="1:66" x14ac:dyDescent="0.25">
      <c r="A152" s="170" t="s">
        <v>209</v>
      </c>
      <c r="B152" s="170">
        <v>2028</v>
      </c>
      <c r="C152" s="170" t="s">
        <v>178</v>
      </c>
      <c r="D152" s="170">
        <v>2028</v>
      </c>
      <c r="E152" s="170" t="s">
        <v>210</v>
      </c>
      <c r="F152" s="170" t="s">
        <v>212</v>
      </c>
      <c r="G152" s="170">
        <v>1206.26962599436</v>
      </c>
      <c r="H152" s="170">
        <v>74006.162931987696</v>
      </c>
      <c r="I152" s="170">
        <v>17971.6200855733</v>
      </c>
      <c r="J152" s="170">
        <v>2.5511025457905902E-3</v>
      </c>
      <c r="K152" s="170">
        <v>2.96509809224867E-5</v>
      </c>
      <c r="L152" s="170">
        <v>5.43802796647435E-3</v>
      </c>
      <c r="M152" s="170">
        <v>8.0187814931874293E-3</v>
      </c>
      <c r="N152" s="170">
        <v>9.2416412228092499E-5</v>
      </c>
      <c r="O152" s="170">
        <v>0</v>
      </c>
      <c r="P152" s="170">
        <v>6.0444771933683696E-6</v>
      </c>
      <c r="Q152" s="170">
        <v>9.8460889421460895E-5</v>
      </c>
      <c r="R152" s="170">
        <v>1.6315566095608601E-4</v>
      </c>
      <c r="S152" s="170">
        <v>3.1179046808708102E-3</v>
      </c>
      <c r="T152" s="170">
        <v>3.3795212312483598E-3</v>
      </c>
      <c r="U152" s="170">
        <v>1.0051128045245E-4</v>
      </c>
      <c r="V152" s="170">
        <v>0</v>
      </c>
      <c r="W152" s="170">
        <v>6.5739204511816602E-6</v>
      </c>
      <c r="X152" s="170">
        <v>1.07085200903632E-4</v>
      </c>
      <c r="Y152" s="170">
        <v>6.52622643824346E-4</v>
      </c>
      <c r="Z152" s="170">
        <v>7.2751109220319E-3</v>
      </c>
      <c r="AA152" s="170">
        <v>8.0348187667598804E-3</v>
      </c>
      <c r="AB152" s="170">
        <v>60.119829873590497</v>
      </c>
      <c r="AC152" s="170">
        <v>0.14637482424524001</v>
      </c>
      <c r="AD152" s="170">
        <v>0.34854592288676001</v>
      </c>
      <c r="AE152" s="170">
        <v>60.614750620722504</v>
      </c>
      <c r="AF152" s="170">
        <v>1.11682232434164E-4</v>
      </c>
      <c r="AG152" s="170">
        <v>1.1756491637262E-4</v>
      </c>
      <c r="AH152" s="170">
        <v>1.74563310006671E-4</v>
      </c>
      <c r="AI152" s="170">
        <v>4.0381045881345598E-4</v>
      </c>
      <c r="AJ152" s="170">
        <v>3.15099718528137E-4</v>
      </c>
      <c r="AK152" s="170">
        <v>3.6621754841335901E-6</v>
      </c>
      <c r="AL152" s="170">
        <v>6.7164652729691395E-4</v>
      </c>
      <c r="AM152" s="170">
        <v>9.9040842130918602E-4</v>
      </c>
      <c r="AN152" s="170">
        <v>3.2353507489587603E-4</v>
      </c>
      <c r="AO152" s="170">
        <v>3.4055164488206699E-4</v>
      </c>
      <c r="AP152" s="170">
        <v>6.49644342876392E-4</v>
      </c>
      <c r="AQ152" s="170">
        <v>1.3137310626543299E-3</v>
      </c>
      <c r="AR152" s="170">
        <v>6.7358822929325798E-6</v>
      </c>
      <c r="AS152" s="170">
        <v>8.34037053930387E-5</v>
      </c>
      <c r="AT152" s="170">
        <v>1.2341018792055299E-4</v>
      </c>
      <c r="AU152" s="170">
        <v>3.2481913404360301E-6</v>
      </c>
      <c r="AV152" s="170">
        <v>1.53052902960129E-3</v>
      </c>
      <c r="AW152" s="170">
        <v>4.7210162181629301E-4</v>
      </c>
      <c r="AX152" s="170">
        <v>4.9693216079515503E-4</v>
      </c>
      <c r="AY152" s="170">
        <v>7.1127878328432995E-4</v>
      </c>
      <c r="AZ152" s="170">
        <v>1.6803125658957699E-3</v>
      </c>
      <c r="BA152" s="170">
        <v>6.7358822929325798E-6</v>
      </c>
      <c r="BB152" s="170">
        <v>8.3403705393004303E-5</v>
      </c>
      <c r="BC152" s="170">
        <v>1.2341018792050201E-4</v>
      </c>
      <c r="BD152" s="170">
        <v>3.2481913404360301E-6</v>
      </c>
      <c r="BE152" s="170">
        <v>1.89711053284265E-3</v>
      </c>
      <c r="BF152" s="170">
        <v>9.2800170244589E-3</v>
      </c>
      <c r="BG152" s="170">
        <v>5.0280644308350999E-3</v>
      </c>
      <c r="BH152" s="170">
        <v>3.1796393422091097E-2</v>
      </c>
      <c r="BI152" s="170">
        <v>4.6104474877385102E-2</v>
      </c>
      <c r="BJ152" s="170">
        <v>5.9493445309729805E-4</v>
      </c>
      <c r="BK152" s="170">
        <v>1.44849754552964E-6</v>
      </c>
      <c r="BL152" s="170">
        <v>3.4491444577925899E-6</v>
      </c>
      <c r="BM152" s="170">
        <v>5.9983209510062097E-4</v>
      </c>
      <c r="BN152" s="170">
        <v>6.3980810527855603</v>
      </c>
    </row>
    <row r="153" spans="1:66" x14ac:dyDescent="0.25">
      <c r="A153" s="170" t="s">
        <v>209</v>
      </c>
      <c r="B153" s="170">
        <v>2028</v>
      </c>
      <c r="C153" s="170" t="s">
        <v>178</v>
      </c>
      <c r="D153" s="170">
        <v>2028</v>
      </c>
      <c r="E153" s="170" t="s">
        <v>210</v>
      </c>
      <c r="F153" s="170" t="s">
        <v>211</v>
      </c>
      <c r="G153" s="170">
        <v>3077.3591589459802</v>
      </c>
      <c r="H153" s="170">
        <v>188780.985656629</v>
      </c>
      <c r="I153" s="170">
        <v>38709.306901718497</v>
      </c>
      <c r="J153" s="170">
        <v>5.3684417623956898E-3</v>
      </c>
      <c r="K153" s="170">
        <v>2.61421490858956E-3</v>
      </c>
      <c r="L153" s="170">
        <v>0</v>
      </c>
      <c r="M153" s="170">
        <v>7.9826566709852598E-3</v>
      </c>
      <c r="N153" s="170">
        <v>8.8643890035121201E-4</v>
      </c>
      <c r="O153" s="170">
        <v>8.9629399194649903E-5</v>
      </c>
      <c r="P153" s="170">
        <v>0</v>
      </c>
      <c r="Q153" s="170">
        <v>9.7606829954586095E-4</v>
      </c>
      <c r="R153" s="170">
        <v>6.2428624733027003E-4</v>
      </c>
      <c r="S153" s="170">
        <v>7.9534067909876396E-3</v>
      </c>
      <c r="T153" s="170">
        <v>9.5537613378637708E-3</v>
      </c>
      <c r="U153" s="170">
        <v>9.2651973391073004E-4</v>
      </c>
      <c r="V153" s="170">
        <v>9.3682042901663601E-5</v>
      </c>
      <c r="W153" s="170">
        <v>0</v>
      </c>
      <c r="X153" s="170">
        <v>1.0202017768123899E-3</v>
      </c>
      <c r="Y153" s="170">
        <v>2.4971449893210801E-3</v>
      </c>
      <c r="Z153" s="170">
        <v>1.8557949178971099E-2</v>
      </c>
      <c r="AA153" s="170">
        <v>2.20752959451046E-2</v>
      </c>
      <c r="AB153" s="170">
        <v>85.191214753534993</v>
      </c>
      <c r="AC153" s="170">
        <v>0.55831146723553404</v>
      </c>
      <c r="AD153" s="170">
        <v>0</v>
      </c>
      <c r="AE153" s="170">
        <v>85.749526220770505</v>
      </c>
      <c r="AF153" s="170">
        <v>3.2045114530099701E-4</v>
      </c>
      <c r="AG153" s="170">
        <v>1.7293906344702799E-5</v>
      </c>
      <c r="AH153" s="170">
        <v>0</v>
      </c>
      <c r="AI153" s="170">
        <v>3.377450516457E-4</v>
      </c>
      <c r="AJ153" s="170">
        <v>1.3390872601739399E-2</v>
      </c>
      <c r="AK153" s="170">
        <v>8.7758787704468502E-5</v>
      </c>
      <c r="AL153" s="170">
        <v>0</v>
      </c>
      <c r="AM153" s="170">
        <v>1.34786313894439E-2</v>
      </c>
      <c r="AN153" s="170">
        <v>6.8991244885605804E-3</v>
      </c>
      <c r="AO153" s="170">
        <v>3.7232762158969003E-4</v>
      </c>
      <c r="AP153" s="170">
        <v>0</v>
      </c>
      <c r="AQ153" s="170">
        <v>7.2714521101502703E-3</v>
      </c>
      <c r="AR153" s="170">
        <v>0</v>
      </c>
      <c r="AS153" s="170">
        <v>0</v>
      </c>
      <c r="AT153" s="170">
        <v>0</v>
      </c>
      <c r="AU153" s="170">
        <v>0</v>
      </c>
      <c r="AV153" s="170">
        <v>7.2714521101502703E-3</v>
      </c>
      <c r="AW153" s="170">
        <v>7.8541945452647796E-3</v>
      </c>
      <c r="AX153" s="170">
        <v>4.2387024315766199E-4</v>
      </c>
      <c r="AY153" s="170">
        <v>0</v>
      </c>
      <c r="AZ153" s="170">
        <v>8.2780647884224401E-3</v>
      </c>
      <c r="BA153" s="170">
        <v>0</v>
      </c>
      <c r="BB153" s="170">
        <v>0</v>
      </c>
      <c r="BC153" s="170">
        <v>0</v>
      </c>
      <c r="BD153" s="170">
        <v>0</v>
      </c>
      <c r="BE153" s="170">
        <v>8.2780647884224401E-3</v>
      </c>
      <c r="BF153" s="170">
        <v>1.54618024396819E-2</v>
      </c>
      <c r="BG153" s="170">
        <v>3.0860434657432102E-3</v>
      </c>
      <c r="BH153" s="170">
        <v>0</v>
      </c>
      <c r="BI153" s="170">
        <v>1.85478459054251E-2</v>
      </c>
      <c r="BJ153" s="170">
        <v>8.0536334624814996E-4</v>
      </c>
      <c r="BK153" s="170">
        <v>5.2780511793660804E-6</v>
      </c>
      <c r="BL153" s="170">
        <v>0</v>
      </c>
      <c r="BM153" s="170">
        <v>8.1064139742751599E-4</v>
      </c>
      <c r="BN153" s="170">
        <v>7.6422576356454197</v>
      </c>
    </row>
    <row r="154" spans="1:66" x14ac:dyDescent="0.25">
      <c r="A154" s="170" t="s">
        <v>209</v>
      </c>
      <c r="B154" s="170">
        <v>2029</v>
      </c>
      <c r="C154" s="170" t="s">
        <v>176</v>
      </c>
      <c r="D154" s="170">
        <v>2021</v>
      </c>
      <c r="E154" s="170" t="s">
        <v>210</v>
      </c>
      <c r="F154" s="170" t="s">
        <v>212</v>
      </c>
      <c r="G154" s="170">
        <v>7887.7186451302796</v>
      </c>
      <c r="H154" s="170">
        <v>270692.53389398003</v>
      </c>
      <c r="I154" s="170">
        <v>117515.25511165999</v>
      </c>
      <c r="J154" s="170">
        <v>8.0487597539927007E-3</v>
      </c>
      <c r="K154" s="170">
        <v>2.21082817147146E-4</v>
      </c>
      <c r="L154" s="170">
        <v>3.2303683194242802E-2</v>
      </c>
      <c r="M154" s="170">
        <v>4.0573525765382701E-2</v>
      </c>
      <c r="N154" s="170">
        <v>3.3750795220316898E-4</v>
      </c>
      <c r="O154" s="170">
        <v>0</v>
      </c>
      <c r="P154" s="170">
        <v>3.9524443317467002E-5</v>
      </c>
      <c r="Q154" s="170">
        <v>3.7703239552063601E-4</v>
      </c>
      <c r="R154" s="170">
        <v>5.9677488378823596E-4</v>
      </c>
      <c r="S154" s="170">
        <v>9.7751725964513106E-3</v>
      </c>
      <c r="T154" s="170">
        <v>1.07489798757601E-2</v>
      </c>
      <c r="U154" s="170">
        <v>3.6707069254213198E-4</v>
      </c>
      <c r="V154" s="170">
        <v>0</v>
      </c>
      <c r="W154" s="170">
        <v>4.2986438352573598E-5</v>
      </c>
      <c r="X154" s="170">
        <v>4.1005713089470601E-4</v>
      </c>
      <c r="Y154" s="170">
        <v>2.3870995351529399E-3</v>
      </c>
      <c r="Z154" s="170">
        <v>2.2808736058386299E-2</v>
      </c>
      <c r="AA154" s="170">
        <v>2.5605892724434001E-2</v>
      </c>
      <c r="AB154" s="170">
        <v>223.28322601320201</v>
      </c>
      <c r="AC154" s="170">
        <v>0.95859668010557297</v>
      </c>
      <c r="AD154" s="170">
        <v>2.2135994126904501</v>
      </c>
      <c r="AE154" s="170">
        <v>226.455422105998</v>
      </c>
      <c r="AF154" s="170">
        <v>3.1230475209070402E-4</v>
      </c>
      <c r="AG154" s="170">
        <v>8.1994963297739103E-4</v>
      </c>
      <c r="AH154" s="170">
        <v>1.1283746495820599E-3</v>
      </c>
      <c r="AI154" s="170">
        <v>2.26062903465015E-3</v>
      </c>
      <c r="AJ154" s="170">
        <v>9.0116480998658299E-4</v>
      </c>
      <c r="AK154" s="170">
        <v>2.4750983732245899E-5</v>
      </c>
      <c r="AL154" s="170">
        <v>3.6165038501259502E-3</v>
      </c>
      <c r="AM154" s="170">
        <v>4.5424196438447802E-3</v>
      </c>
      <c r="AN154" s="170">
        <v>9.6711419962476803E-4</v>
      </c>
      <c r="AO154" s="170">
        <v>2.5392116784076898E-3</v>
      </c>
      <c r="AP154" s="170">
        <v>4.4893390692450604E-3</v>
      </c>
      <c r="AQ154" s="170">
        <v>7.9956649472775199E-3</v>
      </c>
      <c r="AR154" s="170">
        <v>1.49434772892991E-4</v>
      </c>
      <c r="AS154" s="170">
        <v>3.7237256182436301E-3</v>
      </c>
      <c r="AT154" s="170">
        <v>1.6317567073851E-2</v>
      </c>
      <c r="AU154" s="170">
        <v>1.09420692993426E-4</v>
      </c>
      <c r="AV154" s="170">
        <v>2.82958131052586E-2</v>
      </c>
      <c r="AW154" s="170">
        <v>1.41121076987204E-3</v>
      </c>
      <c r="AX154" s="170">
        <v>3.70521172054357E-3</v>
      </c>
      <c r="AY154" s="170">
        <v>4.91526119781973E-3</v>
      </c>
      <c r="AZ154" s="170">
        <v>1.00316836882353E-2</v>
      </c>
      <c r="BA154" s="170">
        <v>1.49434772892991E-4</v>
      </c>
      <c r="BB154" s="170">
        <v>3.7237256182420901E-3</v>
      </c>
      <c r="BC154" s="170">
        <v>1.63175670738443E-2</v>
      </c>
      <c r="BD154" s="170">
        <v>1.09420692993426E-4</v>
      </c>
      <c r="BE154" s="170">
        <v>3.0331831846208201E-2</v>
      </c>
      <c r="BF154" s="170">
        <v>3.4043332657698197E-2</v>
      </c>
      <c r="BG154" s="170">
        <v>3.2878186356820001E-2</v>
      </c>
      <c r="BH154" s="170">
        <v>0.165908178336238</v>
      </c>
      <c r="BI154" s="170">
        <v>0.23282969735075601</v>
      </c>
      <c r="BJ154" s="170">
        <v>2.2095685272775201E-3</v>
      </c>
      <c r="BK154" s="170">
        <v>9.4860912417521301E-6</v>
      </c>
      <c r="BL154" s="170">
        <v>2.1905360656118602E-5</v>
      </c>
      <c r="BM154" s="170">
        <v>2.2409599791753899E-3</v>
      </c>
      <c r="BN154" s="170">
        <v>23.9030950493032</v>
      </c>
    </row>
    <row r="155" spans="1:66" x14ac:dyDescent="0.25">
      <c r="A155" s="170" t="s">
        <v>209</v>
      </c>
      <c r="B155" s="170">
        <v>2029</v>
      </c>
      <c r="C155" s="170" t="s">
        <v>176</v>
      </c>
      <c r="D155" s="170">
        <v>2021</v>
      </c>
      <c r="E155" s="170" t="s">
        <v>210</v>
      </c>
      <c r="F155" s="170" t="s">
        <v>211</v>
      </c>
      <c r="G155" s="170">
        <v>8902.7239036066003</v>
      </c>
      <c r="H155" s="170">
        <v>305670.14272086101</v>
      </c>
      <c r="I155" s="170">
        <v>111985.0670807</v>
      </c>
      <c r="J155" s="170">
        <v>1.7905728611063602E-2</v>
      </c>
      <c r="K155" s="170">
        <v>9.7543705787400802E-3</v>
      </c>
      <c r="L155" s="170">
        <v>0</v>
      </c>
      <c r="M155" s="170">
        <v>2.7660099189803701E-2</v>
      </c>
      <c r="N155" s="170">
        <v>2.2426366797648001E-3</v>
      </c>
      <c r="O155" s="170">
        <v>2.59295634166214E-4</v>
      </c>
      <c r="P155" s="170">
        <v>0</v>
      </c>
      <c r="Q155" s="170">
        <v>2.5019323139310202E-3</v>
      </c>
      <c r="R155" s="170">
        <v>1.0108309671992301E-3</v>
      </c>
      <c r="S155" s="170">
        <v>1.10382741618156E-2</v>
      </c>
      <c r="T155" s="170">
        <v>1.4551037442945799E-2</v>
      </c>
      <c r="U155" s="170">
        <v>2.3440387588708898E-3</v>
      </c>
      <c r="V155" s="170">
        <v>2.7101983213587502E-4</v>
      </c>
      <c r="W155" s="170">
        <v>0</v>
      </c>
      <c r="X155" s="170">
        <v>2.61505859100676E-3</v>
      </c>
      <c r="Y155" s="170">
        <v>4.0433238687969204E-3</v>
      </c>
      <c r="Z155" s="170">
        <v>2.5755973044236401E-2</v>
      </c>
      <c r="AA155" s="170">
        <v>3.24143555040401E-2</v>
      </c>
      <c r="AB155" s="170">
        <v>145.739877809961</v>
      </c>
      <c r="AC155" s="170">
        <v>1.16423075841418</v>
      </c>
      <c r="AD155" s="170">
        <v>0</v>
      </c>
      <c r="AE155" s="170">
        <v>146.90410856837499</v>
      </c>
      <c r="AF155" s="170">
        <v>6.3629850164104195E-4</v>
      </c>
      <c r="AG155" s="170">
        <v>5.0030843151390002E-5</v>
      </c>
      <c r="AH155" s="170">
        <v>0</v>
      </c>
      <c r="AI155" s="170">
        <v>6.8632934479243197E-4</v>
      </c>
      <c r="AJ155" s="170">
        <v>2.2908279244431E-2</v>
      </c>
      <c r="AK155" s="170">
        <v>1.8300086235481099E-4</v>
      </c>
      <c r="AL155" s="170">
        <v>0</v>
      </c>
      <c r="AM155" s="170">
        <v>2.3091280106785801E-2</v>
      </c>
      <c r="AN155" s="170">
        <v>1.36991321113323E-2</v>
      </c>
      <c r="AO155" s="170">
        <v>1.07713459674133E-3</v>
      </c>
      <c r="AP155" s="170">
        <v>0</v>
      </c>
      <c r="AQ155" s="170">
        <v>1.4776266708073599E-2</v>
      </c>
      <c r="AR155" s="170">
        <v>0</v>
      </c>
      <c r="AS155" s="170">
        <v>0</v>
      </c>
      <c r="AT155" s="170">
        <v>0</v>
      </c>
      <c r="AU155" s="170">
        <v>0</v>
      </c>
      <c r="AV155" s="170">
        <v>1.4776266708073599E-2</v>
      </c>
      <c r="AW155" s="170">
        <v>1.55955511285659E-2</v>
      </c>
      <c r="AX155" s="170">
        <v>1.2262461256162701E-3</v>
      </c>
      <c r="AY155" s="170">
        <v>0</v>
      </c>
      <c r="AZ155" s="170">
        <v>1.6821797254182199E-2</v>
      </c>
      <c r="BA155" s="170">
        <v>0</v>
      </c>
      <c r="BB155" s="170">
        <v>0</v>
      </c>
      <c r="BC155" s="170">
        <v>0</v>
      </c>
      <c r="BD155" s="170">
        <v>0</v>
      </c>
      <c r="BE155" s="170">
        <v>1.6821797254182199E-2</v>
      </c>
      <c r="BF155" s="170">
        <v>6.6655966850744805E-2</v>
      </c>
      <c r="BG155" s="170">
        <v>8.9278473882948208E-3</v>
      </c>
      <c r="BH155" s="170">
        <v>0</v>
      </c>
      <c r="BI155" s="170">
        <v>7.5583814239039607E-2</v>
      </c>
      <c r="BJ155" s="170">
        <v>1.3777659587834001E-3</v>
      </c>
      <c r="BK155" s="170">
        <v>1.10061675034697E-5</v>
      </c>
      <c r="BL155" s="170">
        <v>0</v>
      </c>
      <c r="BM155" s="170">
        <v>1.38877212628687E-3</v>
      </c>
      <c r="BN155" s="170">
        <v>13.092539339796501</v>
      </c>
    </row>
    <row r="156" spans="1:66" x14ac:dyDescent="0.25">
      <c r="A156" s="170" t="s">
        <v>209</v>
      </c>
      <c r="B156" s="170">
        <v>2029</v>
      </c>
      <c r="C156" s="170" t="s">
        <v>176</v>
      </c>
      <c r="D156" s="170">
        <v>2022</v>
      </c>
      <c r="E156" s="170" t="s">
        <v>210</v>
      </c>
      <c r="F156" s="170" t="s">
        <v>212</v>
      </c>
      <c r="G156" s="170">
        <v>8260.6342000427594</v>
      </c>
      <c r="H156" s="170">
        <v>296703.22010404197</v>
      </c>
      <c r="I156" s="170">
        <v>123071.141235679</v>
      </c>
      <c r="J156" s="170">
        <v>7.3193979894512901E-3</v>
      </c>
      <c r="K156" s="170">
        <v>2.0305237054377501E-4</v>
      </c>
      <c r="L156" s="170">
        <v>2.8886758892926499E-2</v>
      </c>
      <c r="M156" s="170">
        <v>3.6409209252921501E-2</v>
      </c>
      <c r="N156" s="170">
        <v>3.69983362171074E-4</v>
      </c>
      <c r="O156" s="170">
        <v>0</v>
      </c>
      <c r="P156" s="170">
        <v>4.1393079912592001E-5</v>
      </c>
      <c r="Q156" s="170">
        <v>4.1137644208366598E-4</v>
      </c>
      <c r="R156" s="170">
        <v>6.5411863101674805E-4</v>
      </c>
      <c r="S156" s="170">
        <v>1.07144631760543E-2</v>
      </c>
      <c r="T156" s="170">
        <v>1.17799582491547E-2</v>
      </c>
      <c r="U156" s="170">
        <v>4.02390663967081E-4</v>
      </c>
      <c r="V156" s="170">
        <v>0</v>
      </c>
      <c r="W156" s="170">
        <v>4.5018751145811703E-5</v>
      </c>
      <c r="X156" s="170">
        <v>4.4740941511289302E-4</v>
      </c>
      <c r="Y156" s="170">
        <v>2.61647452406699E-3</v>
      </c>
      <c r="Z156" s="170">
        <v>2.5000414077460099E-2</v>
      </c>
      <c r="AA156" s="170">
        <v>2.8064298016639899E-2</v>
      </c>
      <c r="AB156" s="170">
        <v>238.71915519413599</v>
      </c>
      <c r="AC156" s="170">
        <v>0.97942044925788097</v>
      </c>
      <c r="AD156" s="170">
        <v>2.2629041961800098</v>
      </c>
      <c r="AE156" s="170">
        <v>241.961479839574</v>
      </c>
      <c r="AF156" s="170">
        <v>3.0306497262572201E-4</v>
      </c>
      <c r="AG156" s="170">
        <v>7.7287567884837705E-4</v>
      </c>
      <c r="AH156" s="170">
        <v>1.02415473438955E-3</v>
      </c>
      <c r="AI156" s="170">
        <v>2.1000953858636498E-3</v>
      </c>
      <c r="AJ156" s="170">
        <v>8.7065890041816804E-4</v>
      </c>
      <c r="AK156" s="170">
        <v>2.4151465364293998E-5</v>
      </c>
      <c r="AL156" s="170">
        <v>3.4358455864151498E-3</v>
      </c>
      <c r="AM156" s="170">
        <v>4.3306559521976099E-3</v>
      </c>
      <c r="AN156" s="170">
        <v>9.1446622131118201E-4</v>
      </c>
      <c r="AO156" s="170">
        <v>2.3321258398383599E-3</v>
      </c>
      <c r="AP156" s="170">
        <v>3.9703178750632798E-3</v>
      </c>
      <c r="AQ156" s="170">
        <v>7.21690993621283E-3</v>
      </c>
      <c r="AR156" s="170">
        <v>1.30377568865068E-4</v>
      </c>
      <c r="AS156" s="170">
        <v>3.1059283518676899E-3</v>
      </c>
      <c r="AT156" s="170">
        <v>1.16552719791841E-2</v>
      </c>
      <c r="AU156" s="170">
        <v>9.27723926045695E-5</v>
      </c>
      <c r="AV156" s="170">
        <v>2.2201260228734299E-2</v>
      </c>
      <c r="AW156" s="170">
        <v>1.3343869635036199E-3</v>
      </c>
      <c r="AX156" s="170">
        <v>3.4030325510200502E-3</v>
      </c>
      <c r="AY156" s="170">
        <v>4.3469983205323796E-3</v>
      </c>
      <c r="AZ156" s="170">
        <v>9.0844178350560495E-3</v>
      </c>
      <c r="BA156" s="170">
        <v>1.30377568865068E-4</v>
      </c>
      <c r="BB156" s="170">
        <v>3.1059283518664101E-3</v>
      </c>
      <c r="BC156" s="170">
        <v>1.16552719791793E-2</v>
      </c>
      <c r="BD156" s="170">
        <v>9.27723926045695E-5</v>
      </c>
      <c r="BE156" s="170">
        <v>2.4068768127571399E-2</v>
      </c>
      <c r="BF156" s="170">
        <v>3.6179188418030403E-2</v>
      </c>
      <c r="BG156" s="170">
        <v>3.4432601221419501E-2</v>
      </c>
      <c r="BH156" s="170">
        <v>0.17186039534724901</v>
      </c>
      <c r="BI156" s="170">
        <v>0.24247218498669901</v>
      </c>
      <c r="BJ156" s="170">
        <v>2.3623195597507799E-3</v>
      </c>
      <c r="BK156" s="170">
        <v>9.6921593184266998E-6</v>
      </c>
      <c r="BL156" s="170">
        <v>2.2393271457964099E-5</v>
      </c>
      <c r="BM156" s="170">
        <v>2.39440499052717E-3</v>
      </c>
      <c r="BN156" s="170">
        <v>25.539809102774498</v>
      </c>
    </row>
    <row r="157" spans="1:66" x14ac:dyDescent="0.25">
      <c r="A157" s="170" t="s">
        <v>209</v>
      </c>
      <c r="B157" s="170">
        <v>2029</v>
      </c>
      <c r="C157" s="170" t="s">
        <v>176</v>
      </c>
      <c r="D157" s="170">
        <v>2022</v>
      </c>
      <c r="E157" s="170" t="s">
        <v>210</v>
      </c>
      <c r="F157" s="170" t="s">
        <v>211</v>
      </c>
      <c r="G157" s="170">
        <v>9156.2264999631407</v>
      </c>
      <c r="H157" s="170">
        <v>329006.910459465</v>
      </c>
      <c r="I157" s="170">
        <v>115173.810836599</v>
      </c>
      <c r="J157" s="170">
        <v>1.4060001363335E-2</v>
      </c>
      <c r="K157" s="170">
        <v>7.7782093627397301E-3</v>
      </c>
      <c r="L157" s="170">
        <v>0</v>
      </c>
      <c r="M157" s="170">
        <v>2.1838210726074801E-2</v>
      </c>
      <c r="N157" s="170">
        <v>1.6889157871025099E-3</v>
      </c>
      <c r="O157" s="170">
        <v>2.6667900550253303E-4</v>
      </c>
      <c r="P157" s="170">
        <v>0</v>
      </c>
      <c r="Q157" s="170">
        <v>1.9555947926050399E-3</v>
      </c>
      <c r="R157" s="170">
        <v>1.08800411631526E-3</v>
      </c>
      <c r="S157" s="170">
        <v>1.1881004950162701E-2</v>
      </c>
      <c r="T157" s="170">
        <v>1.4924603859083001E-2</v>
      </c>
      <c r="U157" s="170">
        <v>1.7652810645424699E-3</v>
      </c>
      <c r="V157" s="170">
        <v>2.7873704676079699E-4</v>
      </c>
      <c r="W157" s="170">
        <v>0</v>
      </c>
      <c r="X157" s="170">
        <v>2.0440181113032699E-3</v>
      </c>
      <c r="Y157" s="170">
        <v>4.3520164652610703E-3</v>
      </c>
      <c r="Z157" s="170">
        <v>2.7722344883713002E-2</v>
      </c>
      <c r="AA157" s="170">
        <v>3.41183794602773E-2</v>
      </c>
      <c r="AB157" s="170">
        <v>153.003859120973</v>
      </c>
      <c r="AC157" s="170">
        <v>1.1679078905065901</v>
      </c>
      <c r="AD157" s="170">
        <v>0</v>
      </c>
      <c r="AE157" s="170">
        <v>154.17176701148</v>
      </c>
      <c r="AF157" s="170">
        <v>6.7173314353465604E-4</v>
      </c>
      <c r="AG157" s="170">
        <v>5.14554575474004E-5</v>
      </c>
      <c r="AH157" s="170">
        <v>0</v>
      </c>
      <c r="AI157" s="170">
        <v>7.2318860108205602E-4</v>
      </c>
      <c r="AJ157" s="170">
        <v>2.4050075949626298E-2</v>
      </c>
      <c r="AK157" s="170">
        <v>1.8357885631265801E-4</v>
      </c>
      <c r="AL157" s="170">
        <v>0</v>
      </c>
      <c r="AM157" s="170">
        <v>2.4233654805939E-2</v>
      </c>
      <c r="AN157" s="170">
        <v>1.44620190886966E-2</v>
      </c>
      <c r="AO157" s="170">
        <v>1.10780570592722E-3</v>
      </c>
      <c r="AP157" s="170">
        <v>0</v>
      </c>
      <c r="AQ157" s="170">
        <v>1.55698247946238E-2</v>
      </c>
      <c r="AR157" s="170">
        <v>0</v>
      </c>
      <c r="AS157" s="170">
        <v>0</v>
      </c>
      <c r="AT157" s="170">
        <v>0</v>
      </c>
      <c r="AU157" s="170">
        <v>0</v>
      </c>
      <c r="AV157" s="170">
        <v>1.55698247946238E-2</v>
      </c>
      <c r="AW157" s="170">
        <v>1.6464047232122699E-2</v>
      </c>
      <c r="AX157" s="170">
        <v>1.2611631442705201E-3</v>
      </c>
      <c r="AY157" s="170">
        <v>0</v>
      </c>
      <c r="AZ157" s="170">
        <v>1.77252103763932E-2</v>
      </c>
      <c r="BA157" s="170">
        <v>0</v>
      </c>
      <c r="BB157" s="170">
        <v>0</v>
      </c>
      <c r="BC157" s="170">
        <v>0</v>
      </c>
      <c r="BD157" s="170">
        <v>0</v>
      </c>
      <c r="BE157" s="170">
        <v>1.77252103763932E-2</v>
      </c>
      <c r="BF157" s="170">
        <v>6.7098402866688195E-2</v>
      </c>
      <c r="BG157" s="170">
        <v>9.1820653689165498E-3</v>
      </c>
      <c r="BH157" s="170">
        <v>0</v>
      </c>
      <c r="BI157" s="170">
        <v>7.6280468235604804E-2</v>
      </c>
      <c r="BJ157" s="170">
        <v>1.4464367050880001E-3</v>
      </c>
      <c r="BK157" s="170">
        <v>1.1040929625539501E-5</v>
      </c>
      <c r="BL157" s="170">
        <v>0</v>
      </c>
      <c r="BM157" s="170">
        <v>1.45747763471354E-3</v>
      </c>
      <c r="BN157" s="170">
        <v>13.740255084453601</v>
      </c>
    </row>
    <row r="158" spans="1:66" x14ac:dyDescent="0.25">
      <c r="A158" s="170" t="s">
        <v>209</v>
      </c>
      <c r="B158" s="170">
        <v>2029</v>
      </c>
      <c r="C158" s="170" t="s">
        <v>176</v>
      </c>
      <c r="D158" s="170">
        <v>2023</v>
      </c>
      <c r="E158" s="170" t="s">
        <v>210</v>
      </c>
      <c r="F158" s="170" t="s">
        <v>212</v>
      </c>
      <c r="G158" s="170">
        <v>8520.2491503249294</v>
      </c>
      <c r="H158" s="170">
        <v>321461.83200202399</v>
      </c>
      <c r="I158" s="170">
        <v>126939.017168607</v>
      </c>
      <c r="J158" s="170">
        <v>7.5746425034712997E-3</v>
      </c>
      <c r="K158" s="170">
        <v>2.0943389402088599E-4</v>
      </c>
      <c r="L158" s="170">
        <v>2.8956573718366199E-2</v>
      </c>
      <c r="M158" s="170">
        <v>3.6740650115858399E-2</v>
      </c>
      <c r="N158" s="170">
        <v>4.0081297252664701E-4</v>
      </c>
      <c r="O158" s="170">
        <v>0</v>
      </c>
      <c r="P158" s="170">
        <v>4.2693980318456402E-5</v>
      </c>
      <c r="Q158" s="170">
        <v>4.4350695284510401E-4</v>
      </c>
      <c r="R158" s="170">
        <v>7.0870202689261397E-4</v>
      </c>
      <c r="S158" s="170">
        <v>1.1608539200501001E-2</v>
      </c>
      <c r="T158" s="170">
        <v>1.27607481802387E-2</v>
      </c>
      <c r="U158" s="170">
        <v>4.3592067814941901E-4</v>
      </c>
      <c r="V158" s="170">
        <v>0</v>
      </c>
      <c r="W158" s="170">
        <v>4.6433599032481802E-5</v>
      </c>
      <c r="X158" s="170">
        <v>4.8235427718190102E-4</v>
      </c>
      <c r="Y158" s="170">
        <v>2.8348081075704498E-3</v>
      </c>
      <c r="Z158" s="170">
        <v>2.7086591467835701E-2</v>
      </c>
      <c r="AA158" s="170">
        <v>3.0403753852587999E-2</v>
      </c>
      <c r="AB158" s="170">
        <v>252.105303239177</v>
      </c>
      <c r="AC158" s="170">
        <v>0.98639003143557402</v>
      </c>
      <c r="AD158" s="170">
        <v>2.2785355190208501</v>
      </c>
      <c r="AE158" s="170">
        <v>255.37022878963401</v>
      </c>
      <c r="AF158" s="170">
        <v>3.24826347770606E-4</v>
      </c>
      <c r="AG158" s="170">
        <v>8.0426731101769901E-4</v>
      </c>
      <c r="AH158" s="170">
        <v>1.0211804711305001E-3</v>
      </c>
      <c r="AI158" s="170">
        <v>2.1502741299187999E-3</v>
      </c>
      <c r="AJ158" s="170">
        <v>9.2061748795502099E-4</v>
      </c>
      <c r="AK158" s="170">
        <v>2.54523115232548E-5</v>
      </c>
      <c r="AL158" s="170">
        <v>3.5190612558487701E-3</v>
      </c>
      <c r="AM158" s="170">
        <v>4.46513105532705E-3</v>
      </c>
      <c r="AN158" s="170">
        <v>9.7147885953468704E-4</v>
      </c>
      <c r="AO158" s="170">
        <v>2.4054198169470801E-3</v>
      </c>
      <c r="AP158" s="170">
        <v>3.9238313720208803E-3</v>
      </c>
      <c r="AQ158" s="170">
        <v>7.3007300485026499E-3</v>
      </c>
      <c r="AR158" s="170">
        <v>1.06564646972202E-4</v>
      </c>
      <c r="AS158" s="170">
        <v>2.33944879334671E-3</v>
      </c>
      <c r="AT158" s="170">
        <v>6.92268726327988E-3</v>
      </c>
      <c r="AU158" s="170">
        <v>7.3224287567244596E-5</v>
      </c>
      <c r="AV158" s="170">
        <v>1.6742655039668701E-2</v>
      </c>
      <c r="AW158" s="170">
        <v>1.4175796713669199E-3</v>
      </c>
      <c r="AX158" s="170">
        <v>3.5099829503655502E-3</v>
      </c>
      <c r="AY158" s="170">
        <v>4.29610145105955E-3</v>
      </c>
      <c r="AZ158" s="170">
        <v>9.2236640727920201E-3</v>
      </c>
      <c r="BA158" s="170">
        <v>1.06564646972202E-4</v>
      </c>
      <c r="BB158" s="170">
        <v>2.3394487933457498E-3</v>
      </c>
      <c r="BC158" s="170">
        <v>6.9226872632770298E-3</v>
      </c>
      <c r="BD158" s="170">
        <v>7.3224287567244596E-5</v>
      </c>
      <c r="BE158" s="170">
        <v>1.8665589063954199E-2</v>
      </c>
      <c r="BF158" s="170">
        <v>3.7876745269640501E-2</v>
      </c>
      <c r="BG158" s="170">
        <v>3.5514747923199197E-2</v>
      </c>
      <c r="BH158" s="170">
        <v>0.17508682493288799</v>
      </c>
      <c r="BI158" s="170">
        <v>0.24847831812572699</v>
      </c>
      <c r="BJ158" s="170">
        <v>2.4947863462170998E-3</v>
      </c>
      <c r="BK158" s="170">
        <v>9.7611289840082701E-6</v>
      </c>
      <c r="BL158" s="170">
        <v>2.2547956069099201E-5</v>
      </c>
      <c r="BM158" s="170">
        <v>2.5270954312702101E-3</v>
      </c>
      <c r="BN158" s="170">
        <v>26.955145497305601</v>
      </c>
    </row>
    <row r="159" spans="1:66" x14ac:dyDescent="0.25">
      <c r="A159" s="170" t="s">
        <v>209</v>
      </c>
      <c r="B159" s="170">
        <v>2029</v>
      </c>
      <c r="C159" s="170" t="s">
        <v>176</v>
      </c>
      <c r="D159" s="170">
        <v>2023</v>
      </c>
      <c r="E159" s="170" t="s">
        <v>210</v>
      </c>
      <c r="F159" s="170" t="s">
        <v>211</v>
      </c>
      <c r="G159" s="170">
        <v>9343.4521568257205</v>
      </c>
      <c r="H159" s="170">
        <v>352663.70021651097</v>
      </c>
      <c r="I159" s="170">
        <v>117528.87407005399</v>
      </c>
      <c r="J159" s="170">
        <v>1.4453526764730299E-2</v>
      </c>
      <c r="K159" s="170">
        <v>7.9372574550034408E-3</v>
      </c>
      <c r="L159" s="170">
        <v>0</v>
      </c>
      <c r="M159" s="170">
        <v>2.2390784219733801E-2</v>
      </c>
      <c r="N159" s="170">
        <v>1.6700803664956799E-3</v>
      </c>
      <c r="O159" s="170">
        <v>2.72132032683203E-4</v>
      </c>
      <c r="P159" s="170">
        <v>0</v>
      </c>
      <c r="Q159" s="170">
        <v>1.9422123991788801E-3</v>
      </c>
      <c r="R159" s="170">
        <v>1.1662355571033199E-3</v>
      </c>
      <c r="S159" s="170">
        <v>1.2735292283568201E-2</v>
      </c>
      <c r="T159" s="170">
        <v>1.5843740239850499E-2</v>
      </c>
      <c r="U159" s="170">
        <v>1.7455939897967499E-3</v>
      </c>
      <c r="V159" s="170">
        <v>2.8443663563312702E-4</v>
      </c>
      <c r="W159" s="170">
        <v>0</v>
      </c>
      <c r="X159" s="170">
        <v>2.0300306254298702E-3</v>
      </c>
      <c r="Y159" s="170">
        <v>4.6649422284132901E-3</v>
      </c>
      <c r="Z159" s="170">
        <v>2.9715681994992599E-2</v>
      </c>
      <c r="AA159" s="170">
        <v>3.6410654848835801E-2</v>
      </c>
      <c r="AB159" s="170">
        <v>159.86498460714401</v>
      </c>
      <c r="AC159" s="170">
        <v>1.16171246295301</v>
      </c>
      <c r="AD159" s="170">
        <v>0</v>
      </c>
      <c r="AE159" s="170">
        <v>161.02669707009699</v>
      </c>
      <c r="AF159" s="170">
        <v>7.0512260312111802E-4</v>
      </c>
      <c r="AG159" s="170">
        <v>5.2507613895707798E-5</v>
      </c>
      <c r="AH159" s="170">
        <v>0</v>
      </c>
      <c r="AI159" s="170">
        <v>7.5763021701682597E-4</v>
      </c>
      <c r="AJ159" s="170">
        <v>2.5128549329254301E-2</v>
      </c>
      <c r="AK159" s="170">
        <v>1.82605021377644E-4</v>
      </c>
      <c r="AL159" s="170">
        <v>0</v>
      </c>
      <c r="AM159" s="170">
        <v>2.5311154350632002E-2</v>
      </c>
      <c r="AN159" s="170">
        <v>1.5180874495115499E-2</v>
      </c>
      <c r="AO159" s="170">
        <v>1.1304580126355801E-3</v>
      </c>
      <c r="AP159" s="170">
        <v>0</v>
      </c>
      <c r="AQ159" s="170">
        <v>1.6311332507751099E-2</v>
      </c>
      <c r="AR159" s="170">
        <v>0</v>
      </c>
      <c r="AS159" s="170">
        <v>0</v>
      </c>
      <c r="AT159" s="170">
        <v>0</v>
      </c>
      <c r="AU159" s="170">
        <v>0</v>
      </c>
      <c r="AV159" s="170">
        <v>1.6311332507751099E-2</v>
      </c>
      <c r="AW159" s="170">
        <v>1.7282416319575999E-2</v>
      </c>
      <c r="AX159" s="170">
        <v>1.2869512894303E-3</v>
      </c>
      <c r="AY159" s="170">
        <v>0</v>
      </c>
      <c r="AZ159" s="170">
        <v>1.85693676090063E-2</v>
      </c>
      <c r="BA159" s="170">
        <v>0</v>
      </c>
      <c r="BB159" s="170">
        <v>0</v>
      </c>
      <c r="BC159" s="170">
        <v>0</v>
      </c>
      <c r="BD159" s="170">
        <v>0</v>
      </c>
      <c r="BE159" s="170">
        <v>1.85693676090063E-2</v>
      </c>
      <c r="BF159" s="170">
        <v>6.6649728933164107E-2</v>
      </c>
      <c r="BG159" s="170">
        <v>9.3698193765372004E-3</v>
      </c>
      <c r="BH159" s="170">
        <v>0</v>
      </c>
      <c r="BI159" s="170">
        <v>7.6019548309701299E-2</v>
      </c>
      <c r="BJ159" s="170">
        <v>1.51129901508742E-3</v>
      </c>
      <c r="BK159" s="170">
        <v>1.0982360555003E-5</v>
      </c>
      <c r="BL159" s="170">
        <v>0</v>
      </c>
      <c r="BM159" s="170">
        <v>1.52228137564243E-3</v>
      </c>
      <c r="BN159" s="170">
        <v>14.3511872247363</v>
      </c>
    </row>
    <row r="160" spans="1:66" x14ac:dyDescent="0.25">
      <c r="A160" s="170" t="s">
        <v>209</v>
      </c>
      <c r="B160" s="170">
        <v>2029</v>
      </c>
      <c r="C160" s="170" t="s">
        <v>176</v>
      </c>
      <c r="D160" s="170">
        <v>2024</v>
      </c>
      <c r="E160" s="170" t="s">
        <v>210</v>
      </c>
      <c r="F160" s="170" t="s">
        <v>212</v>
      </c>
      <c r="G160" s="170">
        <v>8750.8627134599992</v>
      </c>
      <c r="H160" s="170">
        <v>348483.15935762803</v>
      </c>
      <c r="I160" s="170">
        <v>130374.81564510999</v>
      </c>
      <c r="J160" s="170">
        <v>8.1529413622638408E-3</v>
      </c>
      <c r="K160" s="170">
        <v>2.15102542400677E-4</v>
      </c>
      <c r="L160" s="170">
        <v>2.9395197807751801E-2</v>
      </c>
      <c r="M160" s="170">
        <v>3.7763241712416303E-2</v>
      </c>
      <c r="N160" s="170">
        <v>4.34570856507219E-4</v>
      </c>
      <c r="O160" s="170">
        <v>0</v>
      </c>
      <c r="P160" s="170">
        <v>4.3849558136891698E-5</v>
      </c>
      <c r="Q160" s="170">
        <v>4.78420414644111E-4</v>
      </c>
      <c r="R160" s="170">
        <v>7.6827385645315902E-4</v>
      </c>
      <c r="S160" s="170">
        <v>1.2584325768702701E-2</v>
      </c>
      <c r="T160" s="170">
        <v>1.38310200398E-2</v>
      </c>
      <c r="U160" s="170">
        <v>4.72635457077195E-4</v>
      </c>
      <c r="V160" s="170">
        <v>0</v>
      </c>
      <c r="W160" s="170">
        <v>4.7690395345962503E-5</v>
      </c>
      <c r="X160" s="170">
        <v>5.2032585242315699E-4</v>
      </c>
      <c r="Y160" s="170">
        <v>3.07309542581263E-3</v>
      </c>
      <c r="Z160" s="170">
        <v>2.9363426793639701E-2</v>
      </c>
      <c r="AA160" s="170">
        <v>3.2956848071875502E-2</v>
      </c>
      <c r="AB160" s="170">
        <v>266.524276180291</v>
      </c>
      <c r="AC160" s="170">
        <v>0.98965107915046802</v>
      </c>
      <c r="AD160" s="170">
        <v>2.2885165335307298</v>
      </c>
      <c r="AE160" s="170">
        <v>269.80244379297199</v>
      </c>
      <c r="AF160" s="170">
        <v>3.5386401091910499E-4</v>
      </c>
      <c r="AG160" s="170">
        <v>8.3286548128885601E-4</v>
      </c>
      <c r="AH160" s="170">
        <v>1.0251140218247401E-3</v>
      </c>
      <c r="AI160" s="170">
        <v>2.2118435140326999E-3</v>
      </c>
      <c r="AJ160" s="170">
        <v>1.0070049094125001E-3</v>
      </c>
      <c r="AK160" s="170">
        <v>2.6566080943946501E-5</v>
      </c>
      <c r="AL160" s="170">
        <v>3.63042693032625E-3</v>
      </c>
      <c r="AM160" s="170">
        <v>4.6639979206826998E-3</v>
      </c>
      <c r="AN160" s="170">
        <v>1.0496528439275299E-3</v>
      </c>
      <c r="AO160" s="170">
        <v>2.47052618003984E-3</v>
      </c>
      <c r="AP160" s="170">
        <v>3.9066467883693001E-3</v>
      </c>
      <c r="AQ160" s="170">
        <v>7.4268258123366803E-3</v>
      </c>
      <c r="AR160" s="170">
        <v>8.8392741287455305E-5</v>
      </c>
      <c r="AS160" s="170">
        <v>1.7825400069172699E-3</v>
      </c>
      <c r="AT160" s="170">
        <v>5.3240118451329897E-3</v>
      </c>
      <c r="AU160" s="170">
        <v>5.7246766482092403E-5</v>
      </c>
      <c r="AV160" s="170">
        <v>1.46790171721565E-2</v>
      </c>
      <c r="AW160" s="170">
        <v>1.5316509658860099E-3</v>
      </c>
      <c r="AX160" s="170">
        <v>3.6049860025587199E-3</v>
      </c>
      <c r="AY160" s="170">
        <v>4.2772864950224899E-3</v>
      </c>
      <c r="AZ160" s="170">
        <v>9.4139234634672293E-3</v>
      </c>
      <c r="BA160" s="170">
        <v>8.8392741287455305E-5</v>
      </c>
      <c r="BB160" s="170">
        <v>1.78254000691654E-3</v>
      </c>
      <c r="BC160" s="170">
        <v>5.3240118451308004E-3</v>
      </c>
      <c r="BD160" s="170">
        <v>5.7246766482092403E-5</v>
      </c>
      <c r="BE160" s="170">
        <v>1.66661148232841E-2</v>
      </c>
      <c r="BF160" s="170">
        <v>3.9963868786712403E-2</v>
      </c>
      <c r="BG160" s="170">
        <v>3.6476008846196999E-2</v>
      </c>
      <c r="BH160" s="170">
        <v>0.17943389599689499</v>
      </c>
      <c r="BI160" s="170">
        <v>0.25587377362980401</v>
      </c>
      <c r="BJ160" s="170">
        <v>2.63747377229571E-3</v>
      </c>
      <c r="BK160" s="170">
        <v>9.7933996947348892E-6</v>
      </c>
      <c r="BL160" s="170">
        <v>2.2646726298843299E-5</v>
      </c>
      <c r="BM160" s="170">
        <v>2.6699138982892801E-3</v>
      </c>
      <c r="BN160" s="170">
        <v>28.478512011512102</v>
      </c>
    </row>
    <row r="161" spans="1:66" x14ac:dyDescent="0.25">
      <c r="A161" s="170" t="s">
        <v>209</v>
      </c>
      <c r="B161" s="170">
        <v>2029</v>
      </c>
      <c r="C161" s="170" t="s">
        <v>176</v>
      </c>
      <c r="D161" s="170">
        <v>2024</v>
      </c>
      <c r="E161" s="170" t="s">
        <v>210</v>
      </c>
      <c r="F161" s="170" t="s">
        <v>211</v>
      </c>
      <c r="G161" s="170">
        <v>9504.3430546243708</v>
      </c>
      <c r="H161" s="170">
        <v>378617.36230115202</v>
      </c>
      <c r="I161" s="170">
        <v>119552.679163611</v>
      </c>
      <c r="J161" s="170">
        <v>1.48174471964904E-2</v>
      </c>
      <c r="K161" s="170">
        <v>8.0739341839640103E-3</v>
      </c>
      <c r="L161" s="170">
        <v>0</v>
      </c>
      <c r="M161" s="170">
        <v>2.28913813804545E-2</v>
      </c>
      <c r="N161" s="170">
        <v>1.63397387671219E-3</v>
      </c>
      <c r="O161" s="170">
        <v>2.7681804876412101E-4</v>
      </c>
      <c r="P161" s="170">
        <v>0</v>
      </c>
      <c r="Q161" s="170">
        <v>1.91079192547631E-3</v>
      </c>
      <c r="R161" s="170">
        <v>1.25206260293075E-3</v>
      </c>
      <c r="S161" s="170">
        <v>1.36725236240037E-2</v>
      </c>
      <c r="T161" s="170">
        <v>1.6835378152410801E-2</v>
      </c>
      <c r="U161" s="170">
        <v>1.70785492476542E-3</v>
      </c>
      <c r="V161" s="170">
        <v>2.8933453256733602E-4</v>
      </c>
      <c r="W161" s="170">
        <v>0</v>
      </c>
      <c r="X161" s="170">
        <v>1.9971894573327601E-3</v>
      </c>
      <c r="Y161" s="170">
        <v>5.008250411723E-3</v>
      </c>
      <c r="Z161" s="170">
        <v>3.1902555122675501E-2</v>
      </c>
      <c r="AA161" s="170">
        <v>3.8907994991731198E-2</v>
      </c>
      <c r="AB161" s="170">
        <v>167.37011336620799</v>
      </c>
      <c r="AC161" s="170">
        <v>1.1523969025532901</v>
      </c>
      <c r="AD161" s="170">
        <v>0</v>
      </c>
      <c r="AE161" s="170">
        <v>168.52251026876201</v>
      </c>
      <c r="AF161" s="170">
        <v>7.40129824368015E-4</v>
      </c>
      <c r="AG161" s="170">
        <v>5.3411776190237701E-5</v>
      </c>
      <c r="AH161" s="170">
        <v>0</v>
      </c>
      <c r="AI161" s="170">
        <v>7.9354160055825301E-4</v>
      </c>
      <c r="AJ161" s="170">
        <v>2.63082510551076E-2</v>
      </c>
      <c r="AK161" s="170">
        <v>1.81140745009625E-4</v>
      </c>
      <c r="AL161" s="170">
        <v>0</v>
      </c>
      <c r="AM161" s="170">
        <v>2.64893918001173E-2</v>
      </c>
      <c r="AN161" s="170">
        <v>1.5934559357605502E-2</v>
      </c>
      <c r="AO161" s="170">
        <v>1.1499240944995201E-3</v>
      </c>
      <c r="AP161" s="170">
        <v>0</v>
      </c>
      <c r="AQ161" s="170">
        <v>1.7084483452105E-2</v>
      </c>
      <c r="AR161" s="170">
        <v>0</v>
      </c>
      <c r="AS161" s="170">
        <v>0</v>
      </c>
      <c r="AT161" s="170">
        <v>0</v>
      </c>
      <c r="AU161" s="170">
        <v>0</v>
      </c>
      <c r="AV161" s="170">
        <v>1.7084483452105E-2</v>
      </c>
      <c r="AW161" s="170">
        <v>1.8140436427146502E-2</v>
      </c>
      <c r="AX161" s="170">
        <v>1.3091121294393499E-3</v>
      </c>
      <c r="AY161" s="170">
        <v>0</v>
      </c>
      <c r="AZ161" s="170">
        <v>1.9449548556585899E-2</v>
      </c>
      <c r="BA161" s="170">
        <v>0</v>
      </c>
      <c r="BB161" s="170">
        <v>0</v>
      </c>
      <c r="BC161" s="170">
        <v>0</v>
      </c>
      <c r="BD161" s="170">
        <v>0</v>
      </c>
      <c r="BE161" s="170">
        <v>1.9449548556585899E-2</v>
      </c>
      <c r="BF161" s="170">
        <v>6.5579652401761196E-2</v>
      </c>
      <c r="BG161" s="170">
        <v>9.5311643084102695E-3</v>
      </c>
      <c r="BH161" s="170">
        <v>0</v>
      </c>
      <c r="BI161" s="170">
        <v>7.5110816710171502E-2</v>
      </c>
      <c r="BJ161" s="170">
        <v>1.5822494719967401E-3</v>
      </c>
      <c r="BK161" s="170">
        <v>1.0894295008369E-5</v>
      </c>
      <c r="BL161" s="170">
        <v>0</v>
      </c>
      <c r="BM161" s="170">
        <v>1.59314376700511E-3</v>
      </c>
      <c r="BN161" s="170">
        <v>15.019236812618299</v>
      </c>
    </row>
    <row r="162" spans="1:66" x14ac:dyDescent="0.25">
      <c r="A162" s="170" t="s">
        <v>209</v>
      </c>
      <c r="B162" s="170">
        <v>2029</v>
      </c>
      <c r="C162" s="170" t="s">
        <v>176</v>
      </c>
      <c r="D162" s="170">
        <v>2025</v>
      </c>
      <c r="E162" s="170" t="s">
        <v>210</v>
      </c>
      <c r="F162" s="170" t="s">
        <v>212</v>
      </c>
      <c r="G162" s="170">
        <v>9064.3879471763103</v>
      </c>
      <c r="H162" s="170">
        <v>383423.85862855398</v>
      </c>
      <c r="I162" s="170">
        <v>135045.874474885</v>
      </c>
      <c r="J162" s="170">
        <v>9.0197037088277799E-3</v>
      </c>
      <c r="K162" s="170">
        <v>2.2280921968352501E-4</v>
      </c>
      <c r="L162" s="170">
        <v>3.1323386411078298E-2</v>
      </c>
      <c r="M162" s="170">
        <v>4.0565899339589602E-2</v>
      </c>
      <c r="N162" s="170">
        <v>4.78276537815227E-4</v>
      </c>
      <c r="O162" s="170">
        <v>0</v>
      </c>
      <c r="P162" s="170">
        <v>4.5420596720559597E-5</v>
      </c>
      <c r="Q162" s="170">
        <v>5.2369713453578697E-4</v>
      </c>
      <c r="R162" s="170">
        <v>8.4530491248905703E-4</v>
      </c>
      <c r="S162" s="170">
        <v>1.38460944665707E-2</v>
      </c>
      <c r="T162" s="170">
        <v>1.5215096513595599E-2</v>
      </c>
      <c r="U162" s="170">
        <v>5.20169373244298E-4</v>
      </c>
      <c r="V162" s="170">
        <v>0</v>
      </c>
      <c r="W162" s="170">
        <v>4.9399043148637799E-5</v>
      </c>
      <c r="X162" s="170">
        <v>5.6956841639293598E-4</v>
      </c>
      <c r="Y162" s="170">
        <v>3.3812196499562299E-3</v>
      </c>
      <c r="Z162" s="170">
        <v>3.2307553755331703E-2</v>
      </c>
      <c r="AA162" s="170">
        <v>3.6258341821680903E-2</v>
      </c>
      <c r="AB162" s="170">
        <v>285.804931539851</v>
      </c>
      <c r="AC162" s="170">
        <v>1.00083141299554</v>
      </c>
      <c r="AD162" s="170">
        <v>2.3254386989870599</v>
      </c>
      <c r="AE162" s="170">
        <v>289.13120165183301</v>
      </c>
      <c r="AF162" s="170">
        <v>4.0703486365651698E-4</v>
      </c>
      <c r="AG162" s="170">
        <v>8.6756062104527605E-4</v>
      </c>
      <c r="AH162" s="170">
        <v>1.0735193805626001E-3</v>
      </c>
      <c r="AI162" s="170">
        <v>2.3481148652643902E-3</v>
      </c>
      <c r="AJ162" s="170">
        <v>1.12216897392951E-3</v>
      </c>
      <c r="AK162" s="170">
        <v>2.7718206315839499E-5</v>
      </c>
      <c r="AL162" s="170">
        <v>3.8967273051055298E-3</v>
      </c>
      <c r="AM162" s="170">
        <v>5.0466144853508798E-3</v>
      </c>
      <c r="AN162" s="170">
        <v>1.20062697546775E-3</v>
      </c>
      <c r="AO162" s="170">
        <v>2.5590400012894701E-3</v>
      </c>
      <c r="AP162" s="170">
        <v>4.0682208520703596E-3</v>
      </c>
      <c r="AQ162" s="170">
        <v>7.8278878288275799E-3</v>
      </c>
      <c r="AR162" s="170">
        <v>7.62486110741537E-5</v>
      </c>
      <c r="AS162" s="170">
        <v>1.3931786985102201E-3</v>
      </c>
      <c r="AT162" s="170">
        <v>4.0640421554935099E-3</v>
      </c>
      <c r="AU162" s="170">
        <v>4.6249218889850802E-5</v>
      </c>
      <c r="AV162" s="170">
        <v>1.34076065127953E-2</v>
      </c>
      <c r="AW162" s="170">
        <v>1.75195206423024E-3</v>
      </c>
      <c r="AX162" s="170">
        <v>3.7341451627473199E-3</v>
      </c>
      <c r="AY162" s="170">
        <v>4.4541897570916202E-3</v>
      </c>
      <c r="AZ162" s="170">
        <v>9.9402869840691903E-3</v>
      </c>
      <c r="BA162" s="170">
        <v>7.62486110741537E-5</v>
      </c>
      <c r="BB162" s="170">
        <v>1.39317869850965E-3</v>
      </c>
      <c r="BC162" s="170">
        <v>4.0640421554918402E-3</v>
      </c>
      <c r="BD162" s="170">
        <v>4.6249218889850802E-5</v>
      </c>
      <c r="BE162" s="170">
        <v>1.55200056680346E-2</v>
      </c>
      <c r="BF162" s="170">
        <v>4.3785001978285498E-2</v>
      </c>
      <c r="BG162" s="170">
        <v>3.7782868475128399E-2</v>
      </c>
      <c r="BH162" s="170">
        <v>0.19048536622541801</v>
      </c>
      <c r="BI162" s="170">
        <v>0.27205323667883202</v>
      </c>
      <c r="BJ162" s="170">
        <v>2.8282714870566401E-3</v>
      </c>
      <c r="BK162" s="170">
        <v>9.9040381615361602E-6</v>
      </c>
      <c r="BL162" s="170">
        <v>2.3012101057207002E-5</v>
      </c>
      <c r="BM162" s="170">
        <v>2.8611876262753799E-3</v>
      </c>
      <c r="BN162" s="170">
        <v>30.518724305784598</v>
      </c>
    </row>
    <row r="163" spans="1:66" x14ac:dyDescent="0.25">
      <c r="A163" s="170" t="s">
        <v>209</v>
      </c>
      <c r="B163" s="170">
        <v>2029</v>
      </c>
      <c r="C163" s="170" t="s">
        <v>176</v>
      </c>
      <c r="D163" s="170">
        <v>2025</v>
      </c>
      <c r="E163" s="170" t="s">
        <v>210</v>
      </c>
      <c r="F163" s="170" t="s">
        <v>211</v>
      </c>
      <c r="G163" s="170">
        <v>9669.1688998871105</v>
      </c>
      <c r="H163" s="170">
        <v>409106.01124601898</v>
      </c>
      <c r="I163" s="170">
        <v>121625.98094610299</v>
      </c>
      <c r="J163" s="170">
        <v>1.52146584191273E-2</v>
      </c>
      <c r="K163" s="170">
        <v>8.2139536486254897E-3</v>
      </c>
      <c r="L163" s="170">
        <v>0</v>
      </c>
      <c r="M163" s="170">
        <v>2.3428612067752801E-2</v>
      </c>
      <c r="N163" s="170">
        <v>1.58464037762349E-3</v>
      </c>
      <c r="O163" s="170">
        <v>2.8161867186971598E-4</v>
      </c>
      <c r="P163" s="170">
        <v>0</v>
      </c>
      <c r="Q163" s="170">
        <v>1.86625904949321E-3</v>
      </c>
      <c r="R163" s="170">
        <v>1.3528865506909401E-3</v>
      </c>
      <c r="S163" s="170">
        <v>1.4773521133544999E-2</v>
      </c>
      <c r="T163" s="170">
        <v>1.79926667337292E-2</v>
      </c>
      <c r="U163" s="170">
        <v>1.6562907837621001E-3</v>
      </c>
      <c r="V163" s="170">
        <v>2.9435221854731599E-4</v>
      </c>
      <c r="W163" s="170">
        <v>0</v>
      </c>
      <c r="X163" s="170">
        <v>1.95064300230941E-3</v>
      </c>
      <c r="Y163" s="170">
        <v>5.4115462027637604E-3</v>
      </c>
      <c r="Z163" s="170">
        <v>3.44715493116051E-2</v>
      </c>
      <c r="AA163" s="170">
        <v>4.18337385166783E-2</v>
      </c>
      <c r="AB163" s="170">
        <v>176.24500923769901</v>
      </c>
      <c r="AC163" s="170">
        <v>1.1425536529576801</v>
      </c>
      <c r="AD163" s="170">
        <v>0</v>
      </c>
      <c r="AE163" s="170">
        <v>177.38756289065699</v>
      </c>
      <c r="AF163" s="170">
        <v>7.8053492832324102E-4</v>
      </c>
      <c r="AG163" s="170">
        <v>5.4338051799918698E-5</v>
      </c>
      <c r="AH163" s="170">
        <v>0</v>
      </c>
      <c r="AI163" s="170">
        <v>8.3487298012316E-4</v>
      </c>
      <c r="AJ163" s="170">
        <v>2.7703261095904201E-2</v>
      </c>
      <c r="AK163" s="170">
        <v>1.7959352324851599E-4</v>
      </c>
      <c r="AL163" s="170">
        <v>0</v>
      </c>
      <c r="AM163" s="170">
        <v>2.78828546191527E-2</v>
      </c>
      <c r="AN163" s="170">
        <v>1.68044574567323E-2</v>
      </c>
      <c r="AO163" s="170">
        <v>1.1698662630191699E-3</v>
      </c>
      <c r="AP163" s="170">
        <v>0</v>
      </c>
      <c r="AQ163" s="170">
        <v>1.7974323719751401E-2</v>
      </c>
      <c r="AR163" s="170">
        <v>0</v>
      </c>
      <c r="AS163" s="170">
        <v>0</v>
      </c>
      <c r="AT163" s="170">
        <v>0</v>
      </c>
      <c r="AU163" s="170">
        <v>0</v>
      </c>
      <c r="AV163" s="170">
        <v>1.7974323719751401E-2</v>
      </c>
      <c r="AW163" s="170">
        <v>1.9130757578247101E-2</v>
      </c>
      <c r="AX163" s="170">
        <v>1.3318149624535201E-3</v>
      </c>
      <c r="AY163" s="170">
        <v>0</v>
      </c>
      <c r="AZ163" s="170">
        <v>2.0462572540700601E-2</v>
      </c>
      <c r="BA163" s="170">
        <v>0</v>
      </c>
      <c r="BB163" s="170">
        <v>0</v>
      </c>
      <c r="BC163" s="170">
        <v>0</v>
      </c>
      <c r="BD163" s="170">
        <v>0</v>
      </c>
      <c r="BE163" s="170">
        <v>2.0462572540700601E-2</v>
      </c>
      <c r="BF163" s="170">
        <v>6.4065329742921798E-2</v>
      </c>
      <c r="BG163" s="170">
        <v>9.6964552921682007E-3</v>
      </c>
      <c r="BH163" s="170">
        <v>0</v>
      </c>
      <c r="BI163" s="170">
        <v>7.3761785035089997E-2</v>
      </c>
      <c r="BJ163" s="170">
        <v>1.66614915411005E-3</v>
      </c>
      <c r="BK163" s="170">
        <v>1.0801240901144201E-5</v>
      </c>
      <c r="BL163" s="170">
        <v>0</v>
      </c>
      <c r="BM163" s="170">
        <v>1.67695039501119E-3</v>
      </c>
      <c r="BN163" s="170">
        <v>15.8093171672975</v>
      </c>
    </row>
    <row r="164" spans="1:66" x14ac:dyDescent="0.25">
      <c r="A164" s="170" t="s">
        <v>209</v>
      </c>
      <c r="B164" s="170">
        <v>2029</v>
      </c>
      <c r="C164" s="170" t="s">
        <v>176</v>
      </c>
      <c r="D164" s="170">
        <v>2026</v>
      </c>
      <c r="E164" s="170" t="s">
        <v>210</v>
      </c>
      <c r="F164" s="170" t="s">
        <v>212</v>
      </c>
      <c r="G164" s="170">
        <v>9394.1074764797395</v>
      </c>
      <c r="H164" s="170">
        <v>425850.37912781799</v>
      </c>
      <c r="I164" s="170">
        <v>139958.204179408</v>
      </c>
      <c r="J164" s="170">
        <v>1.091117430681E-2</v>
      </c>
      <c r="K164" s="170">
        <v>2.3091396447894299E-4</v>
      </c>
      <c r="L164" s="170">
        <v>3.5204350148196298E-2</v>
      </c>
      <c r="M164" s="170">
        <v>4.63464384194852E-2</v>
      </c>
      <c r="N164" s="170">
        <v>5.3133763489246195E-4</v>
      </c>
      <c r="O164" s="170">
        <v>0</v>
      </c>
      <c r="P164" s="170">
        <v>4.7072783041209001E-5</v>
      </c>
      <c r="Q164" s="170">
        <v>5.7841041793367097E-4</v>
      </c>
      <c r="R164" s="170">
        <v>9.38839379348066E-4</v>
      </c>
      <c r="S164" s="170">
        <v>1.53781890337213E-2</v>
      </c>
      <c r="T164" s="170">
        <v>1.6895438831003001E-2</v>
      </c>
      <c r="U164" s="170">
        <v>5.7787815765676502E-4</v>
      </c>
      <c r="V164" s="170">
        <v>0</v>
      </c>
      <c r="W164" s="170">
        <v>5.1195946519271097E-5</v>
      </c>
      <c r="X164" s="170">
        <v>6.2907410417603604E-4</v>
      </c>
      <c r="Y164" s="170">
        <v>3.7553575173922601E-3</v>
      </c>
      <c r="Z164" s="170">
        <v>3.5882441078682999E-2</v>
      </c>
      <c r="AA164" s="170">
        <v>4.0266872700251297E-2</v>
      </c>
      <c r="AB164" s="170">
        <v>309.525155056627</v>
      </c>
      <c r="AC164" s="170">
        <v>1.01317094658841</v>
      </c>
      <c r="AD164" s="170">
        <v>2.3799728089003702</v>
      </c>
      <c r="AE164" s="170">
        <v>312.91829881211601</v>
      </c>
      <c r="AF164" s="170">
        <v>5.0027426407884103E-4</v>
      </c>
      <c r="AG164" s="170">
        <v>9.0024708719979097E-4</v>
      </c>
      <c r="AH164" s="170">
        <v>1.18668844955165E-3</v>
      </c>
      <c r="AI164" s="170">
        <v>2.5872098008302901E-3</v>
      </c>
      <c r="AJ164" s="170">
        <v>1.3459206903351699E-3</v>
      </c>
      <c r="AK164" s="170">
        <v>2.8481719569858401E-5</v>
      </c>
      <c r="AL164" s="170">
        <v>4.34221821830997E-3</v>
      </c>
      <c r="AM164" s="170">
        <v>5.7166206282150004E-3</v>
      </c>
      <c r="AN164" s="170">
        <v>1.4738264441785101E-3</v>
      </c>
      <c r="AO164" s="170">
        <v>2.6521257639036599E-3</v>
      </c>
      <c r="AP164" s="170">
        <v>4.4914494123664203E-3</v>
      </c>
      <c r="AQ164" s="170">
        <v>8.6174016204486007E-3</v>
      </c>
      <c r="AR164" s="170">
        <v>6.8121029237183604E-5</v>
      </c>
      <c r="AS164" s="170">
        <v>1.11934925831218E-3</v>
      </c>
      <c r="AT164" s="170">
        <v>2.9017303242105498E-3</v>
      </c>
      <c r="AU164" s="170">
        <v>3.8638580816068599E-5</v>
      </c>
      <c r="AV164" s="170">
        <v>1.27452408130245E-2</v>
      </c>
      <c r="AW164" s="170">
        <v>2.1506040876598802E-3</v>
      </c>
      <c r="AX164" s="170">
        <v>3.86997568904284E-3</v>
      </c>
      <c r="AY164" s="170">
        <v>4.9175717579040901E-3</v>
      </c>
      <c r="AZ164" s="170">
        <v>1.09381515346068E-2</v>
      </c>
      <c r="BA164" s="170">
        <v>6.8121029237183604E-5</v>
      </c>
      <c r="BB164" s="170">
        <v>1.1193492583117201E-3</v>
      </c>
      <c r="BC164" s="170">
        <v>2.9017303242093598E-3</v>
      </c>
      <c r="BD164" s="170">
        <v>3.8638580816068599E-5</v>
      </c>
      <c r="BE164" s="170">
        <v>1.50659907271811E-2</v>
      </c>
      <c r="BF164" s="170">
        <v>5.0286432094884301E-2</v>
      </c>
      <c r="BG164" s="170">
        <v>3.9157230393655297E-2</v>
      </c>
      <c r="BH164" s="170">
        <v>0.21068599887648901</v>
      </c>
      <c r="BI164" s="170">
        <v>0.300129661365028</v>
      </c>
      <c r="BJ164" s="170">
        <v>3.0630023276955898E-3</v>
      </c>
      <c r="BK164" s="170">
        <v>1.0026147849553999E-5</v>
      </c>
      <c r="BL164" s="170">
        <v>2.3551760283200198E-5</v>
      </c>
      <c r="BM164" s="170">
        <v>3.0965802358283502E-3</v>
      </c>
      <c r="BN164" s="170">
        <v>33.029528591597199</v>
      </c>
    </row>
    <row r="165" spans="1:66" x14ac:dyDescent="0.25">
      <c r="A165" s="170" t="s">
        <v>209</v>
      </c>
      <c r="B165" s="170">
        <v>2029</v>
      </c>
      <c r="C165" s="170" t="s">
        <v>176</v>
      </c>
      <c r="D165" s="170">
        <v>2026</v>
      </c>
      <c r="E165" s="170" t="s">
        <v>210</v>
      </c>
      <c r="F165" s="170" t="s">
        <v>211</v>
      </c>
      <c r="G165" s="170">
        <v>9902.3791849982699</v>
      </c>
      <c r="H165" s="170">
        <v>448959.74491669697</v>
      </c>
      <c r="I165" s="170">
        <v>124559.47295426299</v>
      </c>
      <c r="J165" s="170">
        <v>1.5779564998888999E-2</v>
      </c>
      <c r="K165" s="170">
        <v>8.4120656572292795E-3</v>
      </c>
      <c r="L165" s="170">
        <v>0</v>
      </c>
      <c r="M165" s="170">
        <v>2.4191630656118301E-2</v>
      </c>
      <c r="N165" s="170">
        <v>1.53049921039896E-3</v>
      </c>
      <c r="O165" s="170">
        <v>2.8841102097845202E-4</v>
      </c>
      <c r="P165" s="170">
        <v>0</v>
      </c>
      <c r="Q165" s="170">
        <v>1.81891023137741E-3</v>
      </c>
      <c r="R165" s="170">
        <v>1.4846802149142101E-3</v>
      </c>
      <c r="S165" s="170">
        <v>1.6212707946863102E-2</v>
      </c>
      <c r="T165" s="170">
        <v>1.9516298393154798E-2</v>
      </c>
      <c r="U165" s="170">
        <v>1.5997015932035399E-3</v>
      </c>
      <c r="V165" s="170">
        <v>3.0145168754214599E-4</v>
      </c>
      <c r="W165" s="170">
        <v>0</v>
      </c>
      <c r="X165" s="170">
        <v>1.90115328074568E-3</v>
      </c>
      <c r="Y165" s="170">
        <v>5.9387208596568403E-3</v>
      </c>
      <c r="Z165" s="170">
        <v>3.7829651876014003E-2</v>
      </c>
      <c r="AA165" s="170">
        <v>4.5669526016416599E-2</v>
      </c>
      <c r="AB165" s="170">
        <v>188.58264187557401</v>
      </c>
      <c r="AC165" s="170">
        <v>1.14089128991796</v>
      </c>
      <c r="AD165" s="170">
        <v>0</v>
      </c>
      <c r="AE165" s="170">
        <v>189.723533165492</v>
      </c>
      <c r="AF165" s="170">
        <v>8.3446646916211602E-4</v>
      </c>
      <c r="AG165" s="170">
        <v>5.5648629025722697E-5</v>
      </c>
      <c r="AH165" s="170">
        <v>0</v>
      </c>
      <c r="AI165" s="170">
        <v>8.9011509818783896E-4</v>
      </c>
      <c r="AJ165" s="170">
        <v>2.96425651349276E-2</v>
      </c>
      <c r="AK165" s="170">
        <v>1.7933222292843999E-4</v>
      </c>
      <c r="AL165" s="170">
        <v>0</v>
      </c>
      <c r="AM165" s="170">
        <v>2.9821897357856099E-2</v>
      </c>
      <c r="AN165" s="170">
        <v>1.79655717780988E-2</v>
      </c>
      <c r="AO165" s="170">
        <v>1.19808221907138E-3</v>
      </c>
      <c r="AP165" s="170">
        <v>0</v>
      </c>
      <c r="AQ165" s="170">
        <v>1.91636539971702E-2</v>
      </c>
      <c r="AR165" s="170">
        <v>0</v>
      </c>
      <c r="AS165" s="170">
        <v>0</v>
      </c>
      <c r="AT165" s="170">
        <v>0</v>
      </c>
      <c r="AU165" s="170">
        <v>0</v>
      </c>
      <c r="AV165" s="170">
        <v>1.91636539971702E-2</v>
      </c>
      <c r="AW165" s="170">
        <v>2.04526090369977E-2</v>
      </c>
      <c r="AX165" s="170">
        <v>1.36393695249475E-3</v>
      </c>
      <c r="AY165" s="170">
        <v>0</v>
      </c>
      <c r="AZ165" s="170">
        <v>2.1816545989492401E-2</v>
      </c>
      <c r="BA165" s="170">
        <v>0</v>
      </c>
      <c r="BB165" s="170">
        <v>0</v>
      </c>
      <c r="BC165" s="170">
        <v>0</v>
      </c>
      <c r="BD165" s="170">
        <v>0</v>
      </c>
      <c r="BE165" s="170">
        <v>2.1816545989492401E-2</v>
      </c>
      <c r="BF165" s="170">
        <v>6.2477456508724598E-2</v>
      </c>
      <c r="BG165" s="170">
        <v>9.9303236966471701E-3</v>
      </c>
      <c r="BH165" s="170">
        <v>0</v>
      </c>
      <c r="BI165" s="170">
        <v>7.2407780205371697E-2</v>
      </c>
      <c r="BJ165" s="170">
        <v>1.7827841514482801E-3</v>
      </c>
      <c r="BK165" s="170">
        <v>1.0785525592186301E-5</v>
      </c>
      <c r="BL165" s="170">
        <v>0</v>
      </c>
      <c r="BM165" s="170">
        <v>1.79356967704046E-3</v>
      </c>
      <c r="BN165" s="170">
        <v>16.9087362216166</v>
      </c>
    </row>
    <row r="166" spans="1:66" x14ac:dyDescent="0.25">
      <c r="A166" s="170" t="s">
        <v>209</v>
      </c>
      <c r="B166" s="170">
        <v>2029</v>
      </c>
      <c r="C166" s="170" t="s">
        <v>176</v>
      </c>
      <c r="D166" s="170">
        <v>2027</v>
      </c>
      <c r="E166" s="170" t="s">
        <v>210</v>
      </c>
      <c r="F166" s="170" t="s">
        <v>212</v>
      </c>
      <c r="G166" s="170">
        <v>9702.5067107211398</v>
      </c>
      <c r="H166" s="170">
        <v>477748.05541094602</v>
      </c>
      <c r="I166" s="170">
        <v>144552.89325474601</v>
      </c>
      <c r="J166" s="170">
        <v>1.37158445458299E-2</v>
      </c>
      <c r="K166" s="170">
        <v>2.3849464098272399E-4</v>
      </c>
      <c r="L166" s="170">
        <v>4.13141632770124E-2</v>
      </c>
      <c r="M166" s="170">
        <v>5.52685024638251E-2</v>
      </c>
      <c r="N166" s="170">
        <v>5.9623825179274705E-4</v>
      </c>
      <c r="O166" s="170">
        <v>0</v>
      </c>
      <c r="P166" s="170">
        <v>4.8618135836018602E-5</v>
      </c>
      <c r="Q166" s="170">
        <v>6.4485638762876597E-4</v>
      </c>
      <c r="R166" s="170">
        <v>1.05325417050323E-3</v>
      </c>
      <c r="S166" s="170">
        <v>1.7252303312842901E-2</v>
      </c>
      <c r="T166" s="170">
        <v>1.8950413870974899E-2</v>
      </c>
      <c r="U166" s="170">
        <v>6.4846350012495897E-4</v>
      </c>
      <c r="V166" s="170">
        <v>0</v>
      </c>
      <c r="W166" s="170">
        <v>5.2876658682969198E-5</v>
      </c>
      <c r="X166" s="170">
        <v>7.0134015880792802E-4</v>
      </c>
      <c r="Y166" s="170">
        <v>4.2130166820129296E-3</v>
      </c>
      <c r="Z166" s="170">
        <v>4.0255374396633598E-2</v>
      </c>
      <c r="AA166" s="170">
        <v>4.5169731237454401E-2</v>
      </c>
      <c r="AB166" s="170">
        <v>338.784512362425</v>
      </c>
      <c r="AC166" s="170">
        <v>1.02270612599073</v>
      </c>
      <c r="AD166" s="170">
        <v>2.4449250919897798</v>
      </c>
      <c r="AE166" s="170">
        <v>342.25214358040603</v>
      </c>
      <c r="AF166" s="170">
        <v>6.4815692806681805E-4</v>
      </c>
      <c r="AG166" s="170">
        <v>9.2781072398432697E-4</v>
      </c>
      <c r="AH166" s="170">
        <v>1.3665434827142299E-3</v>
      </c>
      <c r="AI166" s="170">
        <v>2.9425111347653799E-3</v>
      </c>
      <c r="AJ166" s="170">
        <v>1.6608925898876001E-3</v>
      </c>
      <c r="AK166" s="170">
        <v>2.8878032533857099E-5</v>
      </c>
      <c r="AL166" s="170">
        <v>5.0025012749022003E-3</v>
      </c>
      <c r="AM166" s="170">
        <v>6.6922718973236603E-3</v>
      </c>
      <c r="AN166" s="170">
        <v>1.9136287635141301E-3</v>
      </c>
      <c r="AO166" s="170">
        <v>2.7391924231629501E-3</v>
      </c>
      <c r="AP166" s="170">
        <v>5.1832725022760203E-3</v>
      </c>
      <c r="AQ166" s="170">
        <v>9.8360936889531105E-3</v>
      </c>
      <c r="AR166" s="170">
        <v>6.2729387293433301E-5</v>
      </c>
      <c r="AS166" s="170">
        <v>9.2787794176234803E-4</v>
      </c>
      <c r="AT166" s="170">
        <v>2.1803002399447499E-3</v>
      </c>
      <c r="AU166" s="170">
        <v>3.3404170621080497E-5</v>
      </c>
      <c r="AV166" s="170">
        <v>1.30404054285747E-2</v>
      </c>
      <c r="AW166" s="170">
        <v>2.7923625996349199E-3</v>
      </c>
      <c r="AX166" s="170">
        <v>3.9970231538522302E-3</v>
      </c>
      <c r="AY166" s="170">
        <v>5.67503096005793E-3</v>
      </c>
      <c r="AZ166" s="170">
        <v>1.2464416713545E-2</v>
      </c>
      <c r="BA166" s="170">
        <v>6.2729387293433301E-5</v>
      </c>
      <c r="BB166" s="170">
        <v>9.2787794176196596E-4</v>
      </c>
      <c r="BC166" s="170">
        <v>2.18030023994385E-3</v>
      </c>
      <c r="BD166" s="170">
        <v>3.3404170621080497E-5</v>
      </c>
      <c r="BE166" s="170">
        <v>1.5668728453165401E-2</v>
      </c>
      <c r="BF166" s="170">
        <v>6.0425739979571201E-2</v>
      </c>
      <c r="BG166" s="170">
        <v>4.0442723443277297E-2</v>
      </c>
      <c r="BH166" s="170">
        <v>0.24048694776353699</v>
      </c>
      <c r="BI166" s="170">
        <v>0.34135541118638602</v>
      </c>
      <c r="BJ166" s="170">
        <v>3.35254738750872E-3</v>
      </c>
      <c r="BK166" s="170">
        <v>1.0120506179489901E-5</v>
      </c>
      <c r="BL166" s="170">
        <v>2.4194515778325E-5</v>
      </c>
      <c r="BM166" s="170">
        <v>3.3868624094665302E-3</v>
      </c>
      <c r="BN166" s="170">
        <v>36.125809851446</v>
      </c>
    </row>
    <row r="167" spans="1:66" x14ac:dyDescent="0.25">
      <c r="A167" s="170" t="s">
        <v>209</v>
      </c>
      <c r="B167" s="170">
        <v>2029</v>
      </c>
      <c r="C167" s="170" t="s">
        <v>176</v>
      </c>
      <c r="D167" s="170">
        <v>2027</v>
      </c>
      <c r="E167" s="170" t="s">
        <v>210</v>
      </c>
      <c r="F167" s="170" t="s">
        <v>211</v>
      </c>
      <c r="G167" s="170">
        <v>10072.883822461201</v>
      </c>
      <c r="H167" s="170">
        <v>496017.476947513</v>
      </c>
      <c r="I167" s="170">
        <v>126704.206798713</v>
      </c>
      <c r="J167" s="170">
        <v>1.6371830313733501E-2</v>
      </c>
      <c r="K167" s="170">
        <v>8.5569092527333999E-3</v>
      </c>
      <c r="L167" s="170">
        <v>0</v>
      </c>
      <c r="M167" s="170">
        <v>2.49287395664669E-2</v>
      </c>
      <c r="N167" s="170">
        <v>1.4495331345992101E-3</v>
      </c>
      <c r="O167" s="170">
        <v>2.93377041331091E-4</v>
      </c>
      <c r="P167" s="170">
        <v>0</v>
      </c>
      <c r="Q167" s="170">
        <v>1.7429101759302999E-3</v>
      </c>
      <c r="R167" s="170">
        <v>1.64029702576626E-3</v>
      </c>
      <c r="S167" s="170">
        <v>1.79120435213675E-2</v>
      </c>
      <c r="T167" s="170">
        <v>2.12952507230641E-2</v>
      </c>
      <c r="U167" s="170">
        <v>1.5150745907377701E-3</v>
      </c>
      <c r="V167" s="170">
        <v>3.0664224929874201E-4</v>
      </c>
      <c r="W167" s="170">
        <v>0</v>
      </c>
      <c r="X167" s="170">
        <v>1.8217168400365101E-3</v>
      </c>
      <c r="Y167" s="170">
        <v>6.5611881030650399E-3</v>
      </c>
      <c r="Z167" s="170">
        <v>4.1794768216524301E-2</v>
      </c>
      <c r="AA167" s="170">
        <v>5.0177673159625902E-2</v>
      </c>
      <c r="AB167" s="170">
        <v>203.253644812571</v>
      </c>
      <c r="AC167" s="170">
        <v>1.13216413181887</v>
      </c>
      <c r="AD167" s="170">
        <v>0</v>
      </c>
      <c r="AE167" s="170">
        <v>204.38580894438999</v>
      </c>
      <c r="AF167" s="170">
        <v>8.9636195365942501E-4</v>
      </c>
      <c r="AG167" s="170">
        <v>5.6606817875096898E-5</v>
      </c>
      <c r="AH167" s="170">
        <v>0</v>
      </c>
      <c r="AI167" s="170">
        <v>9.5296877153452095E-4</v>
      </c>
      <c r="AJ167" s="170">
        <v>3.1948642490878497E-2</v>
      </c>
      <c r="AK167" s="170">
        <v>1.77960435208096E-4</v>
      </c>
      <c r="AL167" s="170">
        <v>0</v>
      </c>
      <c r="AM167" s="170">
        <v>3.21266029260866E-2</v>
      </c>
      <c r="AN167" s="170">
        <v>1.92981451175562E-2</v>
      </c>
      <c r="AO167" s="170">
        <v>1.2187114608522901E-3</v>
      </c>
      <c r="AP167" s="170">
        <v>0</v>
      </c>
      <c r="AQ167" s="170">
        <v>2.0516856578408502E-2</v>
      </c>
      <c r="AR167" s="170">
        <v>0</v>
      </c>
      <c r="AS167" s="170">
        <v>0</v>
      </c>
      <c r="AT167" s="170">
        <v>0</v>
      </c>
      <c r="AU167" s="170">
        <v>0</v>
      </c>
      <c r="AV167" s="170">
        <v>2.0516856578408502E-2</v>
      </c>
      <c r="AW167" s="170">
        <v>2.1969655188474699E-2</v>
      </c>
      <c r="AX167" s="170">
        <v>1.38742197273713E-3</v>
      </c>
      <c r="AY167" s="170">
        <v>0</v>
      </c>
      <c r="AZ167" s="170">
        <v>2.3357077161211801E-2</v>
      </c>
      <c r="BA167" s="170">
        <v>0</v>
      </c>
      <c r="BB167" s="170">
        <v>0</v>
      </c>
      <c r="BC167" s="170">
        <v>0</v>
      </c>
      <c r="BD167" s="170">
        <v>0</v>
      </c>
      <c r="BE167" s="170">
        <v>2.3357077161211801E-2</v>
      </c>
      <c r="BF167" s="170">
        <v>5.9966247814894097E-2</v>
      </c>
      <c r="BG167" s="170">
        <v>1.0101309498155501E-2</v>
      </c>
      <c r="BH167" s="170">
        <v>0</v>
      </c>
      <c r="BI167" s="170">
        <v>7.0067557313049603E-2</v>
      </c>
      <c r="BJ167" s="170">
        <v>1.92147788943921E-3</v>
      </c>
      <c r="BK167" s="170">
        <v>1.0703022563320601E-5</v>
      </c>
      <c r="BL167" s="170">
        <v>0</v>
      </c>
      <c r="BM167" s="170">
        <v>1.93218091200254E-3</v>
      </c>
      <c r="BN167" s="170">
        <v>18.2154826721886</v>
      </c>
    </row>
    <row r="168" spans="1:66" x14ac:dyDescent="0.25">
      <c r="A168" s="170" t="s">
        <v>209</v>
      </c>
      <c r="B168" s="170">
        <v>2029</v>
      </c>
      <c r="C168" s="170" t="s">
        <v>176</v>
      </c>
      <c r="D168" s="170">
        <v>2028</v>
      </c>
      <c r="E168" s="170" t="s">
        <v>210</v>
      </c>
      <c r="F168" s="170" t="s">
        <v>212</v>
      </c>
      <c r="G168" s="170">
        <v>10024.691989372001</v>
      </c>
      <c r="H168" s="170">
        <v>548790.677206608</v>
      </c>
      <c r="I168" s="170">
        <v>149352.97385057801</v>
      </c>
      <c r="J168" s="170">
        <v>1.7483409837824301E-2</v>
      </c>
      <c r="K168" s="170">
        <v>2.4641418844120299E-4</v>
      </c>
      <c r="L168" s="170">
        <v>4.7675754846613502E-2</v>
      </c>
      <c r="M168" s="170">
        <v>6.5405578872878997E-2</v>
      </c>
      <c r="N168" s="170">
        <v>6.8488615403437998E-4</v>
      </c>
      <c r="O168" s="170">
        <v>0</v>
      </c>
      <c r="P168" s="170">
        <v>5.0232568900466303E-5</v>
      </c>
      <c r="Q168" s="170">
        <v>7.3511872293484598E-4</v>
      </c>
      <c r="R168" s="170">
        <v>1.2098763416293901E-3</v>
      </c>
      <c r="S168" s="170">
        <v>1.9817774475889501E-2</v>
      </c>
      <c r="T168" s="170">
        <v>2.17627695404537E-2</v>
      </c>
      <c r="U168" s="170">
        <v>7.4487618212498198E-4</v>
      </c>
      <c r="V168" s="170">
        <v>0</v>
      </c>
      <c r="W168" s="170">
        <v>5.4632501942842902E-5</v>
      </c>
      <c r="X168" s="170">
        <v>7.9950868406782505E-4</v>
      </c>
      <c r="Y168" s="170">
        <v>4.8395053665175802E-3</v>
      </c>
      <c r="Z168" s="170">
        <v>4.6241473777075499E-2</v>
      </c>
      <c r="AA168" s="170">
        <v>5.1880487827660901E-2</v>
      </c>
      <c r="AB168" s="170">
        <v>389.16813492788299</v>
      </c>
      <c r="AC168" s="170">
        <v>1.0566665104567601</v>
      </c>
      <c r="AD168" s="170">
        <v>2.5652581440156301</v>
      </c>
      <c r="AE168" s="170">
        <v>392.79005958235501</v>
      </c>
      <c r="AF168" s="170">
        <v>8.4619800035516202E-4</v>
      </c>
      <c r="AG168" s="170">
        <v>9.5956959403795605E-4</v>
      </c>
      <c r="AH168" s="170">
        <v>1.55315418369223E-3</v>
      </c>
      <c r="AI168" s="170">
        <v>3.35892177808535E-3</v>
      </c>
      <c r="AJ168" s="170">
        <v>2.0981165001216998E-3</v>
      </c>
      <c r="AK168" s="170">
        <v>2.9569326036756601E-5</v>
      </c>
      <c r="AL168" s="170">
        <v>5.7210075900066297E-3</v>
      </c>
      <c r="AM168" s="170">
        <v>7.8486934161650906E-3</v>
      </c>
      <c r="AN168" s="170">
        <v>2.49591337972394E-3</v>
      </c>
      <c r="AO168" s="170">
        <v>2.83015113109767E-3</v>
      </c>
      <c r="AP168" s="170">
        <v>5.8852535838946098E-3</v>
      </c>
      <c r="AQ168" s="170">
        <v>1.12113180947162E-2</v>
      </c>
      <c r="AR168" s="170">
        <v>5.9555842642651803E-5</v>
      </c>
      <c r="AS168" s="170">
        <v>7.9998462033084995E-4</v>
      </c>
      <c r="AT168" s="170">
        <v>1.49988714357801E-3</v>
      </c>
      <c r="AU168" s="170">
        <v>3.0014985554668801E-5</v>
      </c>
      <c r="AV168" s="170">
        <v>1.3600760686822399E-2</v>
      </c>
      <c r="AW168" s="170">
        <v>3.6420309447434099E-3</v>
      </c>
      <c r="AX168" s="170">
        <v>4.1297498869525403E-3</v>
      </c>
      <c r="AY168" s="170">
        <v>6.4436118845243003E-3</v>
      </c>
      <c r="AZ168" s="170">
        <v>1.42153927162202E-2</v>
      </c>
      <c r="BA168" s="170">
        <v>5.9555842642651803E-5</v>
      </c>
      <c r="BB168" s="170">
        <v>7.99984620330521E-4</v>
      </c>
      <c r="BC168" s="170">
        <v>1.4998871435773901E-3</v>
      </c>
      <c r="BD168" s="170">
        <v>3.0014985554668801E-5</v>
      </c>
      <c r="BE168" s="170">
        <v>1.6604835308325398E-2</v>
      </c>
      <c r="BF168" s="170">
        <v>7.3708090359394698E-2</v>
      </c>
      <c r="BG168" s="170">
        <v>4.17856805275095E-2</v>
      </c>
      <c r="BH168" s="170">
        <v>0.27204714589887202</v>
      </c>
      <c r="BI168" s="170">
        <v>0.38754091678577601</v>
      </c>
      <c r="BJ168" s="170">
        <v>3.8511341765776002E-3</v>
      </c>
      <c r="BK168" s="170">
        <v>1.0456571713969101E-5</v>
      </c>
      <c r="BL168" s="170">
        <v>2.5385308876826099E-5</v>
      </c>
      <c r="BM168" s="170">
        <v>3.8869760571684001E-3</v>
      </c>
      <c r="BN168" s="170">
        <v>41.460248738154803</v>
      </c>
    </row>
    <row r="169" spans="1:66" x14ac:dyDescent="0.25">
      <c r="A169" s="170" t="s">
        <v>209</v>
      </c>
      <c r="B169" s="170">
        <v>2029</v>
      </c>
      <c r="C169" s="170" t="s">
        <v>176</v>
      </c>
      <c r="D169" s="170">
        <v>2028</v>
      </c>
      <c r="E169" s="170" t="s">
        <v>210</v>
      </c>
      <c r="F169" s="170" t="s">
        <v>211</v>
      </c>
      <c r="G169" s="170">
        <v>10246.2984672644</v>
      </c>
      <c r="H169" s="170">
        <v>560943.06467841403</v>
      </c>
      <c r="I169" s="170">
        <v>128885.544874714</v>
      </c>
      <c r="J169" s="170">
        <v>1.72595946154675E-2</v>
      </c>
      <c r="K169" s="170">
        <v>8.7042248978684393E-3</v>
      </c>
      <c r="L169" s="170">
        <v>0</v>
      </c>
      <c r="M169" s="170">
        <v>2.5963819513335901E-2</v>
      </c>
      <c r="N169" s="170">
        <v>1.35382778742471E-3</v>
      </c>
      <c r="O169" s="170">
        <v>2.9842781688976501E-4</v>
      </c>
      <c r="P169" s="170">
        <v>0</v>
      </c>
      <c r="Q169" s="170">
        <v>1.65225560431447E-3</v>
      </c>
      <c r="R169" s="170">
        <v>1.85500165493882E-3</v>
      </c>
      <c r="S169" s="170">
        <v>2.0256618071931898E-2</v>
      </c>
      <c r="T169" s="170">
        <v>2.3763875331185201E-2</v>
      </c>
      <c r="U169" s="170">
        <v>1.4150418724502201E-3</v>
      </c>
      <c r="V169" s="170">
        <v>3.11921398515695E-4</v>
      </c>
      <c r="W169" s="170">
        <v>0</v>
      </c>
      <c r="X169" s="170">
        <v>1.72696327096592E-3</v>
      </c>
      <c r="Y169" s="170">
        <v>7.4200066197552799E-3</v>
      </c>
      <c r="Z169" s="170">
        <v>4.72654421678411E-2</v>
      </c>
      <c r="AA169" s="170">
        <v>5.6412412058562303E-2</v>
      </c>
      <c r="AB169" s="170">
        <v>229.85631745220701</v>
      </c>
      <c r="AC169" s="170">
        <v>1.1516554556779399</v>
      </c>
      <c r="AD169" s="170">
        <v>0</v>
      </c>
      <c r="AE169" s="170">
        <v>231.00797290788501</v>
      </c>
      <c r="AF169" s="170">
        <v>9.8347911833730393E-4</v>
      </c>
      <c r="AG169" s="170">
        <v>5.7581360159935102E-5</v>
      </c>
      <c r="AH169" s="170">
        <v>0</v>
      </c>
      <c r="AI169" s="170">
        <v>1.04106047849723E-3</v>
      </c>
      <c r="AJ169" s="170">
        <v>3.61302121658005E-2</v>
      </c>
      <c r="AK169" s="170">
        <v>1.8102419988607501E-4</v>
      </c>
      <c r="AL169" s="170">
        <v>0</v>
      </c>
      <c r="AM169" s="170">
        <v>3.6311236365686499E-2</v>
      </c>
      <c r="AN169" s="170">
        <v>2.11737263817098E-2</v>
      </c>
      <c r="AO169" s="170">
        <v>1.2396927824704399E-3</v>
      </c>
      <c r="AP169" s="170">
        <v>0</v>
      </c>
      <c r="AQ169" s="170">
        <v>2.2413419164180201E-2</v>
      </c>
      <c r="AR169" s="170">
        <v>0</v>
      </c>
      <c r="AS169" s="170">
        <v>0</v>
      </c>
      <c r="AT169" s="170">
        <v>0</v>
      </c>
      <c r="AU169" s="170">
        <v>0</v>
      </c>
      <c r="AV169" s="170">
        <v>2.2413419164180201E-2</v>
      </c>
      <c r="AW169" s="170">
        <v>2.4104879760598601E-2</v>
      </c>
      <c r="AX169" s="170">
        <v>1.4113078124663499E-3</v>
      </c>
      <c r="AY169" s="170">
        <v>0</v>
      </c>
      <c r="AZ169" s="170">
        <v>2.5516187573065001E-2</v>
      </c>
      <c r="BA169" s="170">
        <v>0</v>
      </c>
      <c r="BB169" s="170">
        <v>0</v>
      </c>
      <c r="BC169" s="170">
        <v>0</v>
      </c>
      <c r="BD169" s="170">
        <v>0</v>
      </c>
      <c r="BE169" s="170">
        <v>2.5516187573065001E-2</v>
      </c>
      <c r="BF169" s="170">
        <v>5.7106001707396499E-2</v>
      </c>
      <c r="BG169" s="170">
        <v>1.0275213519044099E-2</v>
      </c>
      <c r="BH169" s="170">
        <v>0</v>
      </c>
      <c r="BI169" s="170">
        <v>6.7381215226440694E-2</v>
      </c>
      <c r="BJ169" s="170">
        <v>2.1729688150961099E-3</v>
      </c>
      <c r="BK169" s="170">
        <v>1.08872856689866E-5</v>
      </c>
      <c r="BL169" s="170">
        <v>0</v>
      </c>
      <c r="BM169" s="170">
        <v>2.1838561007650899E-3</v>
      </c>
      <c r="BN169" s="170">
        <v>20.588130601503298</v>
      </c>
    </row>
    <row r="170" spans="1:66" x14ac:dyDescent="0.25">
      <c r="A170" s="170" t="s">
        <v>209</v>
      </c>
      <c r="B170" s="170">
        <v>2029</v>
      </c>
      <c r="C170" s="170" t="s">
        <v>176</v>
      </c>
      <c r="D170" s="170">
        <v>2029</v>
      </c>
      <c r="E170" s="170" t="s">
        <v>210</v>
      </c>
      <c r="F170" s="170" t="s">
        <v>212</v>
      </c>
      <c r="G170" s="170">
        <v>7341.3098242691603</v>
      </c>
      <c r="H170" s="170">
        <v>471021.10889402899</v>
      </c>
      <c r="I170" s="170">
        <v>109374.577829972</v>
      </c>
      <c r="J170" s="170">
        <v>1.40800481471649E-2</v>
      </c>
      <c r="K170" s="170">
        <v>1.8045471166202199E-4</v>
      </c>
      <c r="L170" s="170">
        <v>3.3085143672235598E-2</v>
      </c>
      <c r="M170" s="170">
        <v>4.7345646531062498E-2</v>
      </c>
      <c r="N170" s="170">
        <v>5.8810651090270602E-4</v>
      </c>
      <c r="O170" s="170">
        <v>0</v>
      </c>
      <c r="P170" s="170">
        <v>3.6786452088327199E-5</v>
      </c>
      <c r="Q170" s="170">
        <v>6.2489296299103299E-4</v>
      </c>
      <c r="R170" s="170">
        <v>1.0384237920360701E-3</v>
      </c>
      <c r="S170" s="170">
        <v>1.7009381713550799E-2</v>
      </c>
      <c r="T170" s="170">
        <v>1.86726984685779E-2</v>
      </c>
      <c r="U170" s="170">
        <v>6.3961948995987705E-4</v>
      </c>
      <c r="V170" s="170">
        <v>0</v>
      </c>
      <c r="W170" s="170">
        <v>4.0008623074166E-5</v>
      </c>
      <c r="X170" s="170">
        <v>6.79628113034043E-4</v>
      </c>
      <c r="Y170" s="170">
        <v>4.1536951681442899E-3</v>
      </c>
      <c r="Z170" s="170">
        <v>3.9688557331618697E-2</v>
      </c>
      <c r="AA170" s="170">
        <v>4.4521880612797E-2</v>
      </c>
      <c r="AB170" s="170">
        <v>334.04485962044799</v>
      </c>
      <c r="AC170" s="170">
        <v>0.77382090566140005</v>
      </c>
      <c r="AD170" s="170">
        <v>1.8682924144478901</v>
      </c>
      <c r="AE170" s="170">
        <v>336.68697294055698</v>
      </c>
      <c r="AF170" s="170">
        <v>7.1369463952726899E-4</v>
      </c>
      <c r="AG170" s="170">
        <v>7.1864291303741805E-4</v>
      </c>
      <c r="AH170" s="170">
        <v>1.0668531914562701E-3</v>
      </c>
      <c r="AI170" s="170">
        <v>2.49919074402096E-3</v>
      </c>
      <c r="AJ170" s="170">
        <v>1.77907660501166E-3</v>
      </c>
      <c r="AK170" s="170">
        <v>2.2800019057703199E-5</v>
      </c>
      <c r="AL170" s="170">
        <v>4.1802202616901098E-3</v>
      </c>
      <c r="AM170" s="170">
        <v>5.9820968857594798E-3</v>
      </c>
      <c r="AN170" s="170">
        <v>2.0584770054036601E-3</v>
      </c>
      <c r="AO170" s="170">
        <v>2.07258400805942E-3</v>
      </c>
      <c r="AP170" s="170">
        <v>3.9529484176927003E-3</v>
      </c>
      <c r="AQ170" s="170">
        <v>8.0840094311557809E-3</v>
      </c>
      <c r="AR170" s="170">
        <v>4.1004582150914201E-5</v>
      </c>
      <c r="AS170" s="170">
        <v>5.0767840228112498E-4</v>
      </c>
      <c r="AT170" s="170">
        <v>7.5107582103661405E-4</v>
      </c>
      <c r="AU170" s="170">
        <v>1.9771716620914401E-5</v>
      </c>
      <c r="AV170" s="170">
        <v>9.4035399532453497E-3</v>
      </c>
      <c r="AW170" s="170">
        <v>3.00372481418089E-3</v>
      </c>
      <c r="AX170" s="170">
        <v>3.0243097193411502E-3</v>
      </c>
      <c r="AY170" s="170">
        <v>4.32798095104347E-3</v>
      </c>
      <c r="AZ170" s="170">
        <v>1.03560154845655E-2</v>
      </c>
      <c r="BA170" s="170">
        <v>4.1004582150914201E-5</v>
      </c>
      <c r="BB170" s="170">
        <v>5.0767840228091595E-4</v>
      </c>
      <c r="BC170" s="170">
        <v>7.5107582103630505E-4</v>
      </c>
      <c r="BD170" s="170">
        <v>1.9771716620914401E-5</v>
      </c>
      <c r="BE170" s="170">
        <v>1.16755460066545E-2</v>
      </c>
      <c r="BF170" s="170">
        <v>5.9049342578862199E-2</v>
      </c>
      <c r="BG170" s="170">
        <v>3.0600603718857401E-2</v>
      </c>
      <c r="BH170" s="170">
        <v>0.19348128955697899</v>
      </c>
      <c r="BI170" s="170">
        <v>0.28313123585469901</v>
      </c>
      <c r="BJ170" s="170">
        <v>3.3056446813991302E-3</v>
      </c>
      <c r="BK170" s="170">
        <v>7.6575851640450894E-6</v>
      </c>
      <c r="BL170" s="170">
        <v>1.8488267983333901E-5</v>
      </c>
      <c r="BM170" s="170">
        <v>3.3317905345465102E-3</v>
      </c>
      <c r="BN170" s="170">
        <v>35.538388267397401</v>
      </c>
    </row>
    <row r="171" spans="1:66" x14ac:dyDescent="0.25">
      <c r="A171" s="170" t="s">
        <v>209</v>
      </c>
      <c r="B171" s="170">
        <v>2029</v>
      </c>
      <c r="C171" s="170" t="s">
        <v>176</v>
      </c>
      <c r="D171" s="170">
        <v>2029</v>
      </c>
      <c r="E171" s="170" t="s">
        <v>210</v>
      </c>
      <c r="F171" s="170" t="s">
        <v>211</v>
      </c>
      <c r="G171" s="170">
        <v>7854.2576033447504</v>
      </c>
      <c r="H171" s="170">
        <v>503881.631793476</v>
      </c>
      <c r="I171" s="170">
        <v>98796.679994011996</v>
      </c>
      <c r="J171" s="170">
        <v>1.4327299050637E-2</v>
      </c>
      <c r="K171" s="170">
        <v>6.6721875030015601E-3</v>
      </c>
      <c r="L171" s="170">
        <v>0</v>
      </c>
      <c r="M171" s="170">
        <v>2.0999486553638501E-2</v>
      </c>
      <c r="N171" s="170">
        <v>9.4851399159039595E-4</v>
      </c>
      <c r="O171" s="170">
        <v>2.2875860559250301E-4</v>
      </c>
      <c r="P171" s="170">
        <v>0</v>
      </c>
      <c r="Q171" s="170">
        <v>1.17727259718289E-3</v>
      </c>
      <c r="R171" s="170">
        <v>1.6663032662789601E-3</v>
      </c>
      <c r="S171" s="170">
        <v>1.8196031667766201E-2</v>
      </c>
      <c r="T171" s="170">
        <v>2.1039607531228102E-2</v>
      </c>
      <c r="U171" s="170">
        <v>9.9140158532161305E-4</v>
      </c>
      <c r="V171" s="170">
        <v>2.3910205463611699E-4</v>
      </c>
      <c r="W171" s="170">
        <v>0</v>
      </c>
      <c r="X171" s="170">
        <v>1.23050363995773E-3</v>
      </c>
      <c r="Y171" s="170">
        <v>6.6652130651158404E-3</v>
      </c>
      <c r="Z171" s="170">
        <v>4.2457407224787899E-2</v>
      </c>
      <c r="AA171" s="170">
        <v>5.0353123929861403E-2</v>
      </c>
      <c r="AB171" s="170">
        <v>206.47266414490599</v>
      </c>
      <c r="AC171" s="170">
        <v>0.88279671415885197</v>
      </c>
      <c r="AD171" s="170">
        <v>0</v>
      </c>
      <c r="AE171" s="170">
        <v>207.355460859065</v>
      </c>
      <c r="AF171" s="170">
        <v>8.5512980932079001E-4</v>
      </c>
      <c r="AG171" s="170">
        <v>4.4138752866902098E-5</v>
      </c>
      <c r="AH171" s="170">
        <v>0</v>
      </c>
      <c r="AI171" s="170">
        <v>8.9926856218769196E-4</v>
      </c>
      <c r="AJ171" s="170">
        <v>3.2454627502438001E-2</v>
      </c>
      <c r="AK171" s="170">
        <v>1.3876334979769499E-4</v>
      </c>
      <c r="AL171" s="170">
        <v>0</v>
      </c>
      <c r="AM171" s="170">
        <v>3.2593390852235699E-2</v>
      </c>
      <c r="AN171" s="170">
        <v>1.84104413259054E-2</v>
      </c>
      <c r="AO171" s="170">
        <v>9.5028136196091705E-4</v>
      </c>
      <c r="AP171" s="170">
        <v>0</v>
      </c>
      <c r="AQ171" s="170">
        <v>1.9360722687866299E-2</v>
      </c>
      <c r="AR171" s="170">
        <v>0</v>
      </c>
      <c r="AS171" s="170">
        <v>0</v>
      </c>
      <c r="AT171" s="170">
        <v>0</v>
      </c>
      <c r="AU171" s="170">
        <v>0</v>
      </c>
      <c r="AV171" s="170">
        <v>1.9360722687866299E-2</v>
      </c>
      <c r="AW171" s="170">
        <v>2.0959063440238301E-2</v>
      </c>
      <c r="AX171" s="170">
        <v>1.08183215159485E-3</v>
      </c>
      <c r="AY171" s="170">
        <v>0</v>
      </c>
      <c r="AZ171" s="170">
        <v>2.2040895591833198E-2</v>
      </c>
      <c r="BA171" s="170">
        <v>0</v>
      </c>
      <c r="BB171" s="170">
        <v>0</v>
      </c>
      <c r="BC171" s="170">
        <v>0</v>
      </c>
      <c r="BD171" s="170">
        <v>0</v>
      </c>
      <c r="BE171" s="170">
        <v>2.2040895591833198E-2</v>
      </c>
      <c r="BF171" s="170">
        <v>4.12601058410378E-2</v>
      </c>
      <c r="BG171" s="170">
        <v>7.8764223163889299E-3</v>
      </c>
      <c r="BH171" s="170">
        <v>0</v>
      </c>
      <c r="BI171" s="170">
        <v>4.9136528157426702E-2</v>
      </c>
      <c r="BJ171" s="170">
        <v>1.9519091984495E-3</v>
      </c>
      <c r="BK171" s="170">
        <v>8.3456036849426795E-6</v>
      </c>
      <c r="BL171" s="170">
        <v>0</v>
      </c>
      <c r="BM171" s="170">
        <v>1.9602548021344498E-3</v>
      </c>
      <c r="BN171" s="170">
        <v>18.480147050178399</v>
      </c>
    </row>
    <row r="172" spans="1:66" x14ac:dyDescent="0.25">
      <c r="A172" s="170" t="s">
        <v>209</v>
      </c>
      <c r="B172" s="170">
        <v>2029</v>
      </c>
      <c r="C172" s="170" t="s">
        <v>178</v>
      </c>
      <c r="D172" s="170">
        <v>2021</v>
      </c>
      <c r="E172" s="170" t="s">
        <v>210</v>
      </c>
      <c r="F172" s="170" t="s">
        <v>212</v>
      </c>
      <c r="G172" s="170">
        <v>1350.3891264065201</v>
      </c>
      <c r="H172" s="170">
        <v>45092.954513328099</v>
      </c>
      <c r="I172" s="170">
        <v>20118.785903658802</v>
      </c>
      <c r="J172" s="170">
        <v>1.6939599540172401E-3</v>
      </c>
      <c r="K172" s="170">
        <v>3.7893803199710001E-5</v>
      </c>
      <c r="L172" s="170">
        <v>5.5371080242838603E-3</v>
      </c>
      <c r="M172" s="170">
        <v>7.2689617815008198E-3</v>
      </c>
      <c r="N172" s="170">
        <v>5.6363624486551198E-5</v>
      </c>
      <c r="O172" s="170">
        <v>0</v>
      </c>
      <c r="P172" s="170">
        <v>6.7666432950331001E-6</v>
      </c>
      <c r="Q172" s="170">
        <v>6.3130267781584301E-5</v>
      </c>
      <c r="R172" s="170">
        <v>9.9412947606080995E-5</v>
      </c>
      <c r="S172" s="170">
        <v>1.8997814287522001E-3</v>
      </c>
      <c r="T172" s="170">
        <v>2.0623246441398698E-3</v>
      </c>
      <c r="U172" s="170">
        <v>6.1300584295592107E-5</v>
      </c>
      <c r="V172" s="170">
        <v>0</v>
      </c>
      <c r="W172" s="170">
        <v>7.3593419778097297E-6</v>
      </c>
      <c r="X172" s="170">
        <v>6.8659926273401901E-5</v>
      </c>
      <c r="Y172" s="170">
        <v>3.9765179042432398E-4</v>
      </c>
      <c r="Z172" s="170">
        <v>4.4328233337551501E-3</v>
      </c>
      <c r="AA172" s="170">
        <v>4.8991350504528804E-3</v>
      </c>
      <c r="AB172" s="170">
        <v>42.627731859814197</v>
      </c>
      <c r="AC172" s="170">
        <v>0.18915747290415699</v>
      </c>
      <c r="AD172" s="170">
        <v>0.43309467194083301</v>
      </c>
      <c r="AE172" s="170">
        <v>43.249984004659197</v>
      </c>
      <c r="AF172" s="170">
        <v>5.2817774281250998E-5</v>
      </c>
      <c r="AG172" s="170">
        <v>1.4002338918310301E-4</v>
      </c>
      <c r="AH172" s="170">
        <v>1.92693078298077E-4</v>
      </c>
      <c r="AI172" s="170">
        <v>3.8553424176243102E-4</v>
      </c>
      <c r="AJ172" s="170">
        <v>1.8552703308040899E-4</v>
      </c>
      <c r="AK172" s="170">
        <v>4.1499517154067498E-6</v>
      </c>
      <c r="AL172" s="170">
        <v>6.0639711400422398E-4</v>
      </c>
      <c r="AM172" s="170">
        <v>7.9607409880004E-4</v>
      </c>
      <c r="AN172" s="170">
        <v>1.6416559872781399E-4</v>
      </c>
      <c r="AO172" s="170">
        <v>4.3522327454306302E-4</v>
      </c>
      <c r="AP172" s="170">
        <v>7.6947588007036103E-4</v>
      </c>
      <c r="AQ172" s="170">
        <v>1.3688647533412401E-3</v>
      </c>
      <c r="AR172" s="170">
        <v>2.54602531583793E-5</v>
      </c>
      <c r="AS172" s="170">
        <v>6.3706530528033999E-4</v>
      </c>
      <c r="AT172" s="170">
        <v>2.7930791999373301E-3</v>
      </c>
      <c r="AU172" s="170">
        <v>1.8728069799557699E-5</v>
      </c>
      <c r="AV172" s="170">
        <v>4.8431975815168499E-3</v>
      </c>
      <c r="AW172" s="170">
        <v>2.3955005629849199E-4</v>
      </c>
      <c r="AX172" s="170">
        <v>6.3507678056267801E-4</v>
      </c>
      <c r="AY172" s="170">
        <v>8.4247923305201804E-4</v>
      </c>
      <c r="AZ172" s="170">
        <v>1.71710606991318E-3</v>
      </c>
      <c r="BA172" s="170">
        <v>2.54602531583793E-5</v>
      </c>
      <c r="BB172" s="170">
        <v>6.3706530528007805E-4</v>
      </c>
      <c r="BC172" s="170">
        <v>2.79307919993618E-3</v>
      </c>
      <c r="BD172" s="170">
        <v>1.8728069799557699E-5</v>
      </c>
      <c r="BE172" s="170">
        <v>5.1914388980873897E-3</v>
      </c>
      <c r="BF172" s="170">
        <v>5.6810784407616702E-3</v>
      </c>
      <c r="BG172" s="170">
        <v>5.6287942496057097E-3</v>
      </c>
      <c r="BH172" s="170">
        <v>2.84017533757248E-2</v>
      </c>
      <c r="BI172" s="170">
        <v>3.9711626066092201E-2</v>
      </c>
      <c r="BJ172" s="170">
        <v>4.2183596317755601E-4</v>
      </c>
      <c r="BK172" s="170">
        <v>1.8718665360185301E-6</v>
      </c>
      <c r="BL172" s="170">
        <v>4.2858228696295703E-6</v>
      </c>
      <c r="BM172" s="170">
        <v>4.2799365258320399E-4</v>
      </c>
      <c r="BN172" s="170">
        <v>4.5651743240676899</v>
      </c>
    </row>
    <row r="173" spans="1:66" x14ac:dyDescent="0.25">
      <c r="A173" s="170" t="s">
        <v>209</v>
      </c>
      <c r="B173" s="170">
        <v>2029</v>
      </c>
      <c r="C173" s="170" t="s">
        <v>178</v>
      </c>
      <c r="D173" s="170">
        <v>2021</v>
      </c>
      <c r="E173" s="170" t="s">
        <v>210</v>
      </c>
      <c r="F173" s="170" t="s">
        <v>211</v>
      </c>
      <c r="G173" s="170">
        <v>3602.3989631970398</v>
      </c>
      <c r="H173" s="170">
        <v>120281.30642407799</v>
      </c>
      <c r="I173" s="170">
        <v>45313.647139123103</v>
      </c>
      <c r="J173" s="170">
        <v>7.0386885561667398E-3</v>
      </c>
      <c r="K173" s="170">
        <v>3.9433596475635302E-3</v>
      </c>
      <c r="L173" s="170">
        <v>0</v>
      </c>
      <c r="M173" s="170">
        <v>1.0982048203730201E-2</v>
      </c>
      <c r="N173" s="170">
        <v>1.6527340089696101E-3</v>
      </c>
      <c r="O173" s="170">
        <v>1.04921407627106E-4</v>
      </c>
      <c r="P173" s="170">
        <v>0</v>
      </c>
      <c r="Q173" s="170">
        <v>1.7576554165967099E-3</v>
      </c>
      <c r="R173" s="170">
        <v>3.9776233369206998E-4</v>
      </c>
      <c r="S173" s="170">
        <v>5.0674921312369699E-3</v>
      </c>
      <c r="T173" s="170">
        <v>7.22290988152576E-3</v>
      </c>
      <c r="U173" s="170">
        <v>1.72746330695667E-3</v>
      </c>
      <c r="V173" s="170">
        <v>1.09665488098153E-4</v>
      </c>
      <c r="W173" s="170">
        <v>0</v>
      </c>
      <c r="X173" s="170">
        <v>1.8371287950548201E-3</v>
      </c>
      <c r="Y173" s="170">
        <v>1.5910493347682799E-3</v>
      </c>
      <c r="Z173" s="170">
        <v>1.18241483062196E-2</v>
      </c>
      <c r="AA173" s="170">
        <v>1.52523264360427E-2</v>
      </c>
      <c r="AB173" s="170">
        <v>63.160683552687203</v>
      </c>
      <c r="AC173" s="170">
        <v>0.76041516290287403</v>
      </c>
      <c r="AD173" s="170">
        <v>0</v>
      </c>
      <c r="AE173" s="170">
        <v>63.921098715589999</v>
      </c>
      <c r="AF173" s="170">
        <v>2.5038367951743198E-4</v>
      </c>
      <c r="AG173" s="170">
        <v>2.02444846597374E-5</v>
      </c>
      <c r="AH173" s="170">
        <v>0</v>
      </c>
      <c r="AI173" s="170">
        <v>2.7062816417716901E-4</v>
      </c>
      <c r="AJ173" s="170">
        <v>9.9279798901766303E-3</v>
      </c>
      <c r="AK173" s="170">
        <v>1.19526674203701E-4</v>
      </c>
      <c r="AL173" s="170">
        <v>0</v>
      </c>
      <c r="AM173" s="170">
        <v>1.0047506564380301E-2</v>
      </c>
      <c r="AN173" s="170">
        <v>5.3906132033700697E-3</v>
      </c>
      <c r="AO173" s="170">
        <v>4.3585183552111498E-4</v>
      </c>
      <c r="AP173" s="170">
        <v>0</v>
      </c>
      <c r="AQ173" s="170">
        <v>5.82646503889119E-3</v>
      </c>
      <c r="AR173" s="170">
        <v>0</v>
      </c>
      <c r="AS173" s="170">
        <v>0</v>
      </c>
      <c r="AT173" s="170">
        <v>0</v>
      </c>
      <c r="AU173" s="170">
        <v>0</v>
      </c>
      <c r="AV173" s="170">
        <v>5.82646503889119E-3</v>
      </c>
      <c r="AW173" s="170">
        <v>6.1368547397200298E-3</v>
      </c>
      <c r="AX173" s="170">
        <v>4.9618833734188896E-4</v>
      </c>
      <c r="AY173" s="170">
        <v>0</v>
      </c>
      <c r="AZ173" s="170">
        <v>6.6330430770619201E-3</v>
      </c>
      <c r="BA173" s="170">
        <v>0</v>
      </c>
      <c r="BB173" s="170">
        <v>0</v>
      </c>
      <c r="BC173" s="170">
        <v>0</v>
      </c>
      <c r="BD173" s="170">
        <v>0</v>
      </c>
      <c r="BE173" s="170">
        <v>6.6330430770619201E-3</v>
      </c>
      <c r="BF173" s="170">
        <v>2.6229145910037999E-2</v>
      </c>
      <c r="BG173" s="170">
        <v>3.6125649321940199E-3</v>
      </c>
      <c r="BH173" s="170">
        <v>0</v>
      </c>
      <c r="BI173" s="170">
        <v>2.9841710842232E-2</v>
      </c>
      <c r="BJ173" s="170">
        <v>5.9709559963989E-4</v>
      </c>
      <c r="BK173" s="170">
        <v>7.1886579139063003E-6</v>
      </c>
      <c r="BL173" s="170">
        <v>0</v>
      </c>
      <c r="BM173" s="170">
        <v>6.0428425755379596E-4</v>
      </c>
      <c r="BN173" s="170">
        <v>5.6968420266296</v>
      </c>
    </row>
    <row r="174" spans="1:66" x14ac:dyDescent="0.25">
      <c r="A174" s="170" t="s">
        <v>209</v>
      </c>
      <c r="B174" s="170">
        <v>2029</v>
      </c>
      <c r="C174" s="170" t="s">
        <v>178</v>
      </c>
      <c r="D174" s="170">
        <v>2022</v>
      </c>
      <c r="E174" s="170" t="s">
        <v>210</v>
      </c>
      <c r="F174" s="170" t="s">
        <v>212</v>
      </c>
      <c r="G174" s="170">
        <v>1407.80723726576</v>
      </c>
      <c r="H174" s="170">
        <v>49077.534805310002</v>
      </c>
      <c r="I174" s="170">
        <v>20974.230202476199</v>
      </c>
      <c r="J174" s="170">
        <v>1.3990849875676801E-3</v>
      </c>
      <c r="K174" s="170">
        <v>3.4622939783781802E-5</v>
      </c>
      <c r="L174" s="170">
        <v>4.9257294051394101E-3</v>
      </c>
      <c r="M174" s="170">
        <v>6.3594373324908802E-3</v>
      </c>
      <c r="N174" s="170">
        <v>6.1335465957727299E-5</v>
      </c>
      <c r="O174" s="170">
        <v>0</v>
      </c>
      <c r="P174" s="170">
        <v>7.0543587892277401E-6</v>
      </c>
      <c r="Q174" s="170">
        <v>6.8389824746955096E-5</v>
      </c>
      <c r="R174" s="170">
        <v>1.08197443456357E-4</v>
      </c>
      <c r="S174" s="170">
        <v>2.0676531444509798E-3</v>
      </c>
      <c r="T174" s="170">
        <v>2.2442404126542899E-3</v>
      </c>
      <c r="U174" s="170">
        <v>6.6707915530666995E-5</v>
      </c>
      <c r="V174" s="170">
        <v>0</v>
      </c>
      <c r="W174" s="170">
        <v>7.6722588291600992E-6</v>
      </c>
      <c r="X174" s="170">
        <v>7.4380174359827103E-5</v>
      </c>
      <c r="Y174" s="170">
        <v>4.3278977382542799E-4</v>
      </c>
      <c r="Z174" s="170">
        <v>4.8245240037189602E-3</v>
      </c>
      <c r="AA174" s="170">
        <v>5.3316939519042102E-3</v>
      </c>
      <c r="AB174" s="170">
        <v>45.250887464663101</v>
      </c>
      <c r="AC174" s="170">
        <v>0.192381544575148</v>
      </c>
      <c r="AD174" s="170">
        <v>0.44068632068795099</v>
      </c>
      <c r="AE174" s="170">
        <v>45.883955329926202</v>
      </c>
      <c r="AF174" s="170">
        <v>5.0087721637982799E-5</v>
      </c>
      <c r="AG174" s="170">
        <v>1.3131328258492999E-4</v>
      </c>
      <c r="AH174" s="170">
        <v>1.74005922191575E-4</v>
      </c>
      <c r="AI174" s="170">
        <v>3.5540692641448902E-4</v>
      </c>
      <c r="AJ174" s="170">
        <v>1.6370193475114301E-4</v>
      </c>
      <c r="AK174" s="170">
        <v>4.05081926746027E-6</v>
      </c>
      <c r="AL174" s="170">
        <v>5.7630021907019305E-4</v>
      </c>
      <c r="AM174" s="170">
        <v>7.4405297308879599E-4</v>
      </c>
      <c r="AN174" s="170">
        <v>1.51677772600572E-4</v>
      </c>
      <c r="AO174" s="170">
        <v>3.9765629086077403E-4</v>
      </c>
      <c r="AP174" s="170">
        <v>6.7698742360506995E-4</v>
      </c>
      <c r="AQ174" s="170">
        <v>1.22632148706641E-3</v>
      </c>
      <c r="AR174" s="170">
        <v>2.2122186963646099E-5</v>
      </c>
      <c r="AS174" s="170">
        <v>5.2892933807479399E-4</v>
      </c>
      <c r="AT174" s="170">
        <v>1.9860022557457E-3</v>
      </c>
      <c r="AU174" s="170">
        <v>1.58040593846618E-5</v>
      </c>
      <c r="AV174" s="170">
        <v>3.77917932723522E-3</v>
      </c>
      <c r="AW174" s="170">
        <v>2.2132784972775699E-4</v>
      </c>
      <c r="AX174" s="170">
        <v>5.8025912615886196E-4</v>
      </c>
      <c r="AY174" s="170">
        <v>7.4121601494839403E-4</v>
      </c>
      <c r="AZ174" s="170">
        <v>1.54280299083501E-3</v>
      </c>
      <c r="BA174" s="170">
        <v>2.2122186963646099E-5</v>
      </c>
      <c r="BB174" s="170">
        <v>5.2892933807457596E-4</v>
      </c>
      <c r="BC174" s="170">
        <v>1.9860022557448799E-3</v>
      </c>
      <c r="BD174" s="170">
        <v>1.58040593846618E-5</v>
      </c>
      <c r="BE174" s="170">
        <v>4.0956608310027797E-3</v>
      </c>
      <c r="BF174" s="170">
        <v>5.9938446368161501E-3</v>
      </c>
      <c r="BG174" s="170">
        <v>5.8681287687511203E-3</v>
      </c>
      <c r="BH174" s="170">
        <v>2.92872512081069E-2</v>
      </c>
      <c r="BI174" s="170">
        <v>4.11492246136742E-2</v>
      </c>
      <c r="BJ174" s="170">
        <v>4.4779421436424901E-4</v>
      </c>
      <c r="BK174" s="170">
        <v>1.9037713388158999E-6</v>
      </c>
      <c r="BL174" s="170">
        <v>4.3609483881975702E-6</v>
      </c>
      <c r="BM174" s="170">
        <v>4.5405893409126199E-4</v>
      </c>
      <c r="BN174" s="170">
        <v>4.8431984330048001</v>
      </c>
    </row>
    <row r="175" spans="1:66" x14ac:dyDescent="0.25">
      <c r="A175" s="170" t="s">
        <v>209</v>
      </c>
      <c r="B175" s="170">
        <v>2029</v>
      </c>
      <c r="C175" s="170" t="s">
        <v>178</v>
      </c>
      <c r="D175" s="170">
        <v>2022</v>
      </c>
      <c r="E175" s="170" t="s">
        <v>210</v>
      </c>
      <c r="F175" s="170" t="s">
        <v>211</v>
      </c>
      <c r="G175" s="170">
        <v>3712.9637305176698</v>
      </c>
      <c r="H175" s="170">
        <v>129424.597048201</v>
      </c>
      <c r="I175" s="170">
        <v>46704.412821539299</v>
      </c>
      <c r="J175" s="170">
        <v>5.5303196713227002E-3</v>
      </c>
      <c r="K175" s="170">
        <v>3.1538198304942601E-3</v>
      </c>
      <c r="L175" s="170">
        <v>0</v>
      </c>
      <c r="M175" s="170">
        <v>8.6841395018169704E-3</v>
      </c>
      <c r="N175" s="170">
        <v>1.65714423573184E-3</v>
      </c>
      <c r="O175" s="170">
        <v>1.08141653674187E-4</v>
      </c>
      <c r="P175" s="170">
        <v>0</v>
      </c>
      <c r="Q175" s="170">
        <v>1.7652858894060301E-3</v>
      </c>
      <c r="R175" s="170">
        <v>4.2799859171419198E-4</v>
      </c>
      <c r="S175" s="170">
        <v>5.4527020584388096E-3</v>
      </c>
      <c r="T175" s="170">
        <v>7.6459865395590403E-3</v>
      </c>
      <c r="U175" s="170">
        <v>1.7320729446030001E-3</v>
      </c>
      <c r="V175" s="170">
        <v>1.1303133938185301E-4</v>
      </c>
      <c r="W175" s="170">
        <v>0</v>
      </c>
      <c r="X175" s="170">
        <v>1.8451042839848499E-3</v>
      </c>
      <c r="Y175" s="170">
        <v>1.7119943668567599E-3</v>
      </c>
      <c r="Z175" s="170">
        <v>1.27229714696905E-2</v>
      </c>
      <c r="AA175" s="170">
        <v>1.6280070120532099E-2</v>
      </c>
      <c r="AB175" s="170">
        <v>66.287806751260703</v>
      </c>
      <c r="AC175" s="170">
        <v>0.764461410539784</v>
      </c>
      <c r="AD175" s="170">
        <v>0</v>
      </c>
      <c r="AE175" s="170">
        <v>67.052268161800399</v>
      </c>
      <c r="AF175" s="170">
        <v>2.64246095331198E-4</v>
      </c>
      <c r="AG175" s="170">
        <v>2.08658280364142E-5</v>
      </c>
      <c r="AH175" s="170">
        <v>0</v>
      </c>
      <c r="AI175" s="170">
        <v>2.8511192336761197E-4</v>
      </c>
      <c r="AJ175" s="170">
        <v>1.0419520109237799E-2</v>
      </c>
      <c r="AK175" s="170">
        <v>1.2016268798490701E-4</v>
      </c>
      <c r="AL175" s="170">
        <v>0</v>
      </c>
      <c r="AM175" s="170">
        <v>1.0539682797222699E-2</v>
      </c>
      <c r="AN175" s="170">
        <v>5.6890628541632696E-3</v>
      </c>
      <c r="AO175" s="170">
        <v>4.4922899259699101E-4</v>
      </c>
      <c r="AP175" s="170">
        <v>0</v>
      </c>
      <c r="AQ175" s="170">
        <v>6.1382918467602597E-3</v>
      </c>
      <c r="AR175" s="170">
        <v>0</v>
      </c>
      <c r="AS175" s="170">
        <v>0</v>
      </c>
      <c r="AT175" s="170">
        <v>0</v>
      </c>
      <c r="AU175" s="170">
        <v>0</v>
      </c>
      <c r="AV175" s="170">
        <v>6.1382918467602597E-3</v>
      </c>
      <c r="AW175" s="170">
        <v>6.4766198248671098E-3</v>
      </c>
      <c r="AX175" s="170">
        <v>5.1141734129894301E-4</v>
      </c>
      <c r="AY175" s="170">
        <v>0</v>
      </c>
      <c r="AZ175" s="170">
        <v>6.9880371661660504E-3</v>
      </c>
      <c r="BA175" s="170">
        <v>0</v>
      </c>
      <c r="BB175" s="170">
        <v>0</v>
      </c>
      <c r="BC175" s="170">
        <v>0</v>
      </c>
      <c r="BD175" s="170">
        <v>0</v>
      </c>
      <c r="BE175" s="170">
        <v>6.9880371661660504E-3</v>
      </c>
      <c r="BF175" s="170">
        <v>2.6395140884644001E-2</v>
      </c>
      <c r="BG175" s="170">
        <v>3.72344171326111E-3</v>
      </c>
      <c r="BH175" s="170">
        <v>0</v>
      </c>
      <c r="BI175" s="170">
        <v>3.0118582597905098E-2</v>
      </c>
      <c r="BJ175" s="170">
        <v>6.2665815970690503E-4</v>
      </c>
      <c r="BK175" s="170">
        <v>7.2269095052944298E-6</v>
      </c>
      <c r="BL175" s="170">
        <v>0</v>
      </c>
      <c r="BM175" s="170">
        <v>6.3388506921220004E-4</v>
      </c>
      <c r="BN175" s="170">
        <v>5.9759013364990601</v>
      </c>
    </row>
    <row r="176" spans="1:66" x14ac:dyDescent="0.25">
      <c r="A176" s="170" t="s">
        <v>209</v>
      </c>
      <c r="B176" s="170">
        <v>2029</v>
      </c>
      <c r="C176" s="170" t="s">
        <v>178</v>
      </c>
      <c r="D176" s="170">
        <v>2023</v>
      </c>
      <c r="E176" s="170" t="s">
        <v>210</v>
      </c>
      <c r="F176" s="170" t="s">
        <v>212</v>
      </c>
      <c r="G176" s="170">
        <v>1460.3777459381599</v>
      </c>
      <c r="H176" s="170">
        <v>53341.461823712198</v>
      </c>
      <c r="I176" s="170">
        <v>21757.4524516372</v>
      </c>
      <c r="J176" s="170">
        <v>1.4524585851158199E-3</v>
      </c>
      <c r="K176" s="170">
        <v>3.5915833802214797E-5</v>
      </c>
      <c r="L176" s="170">
        <v>4.9659434724855997E-3</v>
      </c>
      <c r="M176" s="170">
        <v>6.4543178914036404E-3</v>
      </c>
      <c r="N176" s="170">
        <v>6.6654909789606298E-5</v>
      </c>
      <c r="O176" s="170">
        <v>0</v>
      </c>
      <c r="P176" s="170">
        <v>7.31778351108643E-6</v>
      </c>
      <c r="Q176" s="170">
        <v>7.3972693300692696E-5</v>
      </c>
      <c r="R176" s="170">
        <v>1.17597793419038E-4</v>
      </c>
      <c r="S176" s="170">
        <v>2.2472938322378299E-3</v>
      </c>
      <c r="T176" s="170">
        <v>2.4388643189575598E-3</v>
      </c>
      <c r="U176" s="170">
        <v>7.2493296048549904E-5</v>
      </c>
      <c r="V176" s="170">
        <v>0</v>
      </c>
      <c r="W176" s="170">
        <v>7.9587572492837799E-6</v>
      </c>
      <c r="X176" s="170">
        <v>8.0452053297833698E-5</v>
      </c>
      <c r="Y176" s="170">
        <v>4.7039117367615502E-4</v>
      </c>
      <c r="Z176" s="170">
        <v>5.2436856085549396E-3</v>
      </c>
      <c r="AA176" s="170">
        <v>5.7945288355289301E-3</v>
      </c>
      <c r="AB176" s="170">
        <v>47.939547817291803</v>
      </c>
      <c r="AC176" s="170">
        <v>0.19481752088637899</v>
      </c>
      <c r="AD176" s="170">
        <v>0.44619119590779199</v>
      </c>
      <c r="AE176" s="170">
        <v>48.580556534086</v>
      </c>
      <c r="AF176" s="170">
        <v>5.383827170562E-5</v>
      </c>
      <c r="AG176" s="170">
        <v>1.3739329184818099E-4</v>
      </c>
      <c r="AH176" s="170">
        <v>1.7444843202677E-4</v>
      </c>
      <c r="AI176" s="170">
        <v>3.6567999558057099E-4</v>
      </c>
      <c r="AJ176" s="170">
        <v>1.7350766861714501E-4</v>
      </c>
      <c r="AK176" s="170">
        <v>4.2901290188587701E-6</v>
      </c>
      <c r="AL176" s="170">
        <v>5.9317860087911402E-4</v>
      </c>
      <c r="AM176" s="170">
        <v>7.7097639851511797E-4</v>
      </c>
      <c r="AN176" s="170">
        <v>1.6163989319218299E-4</v>
      </c>
      <c r="AO176" s="170">
        <v>4.1250562032432801E-4</v>
      </c>
      <c r="AP176" s="170">
        <v>6.7289730365643603E-4</v>
      </c>
      <c r="AQ176" s="170">
        <v>1.2470428171729401E-3</v>
      </c>
      <c r="AR176" s="170">
        <v>1.81848545017142E-5</v>
      </c>
      <c r="AS176" s="170">
        <v>4.0063625185782502E-4</v>
      </c>
      <c r="AT176" s="170">
        <v>1.18636836855304E-3</v>
      </c>
      <c r="AU176" s="170">
        <v>1.25421588529151E-5</v>
      </c>
      <c r="AV176" s="170">
        <v>2.8647744509384399E-3</v>
      </c>
      <c r="AW176" s="170">
        <v>2.3586455270978299E-4</v>
      </c>
      <c r="AX176" s="170">
        <v>6.0192723285451002E-4</v>
      </c>
      <c r="AY176" s="170">
        <v>7.3673784843705196E-4</v>
      </c>
      <c r="AZ176" s="170">
        <v>1.57452963400134E-3</v>
      </c>
      <c r="BA176" s="170">
        <v>1.81848545017142E-5</v>
      </c>
      <c r="BB176" s="170">
        <v>4.0063625185766E-4</v>
      </c>
      <c r="BC176" s="170">
        <v>1.18636836855255E-3</v>
      </c>
      <c r="BD176" s="170">
        <v>1.25421588529151E-5</v>
      </c>
      <c r="BE176" s="170">
        <v>3.1922612677661899E-3</v>
      </c>
      <c r="BF176" s="170">
        <v>6.2948326506548002E-3</v>
      </c>
      <c r="BG176" s="170">
        <v>6.0872571452521397E-3</v>
      </c>
      <c r="BH176" s="170">
        <v>3.00081929645735E-2</v>
      </c>
      <c r="BI176" s="170">
        <v>4.2390282760480402E-2</v>
      </c>
      <c r="BJ176" s="170">
        <v>4.7440068813203598E-4</v>
      </c>
      <c r="BK176" s="170">
        <v>1.92787729915423E-6</v>
      </c>
      <c r="BL176" s="170">
        <v>4.4154235910577802E-6</v>
      </c>
      <c r="BM176" s="170">
        <v>4.80743989022248E-4</v>
      </c>
      <c r="BN176" s="170">
        <v>5.1278333262374503</v>
      </c>
    </row>
    <row r="177" spans="1:66" x14ac:dyDescent="0.25">
      <c r="A177" s="170" t="s">
        <v>209</v>
      </c>
      <c r="B177" s="170">
        <v>2029</v>
      </c>
      <c r="C177" s="170" t="s">
        <v>178</v>
      </c>
      <c r="D177" s="170">
        <v>2023</v>
      </c>
      <c r="E177" s="170" t="s">
        <v>210</v>
      </c>
      <c r="F177" s="170" t="s">
        <v>211</v>
      </c>
      <c r="G177" s="170">
        <v>3816.0666209691899</v>
      </c>
      <c r="H177" s="170">
        <v>139370.93816176901</v>
      </c>
      <c r="I177" s="170">
        <v>48001.3174799833</v>
      </c>
      <c r="J177" s="170">
        <v>5.7113446181186796E-3</v>
      </c>
      <c r="K177" s="170">
        <v>3.2413962153144699E-3</v>
      </c>
      <c r="L177" s="170">
        <v>0</v>
      </c>
      <c r="M177" s="170">
        <v>8.95274083343316E-3</v>
      </c>
      <c r="N177" s="170">
        <v>1.6462255875601701E-3</v>
      </c>
      <c r="O177" s="170">
        <v>1.11144569372063E-4</v>
      </c>
      <c r="P177" s="170">
        <v>0</v>
      </c>
      <c r="Q177" s="170">
        <v>1.7573701569322301E-3</v>
      </c>
      <c r="R177" s="170">
        <v>4.6089048464958602E-4</v>
      </c>
      <c r="S177" s="170">
        <v>5.8717447744357299E-3</v>
      </c>
      <c r="T177" s="170">
        <v>8.0900054160175493E-3</v>
      </c>
      <c r="U177" s="170">
        <v>1.7206606036117801E-3</v>
      </c>
      <c r="V177" s="170">
        <v>1.16170033602346E-4</v>
      </c>
      <c r="W177" s="170">
        <v>0</v>
      </c>
      <c r="X177" s="170">
        <v>1.83683063721413E-3</v>
      </c>
      <c r="Y177" s="170">
        <v>1.84356193859834E-3</v>
      </c>
      <c r="Z177" s="170">
        <v>1.3700737807016699E-2</v>
      </c>
      <c r="AA177" s="170">
        <v>1.73811303828291E-2</v>
      </c>
      <c r="AB177" s="170">
        <v>69.579363562694496</v>
      </c>
      <c r="AC177" s="170">
        <v>0.76586112568214904</v>
      </c>
      <c r="AD177" s="170">
        <v>0</v>
      </c>
      <c r="AE177" s="170">
        <v>70.345224688376604</v>
      </c>
      <c r="AF177" s="170">
        <v>2.7866094144570603E-4</v>
      </c>
      <c r="AG177" s="170">
        <v>2.1445237731299299E-5</v>
      </c>
      <c r="AH177" s="170">
        <v>0</v>
      </c>
      <c r="AI177" s="170">
        <v>3.0010617917700599E-4</v>
      </c>
      <c r="AJ177" s="170">
        <v>1.0936907002367701E-2</v>
      </c>
      <c r="AK177" s="170">
        <v>1.20382703713106E-4</v>
      </c>
      <c r="AL177" s="170">
        <v>0</v>
      </c>
      <c r="AM177" s="170">
        <v>1.1057289706080799E-2</v>
      </c>
      <c r="AN177" s="170">
        <v>5.9994060040809401E-3</v>
      </c>
      <c r="AO177" s="170">
        <v>4.6170334219289099E-4</v>
      </c>
      <c r="AP177" s="170">
        <v>0</v>
      </c>
      <c r="AQ177" s="170">
        <v>6.4611093462738399E-3</v>
      </c>
      <c r="AR177" s="170">
        <v>0</v>
      </c>
      <c r="AS177" s="170">
        <v>0</v>
      </c>
      <c r="AT177" s="170">
        <v>0</v>
      </c>
      <c r="AU177" s="170">
        <v>0</v>
      </c>
      <c r="AV177" s="170">
        <v>6.4611093462738399E-3</v>
      </c>
      <c r="AW177" s="170">
        <v>6.8299248680338698E-3</v>
      </c>
      <c r="AX177" s="170">
        <v>5.2561855896276404E-4</v>
      </c>
      <c r="AY177" s="170">
        <v>0</v>
      </c>
      <c r="AZ177" s="170">
        <v>7.3555434269966299E-3</v>
      </c>
      <c r="BA177" s="170">
        <v>0</v>
      </c>
      <c r="BB177" s="170">
        <v>0</v>
      </c>
      <c r="BC177" s="170">
        <v>0</v>
      </c>
      <c r="BD177" s="170">
        <v>0</v>
      </c>
      <c r="BE177" s="170">
        <v>7.3555434269966299E-3</v>
      </c>
      <c r="BF177" s="170">
        <v>2.6339640977905799E-2</v>
      </c>
      <c r="BG177" s="170">
        <v>3.82683556004438E-3</v>
      </c>
      <c r="BH177" s="170">
        <v>0</v>
      </c>
      <c r="BI177" s="170">
        <v>3.0166476537950199E-2</v>
      </c>
      <c r="BJ177" s="170">
        <v>6.5777520875581795E-4</v>
      </c>
      <c r="BK177" s="170">
        <v>7.2401418470812002E-6</v>
      </c>
      <c r="BL177" s="170">
        <v>0</v>
      </c>
      <c r="BM177" s="170">
        <v>6.6501535060289896E-4</v>
      </c>
      <c r="BN177" s="170">
        <v>6.2693796012568601</v>
      </c>
    </row>
    <row r="178" spans="1:66" x14ac:dyDescent="0.25">
      <c r="A178" s="170" t="s">
        <v>209</v>
      </c>
      <c r="B178" s="170">
        <v>2029</v>
      </c>
      <c r="C178" s="170" t="s">
        <v>178</v>
      </c>
      <c r="D178" s="170">
        <v>2024</v>
      </c>
      <c r="E178" s="170" t="s">
        <v>210</v>
      </c>
      <c r="F178" s="170" t="s">
        <v>212</v>
      </c>
      <c r="G178" s="170">
        <v>1512.1903952238299</v>
      </c>
      <c r="H178" s="170">
        <v>58140.343394706098</v>
      </c>
      <c r="I178" s="170">
        <v>22529.383725146101</v>
      </c>
      <c r="J178" s="170">
        <v>1.5717441177800101E-3</v>
      </c>
      <c r="K178" s="170">
        <v>3.7190089388327403E-5</v>
      </c>
      <c r="L178" s="170">
        <v>5.0824320249920896E-3</v>
      </c>
      <c r="M178" s="170">
        <v>6.69136623216044E-3</v>
      </c>
      <c r="N178" s="170">
        <v>7.2641424909289596E-5</v>
      </c>
      <c r="O178" s="170">
        <v>0</v>
      </c>
      <c r="P178" s="170">
        <v>7.57741068745424E-6</v>
      </c>
      <c r="Q178" s="170">
        <v>8.0218835596743799E-5</v>
      </c>
      <c r="R178" s="170">
        <v>1.2817751629002499E-4</v>
      </c>
      <c r="S178" s="170">
        <v>2.4494723363023799E-3</v>
      </c>
      <c r="T178" s="170">
        <v>2.6578686881891401E-3</v>
      </c>
      <c r="U178" s="170">
        <v>7.9004177456088701E-5</v>
      </c>
      <c r="V178" s="170">
        <v>0</v>
      </c>
      <c r="W178" s="170">
        <v>8.2411254921947603E-6</v>
      </c>
      <c r="X178" s="170">
        <v>8.7245302948283398E-5</v>
      </c>
      <c r="Y178" s="170">
        <v>5.1271006516009996E-4</v>
      </c>
      <c r="Z178" s="170">
        <v>5.7154354513722196E-3</v>
      </c>
      <c r="AA178" s="170">
        <v>6.3153908194806003E-3</v>
      </c>
      <c r="AB178" s="170">
        <v>50.954403233791702</v>
      </c>
      <c r="AC178" s="170">
        <v>0.197017878608341</v>
      </c>
      <c r="AD178" s="170">
        <v>0.45165976516715201</v>
      </c>
      <c r="AE178" s="170">
        <v>51.603080877567201</v>
      </c>
      <c r="AF178" s="170">
        <v>5.8937743325814802E-5</v>
      </c>
      <c r="AG178" s="170">
        <v>1.4340542033821501E-4</v>
      </c>
      <c r="AH178" s="170">
        <v>1.76507186087983E-4</v>
      </c>
      <c r="AI178" s="170">
        <v>3.7885034975201399E-4</v>
      </c>
      <c r="AJ178" s="170">
        <v>1.90624728414905E-4</v>
      </c>
      <c r="AK178" s="170">
        <v>4.5101905347097799E-6</v>
      </c>
      <c r="AL178" s="170">
        <v>6.1636580520004999E-4</v>
      </c>
      <c r="AM178" s="170">
        <v>8.1150072414966498E-4</v>
      </c>
      <c r="AN178" s="170">
        <v>1.7554741927935699E-4</v>
      </c>
      <c r="AO178" s="170">
        <v>4.2714088102565999E-4</v>
      </c>
      <c r="AP178" s="170">
        <v>6.7543777685590803E-4</v>
      </c>
      <c r="AQ178" s="170">
        <v>1.2781260771609201E-3</v>
      </c>
      <c r="AR178" s="170">
        <v>1.5214770892157801E-5</v>
      </c>
      <c r="AS178" s="170">
        <v>3.0771987829322198E-4</v>
      </c>
      <c r="AT178" s="170">
        <v>9.1988617337752097E-4</v>
      </c>
      <c r="AU178" s="170">
        <v>9.8833888877501393E-6</v>
      </c>
      <c r="AV178" s="170">
        <v>2.5308302886115699E-3</v>
      </c>
      <c r="AW178" s="170">
        <v>2.5615838212942401E-4</v>
      </c>
      <c r="AX178" s="170">
        <v>6.23282970914832E-4</v>
      </c>
      <c r="AY178" s="170">
        <v>7.3951934681551305E-4</v>
      </c>
      <c r="AZ178" s="170">
        <v>1.61896069985976E-3</v>
      </c>
      <c r="BA178" s="170">
        <v>1.5214770892157801E-5</v>
      </c>
      <c r="BB178" s="170">
        <v>3.0771987829309599E-4</v>
      </c>
      <c r="BC178" s="170">
        <v>9.1988617337714204E-4</v>
      </c>
      <c r="BD178" s="170">
        <v>9.8833888877501393E-6</v>
      </c>
      <c r="BE178" s="170">
        <v>2.8716649113099098E-3</v>
      </c>
      <c r="BF178" s="170">
        <v>6.6765135338299397E-3</v>
      </c>
      <c r="BG178" s="170">
        <v>6.3032265548489501E-3</v>
      </c>
      <c r="BH178" s="170">
        <v>3.1005381053567101E-2</v>
      </c>
      <c r="BI178" s="170">
        <v>4.3985121142246002E-2</v>
      </c>
      <c r="BJ178" s="170">
        <v>5.0423512648880002E-4</v>
      </c>
      <c r="BK178" s="170">
        <v>1.9496516225461302E-6</v>
      </c>
      <c r="BL178" s="170">
        <v>4.4695395170073898E-6</v>
      </c>
      <c r="BM178" s="170">
        <v>5.1065431762835399E-4</v>
      </c>
      <c r="BN178" s="170">
        <v>5.4468704506267596</v>
      </c>
    </row>
    <row r="179" spans="1:66" x14ac:dyDescent="0.25">
      <c r="A179" s="170" t="s">
        <v>209</v>
      </c>
      <c r="B179" s="170">
        <v>2029</v>
      </c>
      <c r="C179" s="170" t="s">
        <v>178</v>
      </c>
      <c r="D179" s="170">
        <v>2024</v>
      </c>
      <c r="E179" s="170" t="s">
        <v>210</v>
      </c>
      <c r="F179" s="170" t="s">
        <v>211</v>
      </c>
      <c r="G179" s="170">
        <v>3870.0734749442699</v>
      </c>
      <c r="H179" s="170">
        <v>148780.80218372299</v>
      </c>
      <c r="I179" s="170">
        <v>48680.655762367402</v>
      </c>
      <c r="J179" s="170">
        <v>5.8220084312490096E-3</v>
      </c>
      <c r="K179" s="170">
        <v>3.2872700507223501E-3</v>
      </c>
      <c r="L179" s="170">
        <v>0</v>
      </c>
      <c r="M179" s="170">
        <v>9.1092784819713692E-3</v>
      </c>
      <c r="N179" s="170">
        <v>1.60151862245483E-3</v>
      </c>
      <c r="O179" s="170">
        <v>1.1271754204901099E-4</v>
      </c>
      <c r="P179" s="170">
        <v>0</v>
      </c>
      <c r="Q179" s="170">
        <v>1.7142361645038401E-3</v>
      </c>
      <c r="R179" s="170">
        <v>4.9200828328656797E-4</v>
      </c>
      <c r="S179" s="170">
        <v>6.2681855290708704E-3</v>
      </c>
      <c r="T179" s="170">
        <v>8.4744299768612901E-3</v>
      </c>
      <c r="U179" s="170">
        <v>1.6739321879285999E-3</v>
      </c>
      <c r="V179" s="170">
        <v>1.17814129123783E-4</v>
      </c>
      <c r="W179" s="170">
        <v>0</v>
      </c>
      <c r="X179" s="170">
        <v>1.7917463170523901E-3</v>
      </c>
      <c r="Y179" s="170">
        <v>1.9680331331462702E-3</v>
      </c>
      <c r="Z179" s="170">
        <v>1.46257662344987E-2</v>
      </c>
      <c r="AA179" s="170">
        <v>1.8385545684697299E-2</v>
      </c>
      <c r="AB179" s="170">
        <v>72.432949260107407</v>
      </c>
      <c r="AC179" s="170">
        <v>0.75742909643882605</v>
      </c>
      <c r="AD179" s="170">
        <v>0</v>
      </c>
      <c r="AE179" s="170">
        <v>73.190378356546205</v>
      </c>
      <c r="AF179" s="170">
        <v>2.9084009333408401E-4</v>
      </c>
      <c r="AG179" s="170">
        <v>2.1748741296004099E-5</v>
      </c>
      <c r="AH179" s="170">
        <v>0</v>
      </c>
      <c r="AI179" s="170">
        <v>3.1258883463008801E-4</v>
      </c>
      <c r="AJ179" s="170">
        <v>1.13854509354805E-2</v>
      </c>
      <c r="AK179" s="170">
        <v>1.1905730613897599E-4</v>
      </c>
      <c r="AL179" s="170">
        <v>0</v>
      </c>
      <c r="AM179" s="170">
        <v>1.15045082416194E-2</v>
      </c>
      <c r="AN179" s="170">
        <v>6.2616159736040202E-3</v>
      </c>
      <c r="AO179" s="170">
        <v>4.6823759524932301E-4</v>
      </c>
      <c r="AP179" s="170">
        <v>0</v>
      </c>
      <c r="AQ179" s="170">
        <v>6.7298535688533404E-3</v>
      </c>
      <c r="AR179" s="170">
        <v>0</v>
      </c>
      <c r="AS179" s="170">
        <v>0</v>
      </c>
      <c r="AT179" s="170">
        <v>0</v>
      </c>
      <c r="AU179" s="170">
        <v>0</v>
      </c>
      <c r="AV179" s="170">
        <v>6.7298535688533404E-3</v>
      </c>
      <c r="AW179" s="170">
        <v>7.1284334854326298E-3</v>
      </c>
      <c r="AX179" s="170">
        <v>5.3305737164085099E-4</v>
      </c>
      <c r="AY179" s="170">
        <v>0</v>
      </c>
      <c r="AZ179" s="170">
        <v>7.6614908570734799E-3</v>
      </c>
      <c r="BA179" s="170">
        <v>0</v>
      </c>
      <c r="BB179" s="170">
        <v>0</v>
      </c>
      <c r="BC179" s="170">
        <v>0</v>
      </c>
      <c r="BD179" s="170">
        <v>0</v>
      </c>
      <c r="BE179" s="170">
        <v>7.6614908570734799E-3</v>
      </c>
      <c r="BF179" s="170">
        <v>2.5770063031348999E-2</v>
      </c>
      <c r="BG179" s="170">
        <v>3.8809948213482199E-3</v>
      </c>
      <c r="BH179" s="170">
        <v>0</v>
      </c>
      <c r="BI179" s="170">
        <v>2.96510578526973E-2</v>
      </c>
      <c r="BJ179" s="170">
        <v>6.8475185573430204E-4</v>
      </c>
      <c r="BK179" s="170">
        <v>7.1604288472523898E-6</v>
      </c>
      <c r="BL179" s="170">
        <v>0</v>
      </c>
      <c r="BM179" s="170">
        <v>6.9191228458155498E-4</v>
      </c>
      <c r="BN179" s="170">
        <v>6.52294831823348</v>
      </c>
    </row>
    <row r="180" spans="1:66" x14ac:dyDescent="0.25">
      <c r="A180" s="170" t="s">
        <v>209</v>
      </c>
      <c r="B180" s="170">
        <v>2029</v>
      </c>
      <c r="C180" s="170" t="s">
        <v>178</v>
      </c>
      <c r="D180" s="170">
        <v>2025</v>
      </c>
      <c r="E180" s="170" t="s">
        <v>210</v>
      </c>
      <c r="F180" s="170" t="s">
        <v>212</v>
      </c>
      <c r="G180" s="170">
        <v>1573.27662232275</v>
      </c>
      <c r="H180" s="170">
        <v>64065.517561672597</v>
      </c>
      <c r="I180" s="170">
        <v>23439.477490441801</v>
      </c>
      <c r="J180" s="170">
        <v>1.7412425470660099E-3</v>
      </c>
      <c r="K180" s="170">
        <v>3.8692414924437299E-5</v>
      </c>
      <c r="L180" s="170">
        <v>5.4396620539056296E-3</v>
      </c>
      <c r="M180" s="170">
        <v>7.2195970158960799E-3</v>
      </c>
      <c r="N180" s="170">
        <v>8.0033319751615997E-5</v>
      </c>
      <c r="O180" s="170">
        <v>0</v>
      </c>
      <c r="P180" s="170">
        <v>7.8835066866998592E-6</v>
      </c>
      <c r="Q180" s="170">
        <v>8.7916826438315802E-5</v>
      </c>
      <c r="R180" s="170">
        <v>1.41240289296913E-4</v>
      </c>
      <c r="S180" s="170">
        <v>2.6991019284640099E-3</v>
      </c>
      <c r="T180" s="170">
        <v>2.9282590441992401E-3</v>
      </c>
      <c r="U180" s="170">
        <v>8.7043537540078706E-5</v>
      </c>
      <c r="V180" s="170">
        <v>0</v>
      </c>
      <c r="W180" s="170">
        <v>8.5740328198414503E-6</v>
      </c>
      <c r="X180" s="170">
        <v>9.5617570359920199E-5</v>
      </c>
      <c r="Y180" s="170">
        <v>5.6496115718765395E-4</v>
      </c>
      <c r="Z180" s="170">
        <v>6.2979044997493704E-3</v>
      </c>
      <c r="AA180" s="170">
        <v>6.9584832272969396E-3</v>
      </c>
      <c r="AB180" s="170">
        <v>54.717313586702701</v>
      </c>
      <c r="AC180" s="170">
        <v>0.20007469641620801</v>
      </c>
      <c r="AD180" s="170">
        <v>0.46059524191761902</v>
      </c>
      <c r="AE180" s="170">
        <v>55.377983525036498</v>
      </c>
      <c r="AF180" s="170">
        <v>6.7849318338270397E-5</v>
      </c>
      <c r="AG180" s="170">
        <v>1.4999924909335499E-4</v>
      </c>
      <c r="AH180" s="170">
        <v>1.8560887869425801E-4</v>
      </c>
      <c r="AI180" s="170">
        <v>4.03457446125883E-4</v>
      </c>
      <c r="AJ180" s="170">
        <v>2.12532592525408E-4</v>
      </c>
      <c r="AK180" s="170">
        <v>4.7224004585494403E-6</v>
      </c>
      <c r="AL180" s="170">
        <v>6.6390842447916097E-4</v>
      </c>
      <c r="AM180" s="170">
        <v>8.81163417463119E-4</v>
      </c>
      <c r="AN180" s="170">
        <v>2.0101344384629199E-4</v>
      </c>
      <c r="AO180" s="170">
        <v>4.4439560301303701E-4</v>
      </c>
      <c r="AP180" s="170">
        <v>7.0647501738608902E-4</v>
      </c>
      <c r="AQ180" s="170">
        <v>1.35188406424541E-3</v>
      </c>
      <c r="AR180" s="170">
        <v>1.3192534351839E-5</v>
      </c>
      <c r="AS180" s="170">
        <v>2.4155662999697999E-4</v>
      </c>
      <c r="AT180" s="170">
        <v>7.053040030706E-4</v>
      </c>
      <c r="AU180" s="170">
        <v>8.0190894870644606E-6</v>
      </c>
      <c r="AV180" s="170">
        <v>2.3199563211519E-3</v>
      </c>
      <c r="AW180" s="170">
        <v>2.9331834539811201E-4</v>
      </c>
      <c r="AX180" s="170">
        <v>6.4846102073478295E-4</v>
      </c>
      <c r="AY180" s="170">
        <v>7.7350121847018596E-4</v>
      </c>
      <c r="AZ180" s="170">
        <v>1.7152805846030799E-3</v>
      </c>
      <c r="BA180" s="170">
        <v>1.3192534351839E-5</v>
      </c>
      <c r="BB180" s="170">
        <v>2.41556629996881E-4</v>
      </c>
      <c r="BC180" s="170">
        <v>7.05304003070309E-4</v>
      </c>
      <c r="BD180" s="170">
        <v>8.0190894870644606E-6</v>
      </c>
      <c r="BE180" s="170">
        <v>2.68335284150917E-3</v>
      </c>
      <c r="BF180" s="170">
        <v>7.3236695053506802E-3</v>
      </c>
      <c r="BG180" s="170">
        <v>6.5578507939670003E-3</v>
      </c>
      <c r="BH180" s="170">
        <v>3.3060561572896399E-2</v>
      </c>
      <c r="BI180" s="170">
        <v>4.6942081872214103E-2</v>
      </c>
      <c r="BJ180" s="170">
        <v>5.4147217485654199E-4</v>
      </c>
      <c r="BK180" s="170">
        <v>1.9799013127825398E-6</v>
      </c>
      <c r="BL180" s="170">
        <v>4.5579633030506998E-6</v>
      </c>
      <c r="BM180" s="170">
        <v>5.4801003947237495E-4</v>
      </c>
      <c r="BN180" s="170">
        <v>5.8453235145683697</v>
      </c>
    </row>
    <row r="181" spans="1:66" x14ac:dyDescent="0.25">
      <c r="A181" s="170" t="s">
        <v>209</v>
      </c>
      <c r="B181" s="170">
        <v>2029</v>
      </c>
      <c r="C181" s="170" t="s">
        <v>178</v>
      </c>
      <c r="D181" s="170">
        <v>2025</v>
      </c>
      <c r="E181" s="170" t="s">
        <v>210</v>
      </c>
      <c r="F181" s="170" t="s">
        <v>211</v>
      </c>
      <c r="G181" s="170">
        <v>3912.3533183268601</v>
      </c>
      <c r="H181" s="170">
        <v>159299.30691953099</v>
      </c>
      <c r="I181" s="170">
        <v>49212.483004077498</v>
      </c>
      <c r="J181" s="170">
        <v>5.92370337345729E-3</v>
      </c>
      <c r="K181" s="170">
        <v>3.32318287351517E-3</v>
      </c>
      <c r="L181" s="170">
        <v>0</v>
      </c>
      <c r="M181" s="170">
        <v>9.2468862469724696E-3</v>
      </c>
      <c r="N181" s="170">
        <v>1.5390376947256501E-3</v>
      </c>
      <c r="O181" s="170">
        <v>1.13948960536324E-4</v>
      </c>
      <c r="P181" s="170">
        <v>0</v>
      </c>
      <c r="Q181" s="170">
        <v>1.6529866552619701E-3</v>
      </c>
      <c r="R181" s="170">
        <v>5.2679228351944403E-4</v>
      </c>
      <c r="S181" s="170">
        <v>6.71133369203771E-3</v>
      </c>
      <c r="T181" s="170">
        <v>8.8911126308191396E-3</v>
      </c>
      <c r="U181" s="170">
        <v>1.60862614990252E-3</v>
      </c>
      <c r="V181" s="170">
        <v>1.19101226890753E-4</v>
      </c>
      <c r="W181" s="170">
        <v>0</v>
      </c>
      <c r="X181" s="170">
        <v>1.7277273767932701E-3</v>
      </c>
      <c r="Y181" s="170">
        <v>2.10716913407777E-3</v>
      </c>
      <c r="Z181" s="170">
        <v>1.5659778614754601E-2</v>
      </c>
      <c r="AA181" s="170">
        <v>1.94946751256257E-2</v>
      </c>
      <c r="AB181" s="170">
        <v>75.579326328028102</v>
      </c>
      <c r="AC181" s="170">
        <v>0.74622246670647896</v>
      </c>
      <c r="AD181" s="170">
        <v>0</v>
      </c>
      <c r="AE181" s="170">
        <v>76.325548794734601</v>
      </c>
      <c r="AF181" s="170">
        <v>3.0392775879698798E-4</v>
      </c>
      <c r="AG181" s="170">
        <v>2.1986342308418101E-5</v>
      </c>
      <c r="AH181" s="170">
        <v>0</v>
      </c>
      <c r="AI181" s="170">
        <v>3.2591410110540601E-4</v>
      </c>
      <c r="AJ181" s="170">
        <v>1.1880017594677101E-2</v>
      </c>
      <c r="AK181" s="170">
        <v>1.17295780006559E-4</v>
      </c>
      <c r="AL181" s="170">
        <v>0</v>
      </c>
      <c r="AM181" s="170">
        <v>1.19973133746837E-2</v>
      </c>
      <c r="AN181" s="170">
        <v>6.5433857054874702E-3</v>
      </c>
      <c r="AO181" s="170">
        <v>4.7335300515592E-4</v>
      </c>
      <c r="AP181" s="170">
        <v>0</v>
      </c>
      <c r="AQ181" s="170">
        <v>7.0167387106433903E-3</v>
      </c>
      <c r="AR181" s="170">
        <v>0</v>
      </c>
      <c r="AS181" s="170">
        <v>0</v>
      </c>
      <c r="AT181" s="170">
        <v>0</v>
      </c>
      <c r="AU181" s="170">
        <v>0</v>
      </c>
      <c r="AV181" s="170">
        <v>7.0167387106433903E-3</v>
      </c>
      <c r="AW181" s="170">
        <v>7.4492095918573201E-3</v>
      </c>
      <c r="AX181" s="170">
        <v>5.3888092572395197E-4</v>
      </c>
      <c r="AY181" s="170">
        <v>0</v>
      </c>
      <c r="AZ181" s="170">
        <v>7.9880905175812797E-3</v>
      </c>
      <c r="BA181" s="170">
        <v>0</v>
      </c>
      <c r="BB181" s="170">
        <v>0</v>
      </c>
      <c r="BC181" s="170">
        <v>0</v>
      </c>
      <c r="BD181" s="170">
        <v>0</v>
      </c>
      <c r="BE181" s="170">
        <v>7.9880905175812797E-3</v>
      </c>
      <c r="BF181" s="170">
        <v>2.4946009946261699E-2</v>
      </c>
      <c r="BG181" s="170">
        <v>3.9233939784385496E-3</v>
      </c>
      <c r="BH181" s="170">
        <v>0</v>
      </c>
      <c r="BI181" s="170">
        <v>2.88694039247002E-2</v>
      </c>
      <c r="BJ181" s="170">
        <v>7.1449643410790697E-4</v>
      </c>
      <c r="BK181" s="170">
        <v>7.054485894713E-6</v>
      </c>
      <c r="BL181" s="170">
        <v>0</v>
      </c>
      <c r="BM181" s="170">
        <v>7.2155092000262004E-4</v>
      </c>
      <c r="BN181" s="170">
        <v>6.8023642086327802</v>
      </c>
    </row>
    <row r="182" spans="1:66" x14ac:dyDescent="0.25">
      <c r="A182" s="170" t="s">
        <v>209</v>
      </c>
      <c r="B182" s="170">
        <v>2029</v>
      </c>
      <c r="C182" s="170" t="s">
        <v>178</v>
      </c>
      <c r="D182" s="170">
        <v>2026</v>
      </c>
      <c r="E182" s="170" t="s">
        <v>210</v>
      </c>
      <c r="F182" s="170" t="s">
        <v>212</v>
      </c>
      <c r="G182" s="170">
        <v>1636.57959911189</v>
      </c>
      <c r="H182" s="170">
        <v>71197.019086859495</v>
      </c>
      <c r="I182" s="170">
        <v>24382.597523164499</v>
      </c>
      <c r="J182" s="170">
        <v>2.1063199376181599E-3</v>
      </c>
      <c r="K182" s="170">
        <v>4.0228311669039997E-5</v>
      </c>
      <c r="L182" s="170">
        <v>6.1331788857378403E-3</v>
      </c>
      <c r="M182" s="170">
        <v>8.2797271350250508E-3</v>
      </c>
      <c r="N182" s="170">
        <v>8.8930041931347003E-5</v>
      </c>
      <c r="O182" s="170">
        <v>0</v>
      </c>
      <c r="P182" s="170">
        <v>8.2007105615457101E-6</v>
      </c>
      <c r="Q182" s="170">
        <v>9.7130752492892799E-5</v>
      </c>
      <c r="R182" s="170">
        <v>1.56962558887089E-4</v>
      </c>
      <c r="S182" s="170">
        <v>2.9995545003322801E-3</v>
      </c>
      <c r="T182" s="170">
        <v>3.25364781171226E-3</v>
      </c>
      <c r="U182" s="170">
        <v>9.6719534655260704E-5</v>
      </c>
      <c r="V182" s="170">
        <v>0</v>
      </c>
      <c r="W182" s="170">
        <v>8.9190209756957004E-6</v>
      </c>
      <c r="X182" s="170">
        <v>1.0563855563095601E-4</v>
      </c>
      <c r="Y182" s="170">
        <v>6.2785023554835795E-4</v>
      </c>
      <c r="Z182" s="170">
        <v>6.9989605007753199E-3</v>
      </c>
      <c r="AA182" s="170">
        <v>7.7324492919546304E-3</v>
      </c>
      <c r="AB182" s="170">
        <v>59.288764495452199</v>
      </c>
      <c r="AC182" s="170">
        <v>0.20324652154827599</v>
      </c>
      <c r="AD182" s="170">
        <v>0.47241120696972999</v>
      </c>
      <c r="AE182" s="170">
        <v>59.964422223970203</v>
      </c>
      <c r="AF182" s="170">
        <v>8.3351122400334804E-5</v>
      </c>
      <c r="AG182" s="170">
        <v>1.5612340441324501E-4</v>
      </c>
      <c r="AH182" s="170">
        <v>2.05798733389203E-4</v>
      </c>
      <c r="AI182" s="170">
        <v>4.4527326020278298E-4</v>
      </c>
      <c r="AJ182" s="170">
        <v>2.5465547634680999E-4</v>
      </c>
      <c r="AK182" s="170">
        <v>4.8633147536603699E-6</v>
      </c>
      <c r="AL182" s="170">
        <v>7.4145614385859901E-4</v>
      </c>
      <c r="AM182" s="170">
        <v>1.00097493495906E-3</v>
      </c>
      <c r="AN182" s="170">
        <v>2.4667416832549601E-4</v>
      </c>
      <c r="AO182" s="170">
        <v>4.62035901798121E-4</v>
      </c>
      <c r="AP182" s="170">
        <v>7.8247021906004805E-4</v>
      </c>
      <c r="AQ182" s="170">
        <v>1.49118028918366E-3</v>
      </c>
      <c r="AR182" s="170">
        <v>1.18395018115309E-5</v>
      </c>
      <c r="AS182" s="170">
        <v>1.9481315282586601E-4</v>
      </c>
      <c r="AT182" s="170">
        <v>5.0547912420175303E-4</v>
      </c>
      <c r="AU182" s="170">
        <v>6.7246541657210603E-6</v>
      </c>
      <c r="AV182" s="170">
        <v>2.2100367221885302E-3</v>
      </c>
      <c r="AW182" s="170">
        <v>3.59946367373401E-4</v>
      </c>
      <c r="AX182" s="170">
        <v>6.7420170331283801E-4</v>
      </c>
      <c r="AY182" s="170">
        <v>8.5670639861963604E-4</v>
      </c>
      <c r="AZ182" s="170">
        <v>1.89085446930587E-3</v>
      </c>
      <c r="BA182" s="170">
        <v>1.18395018115309E-5</v>
      </c>
      <c r="BB182" s="170">
        <v>1.94813152825786E-4</v>
      </c>
      <c r="BC182" s="170">
        <v>5.0547912420154497E-4</v>
      </c>
      <c r="BD182" s="170">
        <v>6.7246541657210603E-6</v>
      </c>
      <c r="BE182" s="170">
        <v>2.6097109023104602E-3</v>
      </c>
      <c r="BF182" s="170">
        <v>8.41377897097304E-3</v>
      </c>
      <c r="BG182" s="170">
        <v>6.8217150570641198E-3</v>
      </c>
      <c r="BH182" s="170">
        <v>3.6703213315718797E-2</v>
      </c>
      <c r="BI182" s="170">
        <v>5.1938707343755899E-2</v>
      </c>
      <c r="BJ182" s="170">
        <v>5.86710387472522E-4</v>
      </c>
      <c r="BK182" s="170">
        <v>2.01128909372328E-6</v>
      </c>
      <c r="BL182" s="170">
        <v>4.6748918559237798E-6</v>
      </c>
      <c r="BM182" s="170">
        <v>5.9339656842216898E-4</v>
      </c>
      <c r="BN182" s="170">
        <v>6.3294368077669798</v>
      </c>
    </row>
    <row r="183" spans="1:66" x14ac:dyDescent="0.25">
      <c r="A183" s="170" t="s">
        <v>209</v>
      </c>
      <c r="B183" s="170">
        <v>2029</v>
      </c>
      <c r="C183" s="170" t="s">
        <v>178</v>
      </c>
      <c r="D183" s="170">
        <v>2026</v>
      </c>
      <c r="E183" s="170" t="s">
        <v>210</v>
      </c>
      <c r="F183" s="170" t="s">
        <v>211</v>
      </c>
      <c r="G183" s="170">
        <v>3945.1335702020101</v>
      </c>
      <c r="H183" s="170">
        <v>171610.14476489901</v>
      </c>
      <c r="I183" s="170">
        <v>49624.817335109998</v>
      </c>
      <c r="J183" s="170">
        <v>6.0315729070296404E-3</v>
      </c>
      <c r="K183" s="170">
        <v>3.3513887924384099E-3</v>
      </c>
      <c r="L183" s="170">
        <v>0</v>
      </c>
      <c r="M183" s="170">
        <v>9.3829616994680499E-3</v>
      </c>
      <c r="N183" s="170">
        <v>1.45918104217808E-3</v>
      </c>
      <c r="O183" s="170">
        <v>1.14903699365712E-4</v>
      </c>
      <c r="P183" s="170">
        <v>0</v>
      </c>
      <c r="Q183" s="170">
        <v>1.57408474154379E-3</v>
      </c>
      <c r="R183" s="170">
        <v>5.6750341093116097E-4</v>
      </c>
      <c r="S183" s="170">
        <v>7.2299934552629798E-3</v>
      </c>
      <c r="T183" s="170">
        <v>9.3715816077379402E-3</v>
      </c>
      <c r="U183" s="170">
        <v>1.5251587338853999E-3</v>
      </c>
      <c r="V183" s="170">
        <v>1.2009913477341501E-4</v>
      </c>
      <c r="W183" s="170">
        <v>0</v>
      </c>
      <c r="X183" s="170">
        <v>1.64525786865881E-3</v>
      </c>
      <c r="Y183" s="170">
        <v>2.27001364372464E-3</v>
      </c>
      <c r="Z183" s="170">
        <v>1.68699847289469E-2</v>
      </c>
      <c r="AA183" s="170">
        <v>2.0785256241330399E-2</v>
      </c>
      <c r="AB183" s="170">
        <v>79.385607736242704</v>
      </c>
      <c r="AC183" s="170">
        <v>0.73368428871833702</v>
      </c>
      <c r="AD183" s="170">
        <v>0</v>
      </c>
      <c r="AE183" s="170">
        <v>80.119292024961098</v>
      </c>
      <c r="AF183" s="170">
        <v>3.1896603915109503E-4</v>
      </c>
      <c r="AG183" s="170">
        <v>2.21705582470214E-5</v>
      </c>
      <c r="AH183" s="170">
        <v>0</v>
      </c>
      <c r="AI183" s="170">
        <v>3.41136597398117E-4</v>
      </c>
      <c r="AJ183" s="170">
        <v>1.2478312026459E-2</v>
      </c>
      <c r="AK183" s="170">
        <v>1.15324953031232E-4</v>
      </c>
      <c r="AL183" s="170">
        <v>0</v>
      </c>
      <c r="AM183" s="170">
        <v>1.2593636979490201E-2</v>
      </c>
      <c r="AN183" s="170">
        <v>6.8671510275287104E-3</v>
      </c>
      <c r="AO183" s="170">
        <v>4.7731906585452298E-4</v>
      </c>
      <c r="AP183" s="170">
        <v>0</v>
      </c>
      <c r="AQ183" s="170">
        <v>7.3444700933832296E-3</v>
      </c>
      <c r="AR183" s="170">
        <v>0</v>
      </c>
      <c r="AS183" s="170">
        <v>0</v>
      </c>
      <c r="AT183" s="170">
        <v>0</v>
      </c>
      <c r="AU183" s="170">
        <v>0</v>
      </c>
      <c r="AV183" s="170">
        <v>7.3444700933832296E-3</v>
      </c>
      <c r="AW183" s="170">
        <v>7.8177948856201201E-3</v>
      </c>
      <c r="AX183" s="170">
        <v>5.4339602214768204E-4</v>
      </c>
      <c r="AY183" s="170">
        <v>0</v>
      </c>
      <c r="AZ183" s="170">
        <v>8.3611909077677994E-3</v>
      </c>
      <c r="BA183" s="170">
        <v>0</v>
      </c>
      <c r="BB183" s="170">
        <v>0</v>
      </c>
      <c r="BC183" s="170">
        <v>0</v>
      </c>
      <c r="BD183" s="170">
        <v>0</v>
      </c>
      <c r="BE183" s="170">
        <v>8.3611909077677994E-3</v>
      </c>
      <c r="BF183" s="170">
        <v>2.3881351228926501E-2</v>
      </c>
      <c r="BG183" s="170">
        <v>3.9562667361764999E-3</v>
      </c>
      <c r="BH183" s="170">
        <v>0</v>
      </c>
      <c r="BI183" s="170">
        <v>2.7837617965103E-2</v>
      </c>
      <c r="BJ183" s="170">
        <v>7.5047948166216899E-4</v>
      </c>
      <c r="BK183" s="170">
        <v>6.9359550226084202E-6</v>
      </c>
      <c r="BL183" s="170">
        <v>0</v>
      </c>
      <c r="BM183" s="170">
        <v>7.5741543668477796E-4</v>
      </c>
      <c r="BN183" s="170">
        <v>7.1404741020242799</v>
      </c>
    </row>
    <row r="184" spans="1:66" x14ac:dyDescent="0.25">
      <c r="A184" s="170" t="s">
        <v>209</v>
      </c>
      <c r="B184" s="170">
        <v>2029</v>
      </c>
      <c r="C184" s="170" t="s">
        <v>178</v>
      </c>
      <c r="D184" s="170">
        <v>2027</v>
      </c>
      <c r="E184" s="170" t="s">
        <v>210</v>
      </c>
      <c r="F184" s="170" t="s">
        <v>212</v>
      </c>
      <c r="G184" s="170">
        <v>1696.3845477191501</v>
      </c>
      <c r="H184" s="170">
        <v>79884.379934954603</v>
      </c>
      <c r="I184" s="170">
        <v>25273.602148039299</v>
      </c>
      <c r="J184" s="170">
        <v>2.6478179099582401E-3</v>
      </c>
      <c r="K184" s="170">
        <v>4.1698360613331899E-5</v>
      </c>
      <c r="L184" s="170">
        <v>7.22344387326507E-3</v>
      </c>
      <c r="M184" s="170">
        <v>9.9129601438366494E-3</v>
      </c>
      <c r="N184" s="170">
        <v>9.9767751277564203E-5</v>
      </c>
      <c r="O184" s="170">
        <v>0</v>
      </c>
      <c r="P184" s="170">
        <v>8.5003862228715894E-6</v>
      </c>
      <c r="Q184" s="170">
        <v>1.08268137500435E-4</v>
      </c>
      <c r="R184" s="170">
        <v>1.76114911136963E-4</v>
      </c>
      <c r="S184" s="170">
        <v>3.3655559518273701E-3</v>
      </c>
      <c r="T184" s="170">
        <v>3.6499390004647702E-3</v>
      </c>
      <c r="U184" s="170">
        <v>1.08506532411365E-4</v>
      </c>
      <c r="V184" s="170">
        <v>0</v>
      </c>
      <c r="W184" s="170">
        <v>9.24494560005742E-6</v>
      </c>
      <c r="X184" s="170">
        <v>1.1775147801142199E-4</v>
      </c>
      <c r="Y184" s="170">
        <v>7.0445964454785297E-4</v>
      </c>
      <c r="Z184" s="170">
        <v>7.8529638875971999E-3</v>
      </c>
      <c r="AA184" s="170">
        <v>8.6751750101564697E-3</v>
      </c>
      <c r="AB184" s="170">
        <v>64.896463465028603</v>
      </c>
      <c r="AC184" s="170">
        <v>0.20584783424356301</v>
      </c>
      <c r="AD184" s="170">
        <v>0.48590609479237801</v>
      </c>
      <c r="AE184" s="170">
        <v>65.5882173940645</v>
      </c>
      <c r="AF184" s="170">
        <v>1.07940446766556E-4</v>
      </c>
      <c r="AG184" s="170">
        <v>1.6144761229295999E-4</v>
      </c>
      <c r="AH184" s="170">
        <v>2.3779103802967999E-4</v>
      </c>
      <c r="AI184" s="170">
        <v>5.07179097089197E-4</v>
      </c>
      <c r="AJ184" s="170">
        <v>3.1389438016799902E-4</v>
      </c>
      <c r="AK184" s="170">
        <v>4.9429640861924199E-6</v>
      </c>
      <c r="AL184" s="170">
        <v>8.5627255030449895E-4</v>
      </c>
      <c r="AM184" s="170">
        <v>1.1751098945586901E-3</v>
      </c>
      <c r="AN184" s="170">
        <v>3.2020467073148499E-4</v>
      </c>
      <c r="AO184" s="170">
        <v>4.7891991610255402E-4</v>
      </c>
      <c r="AP184" s="170">
        <v>9.0624199922952401E-4</v>
      </c>
      <c r="AQ184" s="170">
        <v>1.7053665860635599E-3</v>
      </c>
      <c r="AR184" s="170">
        <v>1.09503265622564E-5</v>
      </c>
      <c r="AS184" s="170">
        <v>1.62100317007328E-4</v>
      </c>
      <c r="AT184" s="170">
        <v>3.8118245337336E-4</v>
      </c>
      <c r="AU184" s="170">
        <v>5.8356639625730697E-6</v>
      </c>
      <c r="AV184" s="170">
        <v>2.2654353469690799E-3</v>
      </c>
      <c r="AW184" s="170">
        <v>4.6724190387746199E-4</v>
      </c>
      <c r="AX184" s="170">
        <v>6.9883881735204197E-4</v>
      </c>
      <c r="AY184" s="170">
        <v>9.9222091847843701E-4</v>
      </c>
      <c r="AZ184" s="170">
        <v>2.1583016397079399E-3</v>
      </c>
      <c r="BA184" s="170">
        <v>1.09503265622564E-5</v>
      </c>
      <c r="BB184" s="170">
        <v>1.62100317007261E-4</v>
      </c>
      <c r="BC184" s="170">
        <v>3.81182453373203E-4</v>
      </c>
      <c r="BD184" s="170">
        <v>5.8356639625730697E-6</v>
      </c>
      <c r="BE184" s="170">
        <v>2.71837040061323E-3</v>
      </c>
      <c r="BF184" s="170">
        <v>1.01088809640191E-2</v>
      </c>
      <c r="BG184" s="170">
        <v>7.0709985741154897E-3</v>
      </c>
      <c r="BH184" s="170">
        <v>4.2045862520100903E-2</v>
      </c>
      <c r="BI184" s="170">
        <v>5.9225742058235602E-2</v>
      </c>
      <c r="BJ184" s="170">
        <v>6.4220311469104501E-4</v>
      </c>
      <c r="BK184" s="170">
        <v>2.03703119161278E-6</v>
      </c>
      <c r="BL184" s="170">
        <v>4.8084347106400599E-6</v>
      </c>
      <c r="BM184" s="170">
        <v>6.4904858059329799E-4</v>
      </c>
      <c r="BN184" s="170">
        <v>6.9230463987338702</v>
      </c>
    </row>
    <row r="185" spans="1:66" x14ac:dyDescent="0.25">
      <c r="A185" s="170" t="s">
        <v>209</v>
      </c>
      <c r="B185" s="170">
        <v>2029</v>
      </c>
      <c r="C185" s="170" t="s">
        <v>178</v>
      </c>
      <c r="D185" s="170">
        <v>2027</v>
      </c>
      <c r="E185" s="170" t="s">
        <v>210</v>
      </c>
      <c r="F185" s="170" t="s">
        <v>211</v>
      </c>
      <c r="G185" s="170">
        <v>3965.0375336053899</v>
      </c>
      <c r="H185" s="170">
        <v>186698.75928794499</v>
      </c>
      <c r="I185" s="170">
        <v>49875.184155538598</v>
      </c>
      <c r="J185" s="170">
        <v>6.1622836873755299E-3</v>
      </c>
      <c r="K185" s="170">
        <v>3.36829719837403E-3</v>
      </c>
      <c r="L185" s="170">
        <v>0</v>
      </c>
      <c r="M185" s="170">
        <v>9.5305808857495608E-3</v>
      </c>
      <c r="N185" s="170">
        <v>1.3608589499117701E-3</v>
      </c>
      <c r="O185" s="170">
        <v>1.1548341079661599E-4</v>
      </c>
      <c r="P185" s="170">
        <v>0</v>
      </c>
      <c r="Q185" s="170">
        <v>1.4763423607083901E-3</v>
      </c>
      <c r="R185" s="170">
        <v>6.1740046229595601E-4</v>
      </c>
      <c r="S185" s="170">
        <v>7.8656818896504794E-3</v>
      </c>
      <c r="T185" s="170">
        <v>9.9594247126548394E-3</v>
      </c>
      <c r="U185" s="170">
        <v>1.4223909529046299E-3</v>
      </c>
      <c r="V185" s="170">
        <v>1.2070505818279301E-4</v>
      </c>
      <c r="W185" s="170">
        <v>0</v>
      </c>
      <c r="X185" s="170">
        <v>1.5430960110874199E-3</v>
      </c>
      <c r="Y185" s="170">
        <v>2.4696018491838201E-3</v>
      </c>
      <c r="Z185" s="170">
        <v>1.8353257742517799E-2</v>
      </c>
      <c r="AA185" s="170">
        <v>2.2365955602788999E-2</v>
      </c>
      <c r="AB185" s="170">
        <v>84.252681296165704</v>
      </c>
      <c r="AC185" s="170">
        <v>0.71935897264244097</v>
      </c>
      <c r="AD185" s="170">
        <v>0</v>
      </c>
      <c r="AE185" s="170">
        <v>84.9720402688082</v>
      </c>
      <c r="AF185" s="170">
        <v>3.3738662929984201E-4</v>
      </c>
      <c r="AG185" s="170">
        <v>2.2282413009890401E-5</v>
      </c>
      <c r="AH185" s="170">
        <v>0</v>
      </c>
      <c r="AI185" s="170">
        <v>3.5966904230973201E-4</v>
      </c>
      <c r="AJ185" s="170">
        <v>1.3243348212088901E-2</v>
      </c>
      <c r="AK185" s="170">
        <v>1.13073212835873E-4</v>
      </c>
      <c r="AL185" s="170">
        <v>0</v>
      </c>
      <c r="AM185" s="170">
        <v>1.33564214249247E-2</v>
      </c>
      <c r="AN185" s="170">
        <v>7.2637354880697499E-3</v>
      </c>
      <c r="AO185" s="170">
        <v>4.7972723304314901E-4</v>
      </c>
      <c r="AP185" s="170">
        <v>0</v>
      </c>
      <c r="AQ185" s="170">
        <v>7.7434627211128999E-3</v>
      </c>
      <c r="AR185" s="170">
        <v>0</v>
      </c>
      <c r="AS185" s="170">
        <v>0</v>
      </c>
      <c r="AT185" s="170">
        <v>0</v>
      </c>
      <c r="AU185" s="170">
        <v>0</v>
      </c>
      <c r="AV185" s="170">
        <v>7.7434627211128999E-3</v>
      </c>
      <c r="AW185" s="170">
        <v>8.26927992721967E-3</v>
      </c>
      <c r="AX185" s="170">
        <v>5.4613756038609899E-4</v>
      </c>
      <c r="AY185" s="170">
        <v>0</v>
      </c>
      <c r="AZ185" s="170">
        <v>8.8154174876057603E-3</v>
      </c>
      <c r="BA185" s="170">
        <v>0</v>
      </c>
      <c r="BB185" s="170">
        <v>0</v>
      </c>
      <c r="BC185" s="170">
        <v>0</v>
      </c>
      <c r="BD185" s="170">
        <v>0</v>
      </c>
      <c r="BE185" s="170">
        <v>8.8154174876057603E-3</v>
      </c>
      <c r="BF185" s="170">
        <v>2.2571027406316301E-2</v>
      </c>
      <c r="BG185" s="170">
        <v>3.9762268685597704E-3</v>
      </c>
      <c r="BH185" s="170">
        <v>0</v>
      </c>
      <c r="BI185" s="170">
        <v>2.65472542748761E-2</v>
      </c>
      <c r="BJ185" s="170">
        <v>7.9649082989796595E-4</v>
      </c>
      <c r="BK185" s="170">
        <v>6.8005292686228303E-6</v>
      </c>
      <c r="BL185" s="170">
        <v>0</v>
      </c>
      <c r="BM185" s="170">
        <v>8.0329135916658897E-4</v>
      </c>
      <c r="BN185" s="170">
        <v>7.5729657314815002</v>
      </c>
    </row>
    <row r="186" spans="1:66" x14ac:dyDescent="0.25">
      <c r="A186" s="170" t="s">
        <v>209</v>
      </c>
      <c r="B186" s="170">
        <v>2029</v>
      </c>
      <c r="C186" s="170" t="s">
        <v>178</v>
      </c>
      <c r="D186" s="170">
        <v>2028</v>
      </c>
      <c r="E186" s="170" t="s">
        <v>210</v>
      </c>
      <c r="F186" s="170" t="s">
        <v>212</v>
      </c>
      <c r="G186" s="170">
        <v>1739.77132459274</v>
      </c>
      <c r="H186" s="170">
        <v>90724.654398618106</v>
      </c>
      <c r="I186" s="170">
        <v>25920.000477158301</v>
      </c>
      <c r="J186" s="170">
        <v>3.3368428531826899E-3</v>
      </c>
      <c r="K186" s="170">
        <v>4.2764839007253503E-5</v>
      </c>
      <c r="L186" s="170">
        <v>8.2741418332697696E-3</v>
      </c>
      <c r="M186" s="170">
        <v>1.16537495254597E-2</v>
      </c>
      <c r="N186" s="170">
        <v>1.13291427709829E-4</v>
      </c>
      <c r="O186" s="170">
        <v>0</v>
      </c>
      <c r="P186" s="170">
        <v>8.7177923298105701E-6</v>
      </c>
      <c r="Q186" s="170">
        <v>1.2200922003964E-4</v>
      </c>
      <c r="R186" s="170">
        <v>2.0001362544660501E-4</v>
      </c>
      <c r="S186" s="170">
        <v>3.8222603822846298E-3</v>
      </c>
      <c r="T186" s="170">
        <v>4.1442832277708702E-3</v>
      </c>
      <c r="U186" s="170">
        <v>1.23214764443537E-4</v>
      </c>
      <c r="V186" s="170">
        <v>0</v>
      </c>
      <c r="W186" s="170">
        <v>9.4813945776771805E-6</v>
      </c>
      <c r="X186" s="170">
        <v>1.3269615902121399E-4</v>
      </c>
      <c r="Y186" s="170">
        <v>8.0005450178642201E-4</v>
      </c>
      <c r="Z186" s="170">
        <v>8.9186075586641395E-3</v>
      </c>
      <c r="AA186" s="170">
        <v>9.8513582194717803E-3</v>
      </c>
      <c r="AB186" s="170">
        <v>73.702026306181097</v>
      </c>
      <c r="AC186" s="170">
        <v>0.211112603995354</v>
      </c>
      <c r="AD186" s="170">
        <v>0.50512748358625803</v>
      </c>
      <c r="AE186" s="170">
        <v>74.418266393762707</v>
      </c>
      <c r="AF186" s="170">
        <v>1.39280522154147E-4</v>
      </c>
      <c r="AG186" s="170">
        <v>1.6570464806483999E-4</v>
      </c>
      <c r="AH186" s="170">
        <v>2.68208581895528E-4</v>
      </c>
      <c r="AI186" s="170">
        <v>5.7319375211451601E-4</v>
      </c>
      <c r="AJ186" s="170">
        <v>3.9146190816482298E-4</v>
      </c>
      <c r="AK186" s="170">
        <v>5.0166700157706297E-6</v>
      </c>
      <c r="AL186" s="170">
        <v>9.7062364885531398E-4</v>
      </c>
      <c r="AM186" s="170">
        <v>1.3671022270359001E-3</v>
      </c>
      <c r="AN186" s="170">
        <v>4.12864776777668E-4</v>
      </c>
      <c r="AO186" s="170">
        <v>4.9116878477339595E-4</v>
      </c>
      <c r="AP186" s="170">
        <v>1.02137728311018E-3</v>
      </c>
      <c r="AQ186" s="170">
        <v>1.92541084466125E-3</v>
      </c>
      <c r="AR186" s="170">
        <v>1.03219151889305E-5</v>
      </c>
      <c r="AS186" s="170">
        <v>1.38724432898581E-4</v>
      </c>
      <c r="AT186" s="170">
        <v>2.6029134345454801E-4</v>
      </c>
      <c r="AU186" s="170">
        <v>5.2048727510562903E-6</v>
      </c>
      <c r="AV186" s="170">
        <v>2.33995340895436E-3</v>
      </c>
      <c r="AW186" s="170">
        <v>6.02451313108133E-4</v>
      </c>
      <c r="AX186" s="170">
        <v>7.1671233776333303E-4</v>
      </c>
      <c r="AY186" s="170">
        <v>1.1182795619958099E-3</v>
      </c>
      <c r="AZ186" s="170">
        <v>2.4374432128672699E-3</v>
      </c>
      <c r="BA186" s="170">
        <v>1.03219151889305E-5</v>
      </c>
      <c r="BB186" s="170">
        <v>1.38724432898524E-4</v>
      </c>
      <c r="BC186" s="170">
        <v>2.60291343454441E-4</v>
      </c>
      <c r="BD186" s="170">
        <v>5.2048727510562903E-6</v>
      </c>
      <c r="BE186" s="170">
        <v>2.8519857771602199E-3</v>
      </c>
      <c r="BF186" s="170">
        <v>1.21903897332667E-2</v>
      </c>
      <c r="BG186" s="170">
        <v>7.2518466240585801E-3</v>
      </c>
      <c r="BH186" s="170">
        <v>4.72126274302117E-2</v>
      </c>
      <c r="BI186" s="170">
        <v>6.66548637875371E-2</v>
      </c>
      <c r="BJ186" s="170">
        <v>7.2934129728620596E-4</v>
      </c>
      <c r="BK186" s="170">
        <v>2.0891303562237002E-6</v>
      </c>
      <c r="BL186" s="170">
        <v>4.9986459346887901E-6</v>
      </c>
      <c r="BM186" s="170">
        <v>7.3642907357711904E-4</v>
      </c>
      <c r="BN186" s="170">
        <v>7.8550863497622698</v>
      </c>
    </row>
    <row r="187" spans="1:66" x14ac:dyDescent="0.25">
      <c r="A187" s="170" t="s">
        <v>209</v>
      </c>
      <c r="B187" s="170">
        <v>2029</v>
      </c>
      <c r="C187" s="170" t="s">
        <v>178</v>
      </c>
      <c r="D187" s="170">
        <v>2028</v>
      </c>
      <c r="E187" s="170" t="s">
        <v>210</v>
      </c>
      <c r="F187" s="170" t="s">
        <v>211</v>
      </c>
      <c r="G187" s="170">
        <v>4007.33201298213</v>
      </c>
      <c r="H187" s="170">
        <v>208951.28596410499</v>
      </c>
      <c r="I187" s="170">
        <v>50407.195499642898</v>
      </c>
      <c r="J187" s="170">
        <v>6.42919882107576E-3</v>
      </c>
      <c r="K187" s="170">
        <v>3.4042263352823E-3</v>
      </c>
      <c r="L187" s="170">
        <v>0</v>
      </c>
      <c r="M187" s="170">
        <v>9.8334251563580704E-3</v>
      </c>
      <c r="N187" s="170">
        <v>1.2578539063817201E-3</v>
      </c>
      <c r="O187" s="170">
        <v>1.1671525556350501E-4</v>
      </c>
      <c r="P187" s="170">
        <v>0</v>
      </c>
      <c r="Q187" s="170">
        <v>1.37456916194523E-3</v>
      </c>
      <c r="R187" s="170">
        <v>6.9098809785128699E-4</v>
      </c>
      <c r="S187" s="170">
        <v>8.8031883666254002E-3</v>
      </c>
      <c r="T187" s="170">
        <v>1.08687456264219E-2</v>
      </c>
      <c r="U187" s="170">
        <v>1.31472847838426E-3</v>
      </c>
      <c r="V187" s="170">
        <v>1.21992601503811E-4</v>
      </c>
      <c r="W187" s="170">
        <v>0</v>
      </c>
      <c r="X187" s="170">
        <v>1.4367210798880701E-3</v>
      </c>
      <c r="Y187" s="170">
        <v>2.7639523914051501E-3</v>
      </c>
      <c r="Z187" s="170">
        <v>2.0540772855459199E-2</v>
      </c>
      <c r="AA187" s="170">
        <v>2.47414463267525E-2</v>
      </c>
      <c r="AB187" s="170">
        <v>94.293163291976498</v>
      </c>
      <c r="AC187" s="170">
        <v>0.72703227030356898</v>
      </c>
      <c r="AD187" s="170">
        <v>0</v>
      </c>
      <c r="AE187" s="170">
        <v>95.020195562279994</v>
      </c>
      <c r="AF187" s="170">
        <v>3.6634596171223802E-4</v>
      </c>
      <c r="AG187" s="170">
        <v>2.2520096272538801E-5</v>
      </c>
      <c r="AH187" s="170">
        <v>0</v>
      </c>
      <c r="AI187" s="170">
        <v>3.88866057984777E-4</v>
      </c>
      <c r="AJ187" s="170">
        <v>1.4821572159886E-2</v>
      </c>
      <c r="AK187" s="170">
        <v>1.14279348371241E-4</v>
      </c>
      <c r="AL187" s="170">
        <v>0</v>
      </c>
      <c r="AM187" s="170">
        <v>1.4935851508257301E-2</v>
      </c>
      <c r="AN187" s="170">
        <v>7.88721286472591E-3</v>
      </c>
      <c r="AO187" s="170">
        <v>4.8484441374886401E-4</v>
      </c>
      <c r="AP187" s="170">
        <v>0</v>
      </c>
      <c r="AQ187" s="170">
        <v>8.3720572784747697E-3</v>
      </c>
      <c r="AR187" s="170">
        <v>0</v>
      </c>
      <c r="AS187" s="170">
        <v>0</v>
      </c>
      <c r="AT187" s="170">
        <v>0</v>
      </c>
      <c r="AU187" s="170">
        <v>0</v>
      </c>
      <c r="AV187" s="170">
        <v>8.3720572784747697E-3</v>
      </c>
      <c r="AW187" s="170">
        <v>8.9790674689502609E-3</v>
      </c>
      <c r="AX187" s="170">
        <v>5.5196313040626601E-4</v>
      </c>
      <c r="AY187" s="170">
        <v>0</v>
      </c>
      <c r="AZ187" s="170">
        <v>9.5310305993565308E-3</v>
      </c>
      <c r="BA187" s="170">
        <v>0</v>
      </c>
      <c r="BB187" s="170">
        <v>0</v>
      </c>
      <c r="BC187" s="170">
        <v>0</v>
      </c>
      <c r="BD187" s="170">
        <v>0</v>
      </c>
      <c r="BE187" s="170">
        <v>9.5310305993565308E-3</v>
      </c>
      <c r="BF187" s="170">
        <v>2.1271985062993201E-2</v>
      </c>
      <c r="BG187" s="170">
        <v>4.0186407029469996E-3</v>
      </c>
      <c r="BH187" s="170">
        <v>0</v>
      </c>
      <c r="BI187" s="170">
        <v>2.5290625765940201E-2</v>
      </c>
      <c r="BJ187" s="170">
        <v>8.9140949259674997E-4</v>
      </c>
      <c r="BK187" s="170">
        <v>6.8730695264299599E-6</v>
      </c>
      <c r="BL187" s="170">
        <v>0</v>
      </c>
      <c r="BM187" s="170">
        <v>8.9828256212317996E-4</v>
      </c>
      <c r="BN187" s="170">
        <v>8.4684877815740105</v>
      </c>
    </row>
    <row r="188" spans="1:66" x14ac:dyDescent="0.25">
      <c r="A188" s="170" t="s">
        <v>209</v>
      </c>
      <c r="B188" s="170">
        <v>2029</v>
      </c>
      <c r="C188" s="170" t="s">
        <v>178</v>
      </c>
      <c r="D188" s="170">
        <v>2029</v>
      </c>
      <c r="E188" s="170" t="s">
        <v>210</v>
      </c>
      <c r="F188" s="170" t="s">
        <v>212</v>
      </c>
      <c r="G188" s="170">
        <v>1217.24882872937</v>
      </c>
      <c r="H188" s="170">
        <v>73999.072696429503</v>
      </c>
      <c r="I188" s="170">
        <v>18135.193847312799</v>
      </c>
      <c r="J188" s="170">
        <v>2.5533399684243801E-3</v>
      </c>
      <c r="K188" s="170">
        <v>2.9920857676260899E-5</v>
      </c>
      <c r="L188" s="170">
        <v>5.4857856904821497E-3</v>
      </c>
      <c r="M188" s="170">
        <v>8.0690465165828007E-3</v>
      </c>
      <c r="N188" s="170">
        <v>9.2393601118466806E-5</v>
      </c>
      <c r="O188" s="170">
        <v>0</v>
      </c>
      <c r="P188" s="170">
        <v>6.0994927049115798E-6</v>
      </c>
      <c r="Q188" s="170">
        <v>9.8493093823378395E-5</v>
      </c>
      <c r="R188" s="170">
        <v>1.6314002966237999E-4</v>
      </c>
      <c r="S188" s="170">
        <v>3.1176059668480902E-3</v>
      </c>
      <c r="T188" s="170">
        <v>3.3792390903338498E-3</v>
      </c>
      <c r="U188" s="170">
        <v>1.00486471289427E-4</v>
      </c>
      <c r="V188" s="170">
        <v>0</v>
      </c>
      <c r="W188" s="170">
        <v>6.6337548396483598E-6</v>
      </c>
      <c r="X188" s="170">
        <v>1.07120226129075E-4</v>
      </c>
      <c r="Y188" s="170">
        <v>6.5256011864952201E-4</v>
      </c>
      <c r="Z188" s="170">
        <v>7.2744139226455498E-3</v>
      </c>
      <c r="AA188" s="170">
        <v>8.0340942674241508E-3</v>
      </c>
      <c r="AB188" s="170">
        <v>60.111772772106001</v>
      </c>
      <c r="AC188" s="170">
        <v>0.14770709593314299</v>
      </c>
      <c r="AD188" s="170">
        <v>0.35170991952339398</v>
      </c>
      <c r="AE188" s="170">
        <v>60.611189787562502</v>
      </c>
      <c r="AF188" s="170">
        <v>1.11535879735586E-4</v>
      </c>
      <c r="AG188" s="170">
        <v>1.18530968945754E-4</v>
      </c>
      <c r="AH188" s="170">
        <v>1.75963810135543E-4</v>
      </c>
      <c r="AI188" s="170">
        <v>4.0603065881688401E-4</v>
      </c>
      <c r="AJ188" s="170">
        <v>3.1477152968044597E-4</v>
      </c>
      <c r="AK188" s="170">
        <v>3.6884074209130201E-6</v>
      </c>
      <c r="AL188" s="170">
        <v>6.7624310165929804E-4</v>
      </c>
      <c r="AM188" s="170">
        <v>9.94703038760657E-4</v>
      </c>
      <c r="AN188" s="170">
        <v>3.2339397681020802E-4</v>
      </c>
      <c r="AO188" s="170">
        <v>3.4365127159099399E-4</v>
      </c>
      <c r="AP188" s="170">
        <v>6.5543097167174505E-4</v>
      </c>
      <c r="AQ188" s="170">
        <v>1.3224762200729401E-3</v>
      </c>
      <c r="AR188" s="170">
        <v>6.7988929483311302E-6</v>
      </c>
      <c r="AS188" s="170">
        <v>8.4177204795932793E-5</v>
      </c>
      <c r="AT188" s="170">
        <v>1.24534474818297E-4</v>
      </c>
      <c r="AU188" s="170">
        <v>3.2783112925183099E-6</v>
      </c>
      <c r="AV188" s="170">
        <v>1.54126510392802E-3</v>
      </c>
      <c r="AW188" s="170">
        <v>4.7189573182090201E-4</v>
      </c>
      <c r="AX188" s="170">
        <v>5.0145512881270599E-4</v>
      </c>
      <c r="AY188" s="170">
        <v>7.17614413439521E-4</v>
      </c>
      <c r="AZ188" s="170">
        <v>1.6909652740731201E-3</v>
      </c>
      <c r="BA188" s="170">
        <v>6.7988929483311302E-6</v>
      </c>
      <c r="BB188" s="170">
        <v>8.4177204795898194E-5</v>
      </c>
      <c r="BC188" s="170">
        <v>1.2453447481824601E-4</v>
      </c>
      <c r="BD188" s="170">
        <v>3.2783112925183099E-6</v>
      </c>
      <c r="BE188" s="170">
        <v>1.9097541579281201E-3</v>
      </c>
      <c r="BF188" s="170">
        <v>9.2768593841357407E-3</v>
      </c>
      <c r="BG188" s="170">
        <v>5.0738287753574101E-3</v>
      </c>
      <c r="BH188" s="170">
        <v>3.2080770152992197E-2</v>
      </c>
      <c r="BI188" s="170">
        <v>4.6431458312485303E-2</v>
      </c>
      <c r="BJ188" s="170">
        <v>5.9485472154657197E-4</v>
      </c>
      <c r="BK188" s="170">
        <v>1.46168145389541E-6</v>
      </c>
      <c r="BL188" s="170">
        <v>3.4804547694247901E-6</v>
      </c>
      <c r="BM188" s="170">
        <v>5.99796857769892E-4</v>
      </c>
      <c r="BN188" s="170">
        <v>6.3977051954416</v>
      </c>
    </row>
    <row r="189" spans="1:66" x14ac:dyDescent="0.25">
      <c r="A189" s="170" t="s">
        <v>209</v>
      </c>
      <c r="B189" s="170">
        <v>2029</v>
      </c>
      <c r="C189" s="170" t="s">
        <v>178</v>
      </c>
      <c r="D189" s="170">
        <v>2029</v>
      </c>
      <c r="E189" s="170" t="s">
        <v>210</v>
      </c>
      <c r="F189" s="170" t="s">
        <v>211</v>
      </c>
      <c r="G189" s="170">
        <v>3105.3686100391801</v>
      </c>
      <c r="H189" s="170">
        <v>188762.899302679</v>
      </c>
      <c r="I189" s="170">
        <v>39061.6305605815</v>
      </c>
      <c r="J189" s="170">
        <v>5.3672575806121801E-3</v>
      </c>
      <c r="K189" s="170">
        <v>2.6380089218480999E-3</v>
      </c>
      <c r="L189" s="170">
        <v>0</v>
      </c>
      <c r="M189" s="170">
        <v>8.0052665024602909E-3</v>
      </c>
      <c r="N189" s="170">
        <v>8.8628289451914697E-4</v>
      </c>
      <c r="O189" s="170">
        <v>9.0445186414661897E-5</v>
      </c>
      <c r="P189" s="170">
        <v>0</v>
      </c>
      <c r="Q189" s="170">
        <v>9.7672808093380897E-4</v>
      </c>
      <c r="R189" s="170">
        <v>6.2422643695267497E-4</v>
      </c>
      <c r="S189" s="170">
        <v>7.9526448067770792E-3</v>
      </c>
      <c r="T189" s="170">
        <v>9.5535993246635698E-3</v>
      </c>
      <c r="U189" s="170">
        <v>9.2635667418720599E-4</v>
      </c>
      <c r="V189" s="170">
        <v>9.4534716399762294E-5</v>
      </c>
      <c r="W189" s="170">
        <v>0</v>
      </c>
      <c r="X189" s="170">
        <v>1.02089139058696E-3</v>
      </c>
      <c r="Y189" s="170">
        <v>2.4969057478106999E-3</v>
      </c>
      <c r="Z189" s="170">
        <v>1.85561712158132E-2</v>
      </c>
      <c r="AA189" s="170">
        <v>2.2073968354210799E-2</v>
      </c>
      <c r="AB189" s="170">
        <v>85.181393687429406</v>
      </c>
      <c r="AC189" s="170">
        <v>0.56339309629753198</v>
      </c>
      <c r="AD189" s="170">
        <v>0</v>
      </c>
      <c r="AE189" s="170">
        <v>85.744786783726894</v>
      </c>
      <c r="AF189" s="170">
        <v>3.20346628856078E-4</v>
      </c>
      <c r="AG189" s="170">
        <v>1.74513117039584E-5</v>
      </c>
      <c r="AH189" s="170">
        <v>0</v>
      </c>
      <c r="AI189" s="170">
        <v>3.3779794056003701E-4</v>
      </c>
      <c r="AJ189" s="170">
        <v>1.3389328866914E-2</v>
      </c>
      <c r="AK189" s="170">
        <v>8.8557549027163196E-5</v>
      </c>
      <c r="AL189" s="170">
        <v>0</v>
      </c>
      <c r="AM189" s="170">
        <v>1.34778864159412E-2</v>
      </c>
      <c r="AN189" s="170">
        <v>6.8968743110368897E-3</v>
      </c>
      <c r="AO189" s="170">
        <v>3.7571646630001499E-4</v>
      </c>
      <c r="AP189" s="170">
        <v>0</v>
      </c>
      <c r="AQ189" s="170">
        <v>7.2725907773369004E-3</v>
      </c>
      <c r="AR189" s="170">
        <v>0</v>
      </c>
      <c r="AS189" s="170">
        <v>0</v>
      </c>
      <c r="AT189" s="170">
        <v>0</v>
      </c>
      <c r="AU189" s="170">
        <v>0</v>
      </c>
      <c r="AV189" s="170">
        <v>7.2725907773369004E-3</v>
      </c>
      <c r="AW189" s="170">
        <v>7.8516328677560206E-3</v>
      </c>
      <c r="AX189" s="170">
        <v>4.27728217554662E-4</v>
      </c>
      <c r="AY189" s="170">
        <v>0</v>
      </c>
      <c r="AZ189" s="170">
        <v>8.2793610853106794E-3</v>
      </c>
      <c r="BA189" s="170">
        <v>0</v>
      </c>
      <c r="BB189" s="170">
        <v>0</v>
      </c>
      <c r="BC189" s="170">
        <v>0</v>
      </c>
      <c r="BD189" s="170">
        <v>0</v>
      </c>
      <c r="BE189" s="170">
        <v>8.2793610853106794E-3</v>
      </c>
      <c r="BF189" s="170">
        <v>1.5456759509903901E-2</v>
      </c>
      <c r="BG189" s="170">
        <v>3.1141319595005702E-3</v>
      </c>
      <c r="BH189" s="170">
        <v>0</v>
      </c>
      <c r="BI189" s="170">
        <v>1.85708914694045E-2</v>
      </c>
      <c r="BJ189" s="170">
        <v>8.0527050185468299E-4</v>
      </c>
      <c r="BK189" s="170">
        <v>5.3260908486864698E-6</v>
      </c>
      <c r="BL189" s="170">
        <v>0</v>
      </c>
      <c r="BM189" s="170">
        <v>8.1059659270336904E-4</v>
      </c>
      <c r="BN189" s="170">
        <v>7.6418352426535101</v>
      </c>
    </row>
    <row r="190" spans="1:66" x14ac:dyDescent="0.25">
      <c r="A190" s="170" t="s">
        <v>209</v>
      </c>
      <c r="B190" s="170">
        <v>2030</v>
      </c>
      <c r="C190" s="170" t="s">
        <v>176</v>
      </c>
      <c r="D190" s="170">
        <v>2021</v>
      </c>
      <c r="E190" s="170" t="s">
        <v>210</v>
      </c>
      <c r="F190" s="170" t="s">
        <v>212</v>
      </c>
      <c r="G190" s="170">
        <v>7627.5547783783604</v>
      </c>
      <c r="H190" s="170">
        <v>248691.15357955001</v>
      </c>
      <c r="I190" s="170">
        <v>113639.201141217</v>
      </c>
      <c r="J190" s="170">
        <v>7.6093945350255701E-3</v>
      </c>
      <c r="K190" s="170">
        <v>2.1379075170095799E-4</v>
      </c>
      <c r="L190" s="170">
        <v>3.19765155707969E-2</v>
      </c>
      <c r="M190" s="170">
        <v>3.9799700857523497E-2</v>
      </c>
      <c r="N190" s="170">
        <v>3.1009603774572001E-4</v>
      </c>
      <c r="O190" s="170">
        <v>0</v>
      </c>
      <c r="P190" s="170">
        <v>3.8220792354835603E-5</v>
      </c>
      <c r="Q190" s="170">
        <v>3.4831683010055502E-4</v>
      </c>
      <c r="R190" s="170">
        <v>5.4827014303514504E-4</v>
      </c>
      <c r="S190" s="170">
        <v>8.9806649429156806E-3</v>
      </c>
      <c r="T190" s="170">
        <v>9.8772519160513807E-3</v>
      </c>
      <c r="U190" s="170">
        <v>3.37257734482571E-4</v>
      </c>
      <c r="V190" s="170">
        <v>0</v>
      </c>
      <c r="W190" s="170">
        <v>4.1568598984456299E-5</v>
      </c>
      <c r="X190" s="170">
        <v>3.7882633346702702E-4</v>
      </c>
      <c r="Y190" s="170">
        <v>2.1930805721405802E-3</v>
      </c>
      <c r="Z190" s="170">
        <v>2.0954884866803199E-2</v>
      </c>
      <c r="AA190" s="170">
        <v>2.35267917724108E-2</v>
      </c>
      <c r="AB190" s="170">
        <v>205.13872190693999</v>
      </c>
      <c r="AC190" s="170">
        <v>0.92697889172188197</v>
      </c>
      <c r="AD190" s="170">
        <v>2.14282216642005</v>
      </c>
      <c r="AE190" s="170">
        <v>208.20852296508201</v>
      </c>
      <c r="AF190" s="170">
        <v>2.8757578495613003E-4</v>
      </c>
      <c r="AG190" s="170">
        <v>7.8633172372860995E-4</v>
      </c>
      <c r="AH190" s="170">
        <v>1.1161419680381099E-3</v>
      </c>
      <c r="AI190" s="170">
        <v>2.1900494767228499E-3</v>
      </c>
      <c r="AJ190" s="170">
        <v>8.3524540913037604E-4</v>
      </c>
      <c r="AK190" s="170">
        <v>2.34645704971914E-5</v>
      </c>
      <c r="AL190" s="170">
        <v>3.5095720457347999E-3</v>
      </c>
      <c r="AM190" s="170">
        <v>4.3682820253623704E-3</v>
      </c>
      <c r="AN190" s="170">
        <v>8.9797528634933299E-4</v>
      </c>
      <c r="AO190" s="170">
        <v>2.4554598157364598E-3</v>
      </c>
      <c r="AP190" s="170">
        <v>4.4777914085273101E-3</v>
      </c>
      <c r="AQ190" s="170">
        <v>7.8312265106131092E-3</v>
      </c>
      <c r="AR190" s="170">
        <v>1.6815324617080999E-4</v>
      </c>
      <c r="AS190" s="170">
        <v>4.3155664690665797E-3</v>
      </c>
      <c r="AT190" s="170">
        <v>2.0252293994134099E-2</v>
      </c>
      <c r="AU190" s="170">
        <v>1.2597362275095999E-4</v>
      </c>
      <c r="AV190" s="170">
        <v>3.2693213842735498E-2</v>
      </c>
      <c r="AW190" s="170">
        <v>1.3103234299183899E-3</v>
      </c>
      <c r="AX190" s="170">
        <v>3.58300119913428E-3</v>
      </c>
      <c r="AY190" s="170">
        <v>4.9026179628633001E-3</v>
      </c>
      <c r="AZ190" s="170">
        <v>9.79594259191598E-3</v>
      </c>
      <c r="BA190" s="170">
        <v>1.6815324617080999E-4</v>
      </c>
      <c r="BB190" s="170">
        <v>4.3155664690648103E-3</v>
      </c>
      <c r="BC190" s="170">
        <v>2.02522939941257E-2</v>
      </c>
      <c r="BD190" s="170">
        <v>1.2597362275095999E-4</v>
      </c>
      <c r="BE190" s="170">
        <v>3.4657929924028302E-2</v>
      </c>
      <c r="BF190" s="170">
        <v>3.2103071935791101E-2</v>
      </c>
      <c r="BG190" s="170">
        <v>3.17937516198303E-2</v>
      </c>
      <c r="BH190" s="170">
        <v>0.161556763246026</v>
      </c>
      <c r="BI190" s="170">
        <v>0.22545358680164801</v>
      </c>
      <c r="BJ190" s="170">
        <v>2.03001395019575E-3</v>
      </c>
      <c r="BK190" s="170">
        <v>9.1732075945470604E-6</v>
      </c>
      <c r="BL190" s="170">
        <v>2.1204962428276799E-5</v>
      </c>
      <c r="BM190" s="170">
        <v>2.0603921202185802E-3</v>
      </c>
      <c r="BN190" s="170">
        <v>21.977076407470001</v>
      </c>
    </row>
    <row r="191" spans="1:66" x14ac:dyDescent="0.25">
      <c r="A191" s="170" t="s">
        <v>209</v>
      </c>
      <c r="B191" s="170">
        <v>2030</v>
      </c>
      <c r="C191" s="170" t="s">
        <v>176</v>
      </c>
      <c r="D191" s="170">
        <v>2021</v>
      </c>
      <c r="E191" s="170" t="s">
        <v>210</v>
      </c>
      <c r="F191" s="170" t="s">
        <v>211</v>
      </c>
      <c r="G191" s="170">
        <v>8703.3515682601101</v>
      </c>
      <c r="H191" s="170">
        <v>283891.99574396102</v>
      </c>
      <c r="I191" s="170">
        <v>109477.21391243899</v>
      </c>
      <c r="J191" s="170">
        <v>1.7210510265025399E-2</v>
      </c>
      <c r="K191" s="170">
        <v>9.5359260146746193E-3</v>
      </c>
      <c r="L191" s="170">
        <v>0</v>
      </c>
      <c r="M191" s="170">
        <v>2.6746436279700001E-2</v>
      </c>
      <c r="N191" s="170">
        <v>2.2162336700144399E-3</v>
      </c>
      <c r="O191" s="170">
        <v>2.5348882978941899E-4</v>
      </c>
      <c r="P191" s="170">
        <v>0</v>
      </c>
      <c r="Q191" s="170">
        <v>2.4697224998038599E-3</v>
      </c>
      <c r="R191" s="170">
        <v>9.3881207396839903E-4</v>
      </c>
      <c r="S191" s="170">
        <v>1.0251827847734899E-2</v>
      </c>
      <c r="T191" s="170">
        <v>1.3660362421507101E-2</v>
      </c>
      <c r="U191" s="170">
        <v>2.3164419221812301E-3</v>
      </c>
      <c r="V191" s="170">
        <v>2.6495046983247302E-4</v>
      </c>
      <c r="W191" s="170">
        <v>0</v>
      </c>
      <c r="X191" s="170">
        <v>2.5813923920137002E-3</v>
      </c>
      <c r="Y191" s="170">
        <v>3.75524829587359E-3</v>
      </c>
      <c r="Z191" s="170">
        <v>2.3920931644714798E-2</v>
      </c>
      <c r="AA191" s="170">
        <v>3.0257572332602099E-2</v>
      </c>
      <c r="AB191" s="170">
        <v>135.35595170745901</v>
      </c>
      <c r="AC191" s="170">
        <v>1.1381583554394901</v>
      </c>
      <c r="AD191" s="170">
        <v>0</v>
      </c>
      <c r="AE191" s="170">
        <v>136.49411006289799</v>
      </c>
      <c r="AF191" s="170">
        <v>6.0149359891632098E-4</v>
      </c>
      <c r="AG191" s="170">
        <v>4.8910425833449202E-5</v>
      </c>
      <c r="AH191" s="170">
        <v>0</v>
      </c>
      <c r="AI191" s="170">
        <v>6.5040402474976998E-4</v>
      </c>
      <c r="AJ191" s="170">
        <v>2.1276070665802602E-2</v>
      </c>
      <c r="AK191" s="170">
        <v>1.7890264368677799E-4</v>
      </c>
      <c r="AL191" s="170">
        <v>0</v>
      </c>
      <c r="AM191" s="170">
        <v>2.1454973309489402E-2</v>
      </c>
      <c r="AN191" s="170">
        <v>1.29498030475071E-2</v>
      </c>
      <c r="AO191" s="170">
        <v>1.0530126715463E-3</v>
      </c>
      <c r="AP191" s="170">
        <v>0</v>
      </c>
      <c r="AQ191" s="170">
        <v>1.40028157190534E-2</v>
      </c>
      <c r="AR191" s="170">
        <v>0</v>
      </c>
      <c r="AS191" s="170">
        <v>0</v>
      </c>
      <c r="AT191" s="170">
        <v>0</v>
      </c>
      <c r="AU191" s="170">
        <v>0</v>
      </c>
      <c r="AV191" s="170">
        <v>1.40028157190534E-2</v>
      </c>
      <c r="AW191" s="170">
        <v>1.47424898081821E-2</v>
      </c>
      <c r="AX191" s="170">
        <v>1.19878491751628E-3</v>
      </c>
      <c r="AY191" s="170">
        <v>0</v>
      </c>
      <c r="AZ191" s="170">
        <v>1.5941274725698399E-2</v>
      </c>
      <c r="BA191" s="170">
        <v>0</v>
      </c>
      <c r="BB191" s="170">
        <v>0</v>
      </c>
      <c r="BC191" s="170">
        <v>0</v>
      </c>
      <c r="BD191" s="170">
        <v>0</v>
      </c>
      <c r="BE191" s="170">
        <v>1.5941274725698399E-2</v>
      </c>
      <c r="BF191" s="170">
        <v>6.56640019622904E-2</v>
      </c>
      <c r="BG191" s="170">
        <v>8.7279124242665308E-3</v>
      </c>
      <c r="BH191" s="170">
        <v>0</v>
      </c>
      <c r="BI191" s="170">
        <v>7.4391914386556998E-2</v>
      </c>
      <c r="BJ191" s="170">
        <v>1.27960051417389E-3</v>
      </c>
      <c r="BK191" s="170">
        <v>1.0759689533115899E-5</v>
      </c>
      <c r="BL191" s="170">
        <v>0</v>
      </c>
      <c r="BM191" s="170">
        <v>1.29036020370701E-3</v>
      </c>
      <c r="BN191" s="170">
        <v>12.1647687261057</v>
      </c>
    </row>
    <row r="192" spans="1:66" x14ac:dyDescent="0.25">
      <c r="A192" s="170" t="s">
        <v>209</v>
      </c>
      <c r="B192" s="170">
        <v>2030</v>
      </c>
      <c r="C192" s="170" t="s">
        <v>176</v>
      </c>
      <c r="D192" s="170">
        <v>2022</v>
      </c>
      <c r="E192" s="170" t="s">
        <v>210</v>
      </c>
      <c r="F192" s="170" t="s">
        <v>212</v>
      </c>
      <c r="G192" s="170">
        <v>7942.7676440005998</v>
      </c>
      <c r="H192" s="170">
        <v>270213.68391583703</v>
      </c>
      <c r="I192" s="170">
        <v>118335.40317181899</v>
      </c>
      <c r="J192" s="170">
        <v>6.9304187246141897E-3</v>
      </c>
      <c r="K192" s="170">
        <v>1.9523898041440599E-4</v>
      </c>
      <c r="L192" s="170">
        <v>2.8717270659244599E-2</v>
      </c>
      <c r="M192" s="170">
        <v>3.5842928364273198E-2</v>
      </c>
      <c r="N192" s="170">
        <v>3.36851573090299E-4</v>
      </c>
      <c r="O192" s="170">
        <v>0</v>
      </c>
      <c r="P192" s="170">
        <v>3.9800287466253497E-5</v>
      </c>
      <c r="Q192" s="170">
        <v>3.7665186055655297E-4</v>
      </c>
      <c r="R192" s="170">
        <v>5.9571920029395002E-4</v>
      </c>
      <c r="S192" s="170">
        <v>9.7578805008149E-3</v>
      </c>
      <c r="T192" s="170">
        <v>1.07302515616654E-2</v>
      </c>
      <c r="U192" s="170">
        <v>3.6635682036828098E-4</v>
      </c>
      <c r="V192" s="170">
        <v>0</v>
      </c>
      <c r="W192" s="170">
        <v>4.3286444032640699E-5</v>
      </c>
      <c r="X192" s="170">
        <v>4.0964326440092201E-4</v>
      </c>
      <c r="Y192" s="170">
        <v>2.3828768011758001E-3</v>
      </c>
      <c r="Z192" s="170">
        <v>2.2768387835234698E-2</v>
      </c>
      <c r="AA192" s="170">
        <v>2.5560907900811499E-2</v>
      </c>
      <c r="AB192" s="170">
        <v>217.39366332760599</v>
      </c>
      <c r="AC192" s="170">
        <v>0.94173266432712499</v>
      </c>
      <c r="AD192" s="170">
        <v>2.17982834407041</v>
      </c>
      <c r="AE192" s="170">
        <v>220.515224336003</v>
      </c>
      <c r="AF192" s="170">
        <v>2.78934932951299E-4</v>
      </c>
      <c r="AG192" s="170">
        <v>7.3612651198391103E-4</v>
      </c>
      <c r="AH192" s="170">
        <v>1.01661030847199E-3</v>
      </c>
      <c r="AI192" s="170">
        <v>2.0316717534072E-3</v>
      </c>
      <c r="AJ192" s="170">
        <v>8.05194367737604E-4</v>
      </c>
      <c r="AK192" s="170">
        <v>2.26812634943233E-5</v>
      </c>
      <c r="AL192" s="170">
        <v>3.3361318251931798E-3</v>
      </c>
      <c r="AM192" s="170">
        <v>4.1640074564251103E-3</v>
      </c>
      <c r="AN192" s="170">
        <v>8.4966459204673605E-4</v>
      </c>
      <c r="AO192" s="170">
        <v>2.2423863850925601E-3</v>
      </c>
      <c r="AP192" s="170">
        <v>3.9785964206559103E-3</v>
      </c>
      <c r="AQ192" s="170">
        <v>7.0706473977952102E-3</v>
      </c>
      <c r="AR192" s="170">
        <v>1.50513268017407E-4</v>
      </c>
      <c r="AS192" s="170">
        <v>3.7498422428023899E-3</v>
      </c>
      <c r="AT192" s="170">
        <v>1.6431607148463999E-2</v>
      </c>
      <c r="AU192" s="170">
        <v>1.1018591223422301E-4</v>
      </c>
      <c r="AV192" s="170">
        <v>2.7512795969313199E-2</v>
      </c>
      <c r="AW192" s="170">
        <v>1.2398285781974E-3</v>
      </c>
      <c r="AX192" s="170">
        <v>3.27208494931091E-3</v>
      </c>
      <c r="AY192" s="170">
        <v>4.3560622859175196E-3</v>
      </c>
      <c r="AZ192" s="170">
        <v>8.8679758134258303E-3</v>
      </c>
      <c r="BA192" s="170">
        <v>1.50513268017407E-4</v>
      </c>
      <c r="BB192" s="170">
        <v>3.7498422428008499E-3</v>
      </c>
      <c r="BC192" s="170">
        <v>1.6431607148457199E-2</v>
      </c>
      <c r="BD192" s="170">
        <v>1.1018591223422301E-4</v>
      </c>
      <c r="BE192" s="170">
        <v>2.9310124384935601E-2</v>
      </c>
      <c r="BF192" s="170">
        <v>3.4052028827704597E-2</v>
      </c>
      <c r="BG192" s="170">
        <v>3.31076457639113E-2</v>
      </c>
      <c r="BH192" s="170">
        <v>0.167429735648077</v>
      </c>
      <c r="BI192" s="170">
        <v>0.23458941023969301</v>
      </c>
      <c r="BJ192" s="170">
        <v>2.1512865300944901E-3</v>
      </c>
      <c r="BK192" s="170">
        <v>9.3192081347095694E-6</v>
      </c>
      <c r="BL192" s="170">
        <v>2.1571168555405399E-5</v>
      </c>
      <c r="BM192" s="170">
        <v>2.1821769067846002E-3</v>
      </c>
      <c r="BN192" s="170">
        <v>23.2760881506061</v>
      </c>
    </row>
    <row r="193" spans="1:66" x14ac:dyDescent="0.25">
      <c r="A193" s="170" t="s">
        <v>209</v>
      </c>
      <c r="B193" s="170">
        <v>2030</v>
      </c>
      <c r="C193" s="170" t="s">
        <v>176</v>
      </c>
      <c r="D193" s="170">
        <v>2022</v>
      </c>
      <c r="E193" s="170" t="s">
        <v>210</v>
      </c>
      <c r="F193" s="170" t="s">
        <v>211</v>
      </c>
      <c r="G193" s="170">
        <v>8963.2375001879209</v>
      </c>
      <c r="H193" s="170">
        <v>305071.47390136</v>
      </c>
      <c r="I193" s="170">
        <v>112746.251999588</v>
      </c>
      <c r="J193" s="170">
        <v>1.3539663719619E-2</v>
      </c>
      <c r="K193" s="170">
        <v>7.6142653138497702E-3</v>
      </c>
      <c r="L193" s="170">
        <v>0</v>
      </c>
      <c r="M193" s="170">
        <v>2.1153929033468698E-2</v>
      </c>
      <c r="N193" s="170">
        <v>1.6804614840066701E-3</v>
      </c>
      <c r="O193" s="170">
        <v>2.6105811849922502E-4</v>
      </c>
      <c r="P193" s="170">
        <v>0</v>
      </c>
      <c r="Q193" s="170">
        <v>1.9415196025059E-3</v>
      </c>
      <c r="R193" s="170">
        <v>1.0088512089655301E-3</v>
      </c>
      <c r="S193" s="170">
        <v>1.1016655201903499E-2</v>
      </c>
      <c r="T193" s="170">
        <v>1.3967026013374999E-2</v>
      </c>
      <c r="U193" s="170">
        <v>1.7564444953760601E-3</v>
      </c>
      <c r="V193" s="170">
        <v>2.7286200818951598E-4</v>
      </c>
      <c r="W193" s="170">
        <v>0</v>
      </c>
      <c r="X193" s="170">
        <v>2.0293065035655801E-3</v>
      </c>
      <c r="Y193" s="170">
        <v>4.0354048358621202E-3</v>
      </c>
      <c r="Z193" s="170">
        <v>2.5705528804441699E-2</v>
      </c>
      <c r="AA193" s="170">
        <v>3.1770240143869401E-2</v>
      </c>
      <c r="AB193" s="170">
        <v>141.872360820289</v>
      </c>
      <c r="AC193" s="170">
        <v>1.1432914859627099</v>
      </c>
      <c r="AD193" s="170">
        <v>0</v>
      </c>
      <c r="AE193" s="170">
        <v>143.01565230625201</v>
      </c>
      <c r="AF193" s="170">
        <v>6.3489286726902002E-4</v>
      </c>
      <c r="AG193" s="170">
        <v>5.0370912807808297E-5</v>
      </c>
      <c r="AH193" s="170">
        <v>0</v>
      </c>
      <c r="AI193" s="170">
        <v>6.8526378007682895E-4</v>
      </c>
      <c r="AJ193" s="170">
        <v>2.2300359431999699E-2</v>
      </c>
      <c r="AK193" s="170">
        <v>1.79709500321977E-4</v>
      </c>
      <c r="AL193" s="170">
        <v>0</v>
      </c>
      <c r="AM193" s="170">
        <v>2.2480068932321701E-2</v>
      </c>
      <c r="AN193" s="170">
        <v>1.3668869630888101E-2</v>
      </c>
      <c r="AO193" s="170">
        <v>1.08445609622359E-3</v>
      </c>
      <c r="AP193" s="170">
        <v>0</v>
      </c>
      <c r="AQ193" s="170">
        <v>1.47533257271117E-2</v>
      </c>
      <c r="AR193" s="170">
        <v>0</v>
      </c>
      <c r="AS193" s="170">
        <v>0</v>
      </c>
      <c r="AT193" s="170">
        <v>0</v>
      </c>
      <c r="AU193" s="170">
        <v>0</v>
      </c>
      <c r="AV193" s="170">
        <v>1.47533257271117E-2</v>
      </c>
      <c r="AW193" s="170">
        <v>1.5561099306566699E-2</v>
      </c>
      <c r="AX193" s="170">
        <v>1.2345811660104599E-3</v>
      </c>
      <c r="AY193" s="170">
        <v>0</v>
      </c>
      <c r="AZ193" s="170">
        <v>1.6795680472577099E-2</v>
      </c>
      <c r="BA193" s="170">
        <v>0</v>
      </c>
      <c r="BB193" s="170">
        <v>0</v>
      </c>
      <c r="BC193" s="170">
        <v>0</v>
      </c>
      <c r="BD193" s="170">
        <v>0</v>
      </c>
      <c r="BE193" s="170">
        <v>1.6795680472577099E-2</v>
      </c>
      <c r="BF193" s="170">
        <v>6.6508718479321494E-2</v>
      </c>
      <c r="BG193" s="170">
        <v>8.9885317542309495E-3</v>
      </c>
      <c r="BH193" s="170">
        <v>0</v>
      </c>
      <c r="BI193" s="170">
        <v>7.5497250233552401E-2</v>
      </c>
      <c r="BJ193" s="170">
        <v>1.3412040147673999E-3</v>
      </c>
      <c r="BK193" s="170">
        <v>1.0808216076455701E-5</v>
      </c>
      <c r="BL193" s="170">
        <v>0</v>
      </c>
      <c r="BM193" s="170">
        <v>1.35201223084386E-3</v>
      </c>
      <c r="BN193" s="170">
        <v>12.745988333980099</v>
      </c>
    </row>
    <row r="194" spans="1:66" x14ac:dyDescent="0.25">
      <c r="A194" s="170" t="s">
        <v>209</v>
      </c>
      <c r="B194" s="170">
        <v>2030</v>
      </c>
      <c r="C194" s="170" t="s">
        <v>176</v>
      </c>
      <c r="D194" s="170">
        <v>2023</v>
      </c>
      <c r="E194" s="170" t="s">
        <v>210</v>
      </c>
      <c r="F194" s="170" t="s">
        <v>212</v>
      </c>
      <c r="G194" s="170">
        <v>8299.58433787166</v>
      </c>
      <c r="H194" s="170">
        <v>295512.72683015902</v>
      </c>
      <c r="I194" s="170">
        <v>123651.44025362399</v>
      </c>
      <c r="J194" s="170">
        <v>7.2571972359339902E-3</v>
      </c>
      <c r="K194" s="170">
        <v>2.04009793137203E-4</v>
      </c>
      <c r="L194" s="170">
        <v>2.9242164929465301E-2</v>
      </c>
      <c r="M194" s="170">
        <v>3.6703371958536499E-2</v>
      </c>
      <c r="N194" s="170">
        <v>3.6843437898176698E-4</v>
      </c>
      <c r="O194" s="170">
        <v>0</v>
      </c>
      <c r="P194" s="170">
        <v>4.1588254535836997E-5</v>
      </c>
      <c r="Q194" s="170">
        <v>4.10022633517604E-4</v>
      </c>
      <c r="R194" s="170">
        <v>6.5149404261398598E-4</v>
      </c>
      <c r="S194" s="170">
        <v>1.0671472418017001E-2</v>
      </c>
      <c r="T194" s="170">
        <v>1.17329890941486E-2</v>
      </c>
      <c r="U194" s="170">
        <v>4.0070600341812599E-4</v>
      </c>
      <c r="V194" s="170">
        <v>0</v>
      </c>
      <c r="W194" s="170">
        <v>4.5231021356494197E-5</v>
      </c>
      <c r="X194" s="170">
        <v>4.4593702477462E-4</v>
      </c>
      <c r="Y194" s="170">
        <v>2.60597617045594E-3</v>
      </c>
      <c r="Z194" s="170">
        <v>2.4900102308706502E-2</v>
      </c>
      <c r="AA194" s="170">
        <v>2.7952015503937101E-2</v>
      </c>
      <c r="AB194" s="170">
        <v>231.75293333587101</v>
      </c>
      <c r="AC194" s="170">
        <v>0.96084364570761704</v>
      </c>
      <c r="AD194" s="170">
        <v>2.2240410430551298</v>
      </c>
      <c r="AE194" s="170">
        <v>234.937818024633</v>
      </c>
      <c r="AF194" s="170">
        <v>3.02335977660008E-4</v>
      </c>
      <c r="AG194" s="170">
        <v>7.7553018515747797E-4</v>
      </c>
      <c r="AH194" s="170">
        <v>1.0308561927850101E-3</v>
      </c>
      <c r="AI194" s="170">
        <v>2.1087223556024901E-3</v>
      </c>
      <c r="AJ194" s="170">
        <v>8.6011506677149496E-4</v>
      </c>
      <c r="AK194" s="170">
        <v>2.4176804648056901E-5</v>
      </c>
      <c r="AL194" s="170">
        <v>3.4654267481844E-3</v>
      </c>
      <c r="AM194" s="170">
        <v>4.3497186196039504E-3</v>
      </c>
      <c r="AN194" s="170">
        <v>9.1342905562487005E-4</v>
      </c>
      <c r="AO194" s="170">
        <v>2.3431221653862902E-3</v>
      </c>
      <c r="AP194" s="170">
        <v>4.0013975886821502E-3</v>
      </c>
      <c r="AQ194" s="170">
        <v>7.25794880969331E-3</v>
      </c>
      <c r="AR194" s="170">
        <v>1.3102379662704999E-4</v>
      </c>
      <c r="AS194" s="170">
        <v>3.12070171967628E-3</v>
      </c>
      <c r="AT194" s="170">
        <v>1.17103377001472E-2</v>
      </c>
      <c r="AU194" s="170">
        <v>9.32121613113879E-5</v>
      </c>
      <c r="AV194" s="170">
        <v>2.23132241874552E-2</v>
      </c>
      <c r="AW194" s="170">
        <v>1.33287353376882E-3</v>
      </c>
      <c r="AX194" s="170">
        <v>3.4190783634466299E-3</v>
      </c>
      <c r="AY194" s="170">
        <v>4.38102669487298E-3</v>
      </c>
      <c r="AZ194" s="170">
        <v>9.1329785920884303E-3</v>
      </c>
      <c r="BA194" s="170">
        <v>1.3102379662704999E-4</v>
      </c>
      <c r="BB194" s="170">
        <v>3.1207017196749902E-3</v>
      </c>
      <c r="BC194" s="170">
        <v>1.17103377001423E-2</v>
      </c>
      <c r="BD194" s="170">
        <v>9.32121613113879E-5</v>
      </c>
      <c r="BE194" s="170">
        <v>2.4188253969844201E-2</v>
      </c>
      <c r="BF194" s="170">
        <v>3.6103567989810202E-2</v>
      </c>
      <c r="BG194" s="170">
        <v>3.4594956136418102E-2</v>
      </c>
      <c r="BH194" s="170">
        <v>0.17302253962352901</v>
      </c>
      <c r="BI194" s="170">
        <v>0.24372106374975699</v>
      </c>
      <c r="BJ194" s="170">
        <v>2.2933831472540102E-3</v>
      </c>
      <c r="BK194" s="170">
        <v>9.5083267879003994E-6</v>
      </c>
      <c r="BL194" s="170">
        <v>2.2008689053146999E-5</v>
      </c>
      <c r="BM194" s="170">
        <v>2.32490016309506E-3</v>
      </c>
      <c r="BN194" s="170">
        <v>24.7984391042319</v>
      </c>
    </row>
    <row r="195" spans="1:66" x14ac:dyDescent="0.25">
      <c r="A195" s="170" t="s">
        <v>209</v>
      </c>
      <c r="B195" s="170">
        <v>2030</v>
      </c>
      <c r="C195" s="170" t="s">
        <v>176</v>
      </c>
      <c r="D195" s="170">
        <v>2023</v>
      </c>
      <c r="E195" s="170" t="s">
        <v>210</v>
      </c>
      <c r="F195" s="170" t="s">
        <v>211</v>
      </c>
      <c r="G195" s="170">
        <v>9197.9031293349399</v>
      </c>
      <c r="H195" s="170">
        <v>327630.77567078901</v>
      </c>
      <c r="I195" s="170">
        <v>115698.050404896</v>
      </c>
      <c r="J195" s="170">
        <v>1.39993093603181E-2</v>
      </c>
      <c r="K195" s="170">
        <v>7.8136136364095003E-3</v>
      </c>
      <c r="L195" s="170">
        <v>0</v>
      </c>
      <c r="M195" s="170">
        <v>2.1812922996727602E-2</v>
      </c>
      <c r="N195" s="170">
        <v>1.6817066026822199E-3</v>
      </c>
      <c r="O195" s="170">
        <v>2.6789285512427601E-4</v>
      </c>
      <c r="P195" s="170">
        <v>0</v>
      </c>
      <c r="Q195" s="170">
        <v>1.9495994578065E-3</v>
      </c>
      <c r="R195" s="170">
        <v>1.0834533294865199E-3</v>
      </c>
      <c r="S195" s="170">
        <v>1.18313103579928E-2</v>
      </c>
      <c r="T195" s="170">
        <v>1.48643631452859E-2</v>
      </c>
      <c r="U195" s="170">
        <v>1.7577459127929901E-3</v>
      </c>
      <c r="V195" s="170">
        <v>2.8000578127605698E-4</v>
      </c>
      <c r="W195" s="170">
        <v>0</v>
      </c>
      <c r="X195" s="170">
        <v>2.03775169406905E-3</v>
      </c>
      <c r="Y195" s="170">
        <v>4.3338133179460997E-3</v>
      </c>
      <c r="Z195" s="170">
        <v>2.7606390835316699E-2</v>
      </c>
      <c r="AA195" s="170">
        <v>3.3977955847331799E-2</v>
      </c>
      <c r="AB195" s="170">
        <v>148.51698137190999</v>
      </c>
      <c r="AC195" s="170">
        <v>1.1436157128044899</v>
      </c>
      <c r="AD195" s="170">
        <v>0</v>
      </c>
      <c r="AE195" s="170">
        <v>149.66059708471499</v>
      </c>
      <c r="AF195" s="170">
        <v>6.6875543758310695E-4</v>
      </c>
      <c r="AG195" s="170">
        <v>5.16896686641053E-5</v>
      </c>
      <c r="AH195" s="170">
        <v>0</v>
      </c>
      <c r="AI195" s="170">
        <v>7.2044510624721199E-4</v>
      </c>
      <c r="AJ195" s="170">
        <v>2.3344801250925199E-2</v>
      </c>
      <c r="AK195" s="170">
        <v>1.7976046426638001E-4</v>
      </c>
      <c r="AL195" s="170">
        <v>0</v>
      </c>
      <c r="AM195" s="170">
        <v>2.35245617151916E-2</v>
      </c>
      <c r="AN195" s="170">
        <v>1.43979108327227E-2</v>
      </c>
      <c r="AO195" s="170">
        <v>1.11284813337504E-3</v>
      </c>
      <c r="AP195" s="170">
        <v>0</v>
      </c>
      <c r="AQ195" s="170">
        <v>1.55107589660978E-2</v>
      </c>
      <c r="AR195" s="170">
        <v>0</v>
      </c>
      <c r="AS195" s="170">
        <v>0</v>
      </c>
      <c r="AT195" s="170">
        <v>0</v>
      </c>
      <c r="AU195" s="170">
        <v>0</v>
      </c>
      <c r="AV195" s="170">
        <v>1.55107589660978E-2</v>
      </c>
      <c r="AW195" s="170">
        <v>1.6391064244903001E-2</v>
      </c>
      <c r="AX195" s="170">
        <v>1.26690361267651E-3</v>
      </c>
      <c r="AY195" s="170">
        <v>0</v>
      </c>
      <c r="AZ195" s="170">
        <v>1.7657967857579501E-2</v>
      </c>
      <c r="BA195" s="170">
        <v>0</v>
      </c>
      <c r="BB195" s="170">
        <v>0</v>
      </c>
      <c r="BC195" s="170">
        <v>0</v>
      </c>
      <c r="BD195" s="170">
        <v>0</v>
      </c>
      <c r="BE195" s="170">
        <v>1.7657967857579501E-2</v>
      </c>
      <c r="BF195" s="170">
        <v>6.68009643444437E-2</v>
      </c>
      <c r="BG195" s="170">
        <v>9.2238596097262895E-3</v>
      </c>
      <c r="BH195" s="170">
        <v>0</v>
      </c>
      <c r="BI195" s="170">
        <v>7.6024823954169998E-2</v>
      </c>
      <c r="BJ195" s="170">
        <v>1.4040195745347399E-3</v>
      </c>
      <c r="BK195" s="170">
        <v>1.08112811861034E-5</v>
      </c>
      <c r="BL195" s="170">
        <v>0</v>
      </c>
      <c r="BM195" s="170">
        <v>1.4148308557208401E-3</v>
      </c>
      <c r="BN195" s="170">
        <v>13.338205949747501</v>
      </c>
    </row>
    <row r="196" spans="1:66" x14ac:dyDescent="0.25">
      <c r="A196" s="170" t="s">
        <v>209</v>
      </c>
      <c r="B196" s="170">
        <v>2030</v>
      </c>
      <c r="C196" s="170" t="s">
        <v>176</v>
      </c>
      <c r="D196" s="170">
        <v>2024</v>
      </c>
      <c r="E196" s="170" t="s">
        <v>210</v>
      </c>
      <c r="F196" s="170" t="s">
        <v>212</v>
      </c>
      <c r="G196" s="170">
        <v>8553.5469247095807</v>
      </c>
      <c r="H196" s="170">
        <v>319915.25041528302</v>
      </c>
      <c r="I196" s="170">
        <v>127435.10439325499</v>
      </c>
      <c r="J196" s="170">
        <v>7.7028577160229402E-3</v>
      </c>
      <c r="K196" s="170">
        <v>2.10252377427717E-4</v>
      </c>
      <c r="L196" s="170">
        <v>2.9352712061678301E-2</v>
      </c>
      <c r="M196" s="170">
        <v>3.7265822155128997E-2</v>
      </c>
      <c r="N196" s="170">
        <v>3.9881627430062602E-4</v>
      </c>
      <c r="O196" s="170">
        <v>0</v>
      </c>
      <c r="P196" s="170">
        <v>4.2860831604040302E-5</v>
      </c>
      <c r="Q196" s="170">
        <v>4.41677105904667E-4</v>
      </c>
      <c r="R196" s="170">
        <v>7.0529239813994901E-4</v>
      </c>
      <c r="S196" s="170">
        <v>1.15526894815323E-2</v>
      </c>
      <c r="T196" s="170">
        <v>1.26996589855769E-2</v>
      </c>
      <c r="U196" s="170">
        <v>4.3374908664812599E-4</v>
      </c>
      <c r="V196" s="170">
        <v>0</v>
      </c>
      <c r="W196" s="170">
        <v>4.6615065029211698E-5</v>
      </c>
      <c r="X196" s="170">
        <v>4.80364151677338E-4</v>
      </c>
      <c r="Y196" s="170">
        <v>2.82116959255979E-3</v>
      </c>
      <c r="Z196" s="170">
        <v>2.6956275456908801E-2</v>
      </c>
      <c r="AA196" s="170">
        <v>3.0257809201145999E-2</v>
      </c>
      <c r="AB196" s="170">
        <v>244.65906174584501</v>
      </c>
      <c r="AC196" s="170">
        <v>0.96733627549460499</v>
      </c>
      <c r="AD196" s="170">
        <v>2.2385513451461101</v>
      </c>
      <c r="AE196" s="170">
        <v>247.864949366486</v>
      </c>
      <c r="AF196" s="170">
        <v>3.23829017242473E-4</v>
      </c>
      <c r="AG196" s="170">
        <v>8.0638408963200196E-4</v>
      </c>
      <c r="AH196" s="170">
        <v>1.0271160600517301E-3</v>
      </c>
      <c r="AI196" s="170">
        <v>2.1573291669261998E-3</v>
      </c>
      <c r="AJ196" s="170">
        <v>9.3082930196575903E-4</v>
      </c>
      <c r="AK196" s="170">
        <v>2.5405063436519301E-5</v>
      </c>
      <c r="AL196" s="170">
        <v>3.5467199946998601E-3</v>
      </c>
      <c r="AM196" s="170">
        <v>4.5029543601021304E-3</v>
      </c>
      <c r="AN196" s="170">
        <v>9.6972694865573097E-4</v>
      </c>
      <c r="AO196" s="170">
        <v>2.4148203784743198E-3</v>
      </c>
      <c r="AP196" s="170">
        <v>3.9516621033119396E-3</v>
      </c>
      <c r="AQ196" s="170">
        <v>7.3362094304420004E-3</v>
      </c>
      <c r="AR196" s="170">
        <v>1.0700705447582201E-4</v>
      </c>
      <c r="AS196" s="170">
        <v>2.3487041136780501E-3</v>
      </c>
      <c r="AT196" s="170">
        <v>6.9498009042846401E-3</v>
      </c>
      <c r="AU196" s="170">
        <v>7.3513372781032198E-5</v>
      </c>
      <c r="AV196" s="170">
        <v>1.68152348756615E-2</v>
      </c>
      <c r="AW196" s="170">
        <v>1.4150232871248101E-3</v>
      </c>
      <c r="AX196" s="170">
        <v>3.5237002276790599E-3</v>
      </c>
      <c r="AY196" s="170">
        <v>4.3265725987077699E-3</v>
      </c>
      <c r="AZ196" s="170">
        <v>9.2652961135116594E-3</v>
      </c>
      <c r="BA196" s="170">
        <v>1.0700705447582201E-4</v>
      </c>
      <c r="BB196" s="170">
        <v>2.34870411367708E-3</v>
      </c>
      <c r="BC196" s="170">
        <v>6.94980090428179E-3</v>
      </c>
      <c r="BD196" s="170">
        <v>7.3513372781032198E-5</v>
      </c>
      <c r="BE196" s="170">
        <v>1.8744321558727298E-2</v>
      </c>
      <c r="BF196" s="170">
        <v>3.7772231031371201E-2</v>
      </c>
      <c r="BG196" s="170">
        <v>3.5653542228718998E-2</v>
      </c>
      <c r="BH196" s="170">
        <v>0.17613866129783801</v>
      </c>
      <c r="BI196" s="170">
        <v>0.24956443455792801</v>
      </c>
      <c r="BJ196" s="170">
        <v>2.4210997503005599E-3</v>
      </c>
      <c r="BK196" s="170">
        <v>9.5725766229316496E-6</v>
      </c>
      <c r="BL196" s="170">
        <v>2.2152280255199999E-5</v>
      </c>
      <c r="BM196" s="170">
        <v>2.4528246071786998E-3</v>
      </c>
      <c r="BN196" s="170">
        <v>26.162939217788399</v>
      </c>
    </row>
    <row r="197" spans="1:66" x14ac:dyDescent="0.25">
      <c r="A197" s="170" t="s">
        <v>209</v>
      </c>
      <c r="B197" s="170">
        <v>2030</v>
      </c>
      <c r="C197" s="170" t="s">
        <v>176</v>
      </c>
      <c r="D197" s="170">
        <v>2024</v>
      </c>
      <c r="E197" s="170" t="s">
        <v>210</v>
      </c>
      <c r="F197" s="170" t="s">
        <v>211</v>
      </c>
      <c r="G197" s="170">
        <v>9378.49361512627</v>
      </c>
      <c r="H197" s="170">
        <v>350908.957411232</v>
      </c>
      <c r="I197" s="170">
        <v>117969.65153331999</v>
      </c>
      <c r="J197" s="170">
        <v>1.4379712055244701E-2</v>
      </c>
      <c r="K197" s="170">
        <v>7.9670251545069896E-3</v>
      </c>
      <c r="L197" s="170">
        <v>0</v>
      </c>
      <c r="M197" s="170">
        <v>2.2346737209751701E-2</v>
      </c>
      <c r="N197" s="170">
        <v>1.66162995006345E-3</v>
      </c>
      <c r="O197" s="170">
        <v>2.7315263011501499E-4</v>
      </c>
      <c r="P197" s="170">
        <v>0</v>
      </c>
      <c r="Q197" s="170">
        <v>1.9347825801784701E-3</v>
      </c>
      <c r="R197" s="170">
        <v>1.16043273857725E-3</v>
      </c>
      <c r="S197" s="170">
        <v>1.2671925505263601E-2</v>
      </c>
      <c r="T197" s="170">
        <v>1.57671408240193E-2</v>
      </c>
      <c r="U197" s="170">
        <v>1.73676148303162E-3</v>
      </c>
      <c r="V197" s="170">
        <v>2.8550337995197201E-4</v>
      </c>
      <c r="W197" s="170">
        <v>0</v>
      </c>
      <c r="X197" s="170">
        <v>2.0222648629835902E-3</v>
      </c>
      <c r="Y197" s="170">
        <v>4.64173095430902E-3</v>
      </c>
      <c r="Z197" s="170">
        <v>2.95678261789485E-2</v>
      </c>
      <c r="AA197" s="170">
        <v>3.6231821996241101E-2</v>
      </c>
      <c r="AB197" s="170">
        <v>155.1210282941</v>
      </c>
      <c r="AC197" s="170">
        <v>1.13713772015298</v>
      </c>
      <c r="AD197" s="170">
        <v>0</v>
      </c>
      <c r="AE197" s="170">
        <v>156.25816601425299</v>
      </c>
      <c r="AF197" s="170">
        <v>7.0144132466312204E-4</v>
      </c>
      <c r="AG197" s="170">
        <v>5.2704537188288002E-5</v>
      </c>
      <c r="AH197" s="170">
        <v>0</v>
      </c>
      <c r="AI197" s="170">
        <v>7.5414586185141002E-4</v>
      </c>
      <c r="AJ197" s="170">
        <v>2.4382865460325202E-2</v>
      </c>
      <c r="AK197" s="170">
        <v>1.7874221403292199E-4</v>
      </c>
      <c r="AL197" s="170">
        <v>0</v>
      </c>
      <c r="AM197" s="170">
        <v>2.45616076743581E-2</v>
      </c>
      <c r="AN197" s="170">
        <v>1.51016187373153E-2</v>
      </c>
      <c r="AO197" s="170">
        <v>1.1346976551836899E-3</v>
      </c>
      <c r="AP197" s="170">
        <v>0</v>
      </c>
      <c r="AQ197" s="170">
        <v>1.6236316392498999E-2</v>
      </c>
      <c r="AR197" s="170">
        <v>0</v>
      </c>
      <c r="AS197" s="170">
        <v>0</v>
      </c>
      <c r="AT197" s="170">
        <v>0</v>
      </c>
      <c r="AU197" s="170">
        <v>0</v>
      </c>
      <c r="AV197" s="170">
        <v>1.6236316392498999E-2</v>
      </c>
      <c r="AW197" s="170">
        <v>1.7192188908601299E-2</v>
      </c>
      <c r="AX197" s="170">
        <v>1.2917778406007401E-3</v>
      </c>
      <c r="AY197" s="170">
        <v>0</v>
      </c>
      <c r="AZ197" s="170">
        <v>1.8483966749202E-2</v>
      </c>
      <c r="BA197" s="170">
        <v>0</v>
      </c>
      <c r="BB197" s="170">
        <v>0</v>
      </c>
      <c r="BC197" s="170">
        <v>0</v>
      </c>
      <c r="BD197" s="170">
        <v>0</v>
      </c>
      <c r="BE197" s="170">
        <v>1.8483966749202E-2</v>
      </c>
      <c r="BF197" s="170">
        <v>6.6301766450800201E-2</v>
      </c>
      <c r="BG197" s="170">
        <v>9.4049597218245507E-3</v>
      </c>
      <c r="BH197" s="170">
        <v>0</v>
      </c>
      <c r="BI197" s="170">
        <v>7.5706726172624805E-2</v>
      </c>
      <c r="BJ197" s="170">
        <v>1.4664515675920299E-3</v>
      </c>
      <c r="BK197" s="170">
        <v>1.0750040859223599E-5</v>
      </c>
      <c r="BL197" s="170">
        <v>0</v>
      </c>
      <c r="BM197" s="170">
        <v>1.4772016084512499E-3</v>
      </c>
      <c r="BN197" s="170">
        <v>13.9262012862891</v>
      </c>
    </row>
    <row r="198" spans="1:66" x14ac:dyDescent="0.25">
      <c r="A198" s="170" t="s">
        <v>209</v>
      </c>
      <c r="B198" s="170">
        <v>2030</v>
      </c>
      <c r="C198" s="170" t="s">
        <v>176</v>
      </c>
      <c r="D198" s="170">
        <v>2025</v>
      </c>
      <c r="E198" s="170" t="s">
        <v>210</v>
      </c>
      <c r="F198" s="170" t="s">
        <v>212</v>
      </c>
      <c r="G198" s="170">
        <v>8811.3552960430698</v>
      </c>
      <c r="H198" s="170">
        <v>347844.67207257601</v>
      </c>
      <c r="I198" s="170">
        <v>131276.06499165</v>
      </c>
      <c r="J198" s="170">
        <v>8.0877544123477297E-3</v>
      </c>
      <c r="K198" s="170">
        <v>2.16589493886042E-4</v>
      </c>
      <c r="L198" s="170">
        <v>2.9904524621801098E-2</v>
      </c>
      <c r="M198" s="170">
        <v>3.8208868528034901E-2</v>
      </c>
      <c r="N198" s="170">
        <v>4.3370142941477602E-4</v>
      </c>
      <c r="O198" s="170">
        <v>0</v>
      </c>
      <c r="P198" s="170">
        <v>4.4152679452318898E-5</v>
      </c>
      <c r="Q198" s="170">
        <v>4.7785410886709502E-4</v>
      </c>
      <c r="R198" s="170">
        <v>7.66866232940771E-4</v>
      </c>
      <c r="S198" s="170">
        <v>1.2561268895569799E-2</v>
      </c>
      <c r="T198" s="170">
        <v>1.38059892373777E-2</v>
      </c>
      <c r="U198" s="170">
        <v>4.71689875786873E-4</v>
      </c>
      <c r="V198" s="170">
        <v>0</v>
      </c>
      <c r="W198" s="170">
        <v>4.8020067433544003E-5</v>
      </c>
      <c r="X198" s="170">
        <v>5.1970994322041695E-4</v>
      </c>
      <c r="Y198" s="170">
        <v>3.0674649317630801E-3</v>
      </c>
      <c r="Z198" s="170">
        <v>2.9309627422996198E-2</v>
      </c>
      <c r="AA198" s="170">
        <v>3.2896802297979699E-2</v>
      </c>
      <c r="AB198" s="170">
        <v>259.258577476965</v>
      </c>
      <c r="AC198" s="170">
        <v>0.97289317521893304</v>
      </c>
      <c r="AD198" s="170">
        <v>2.2539157592730299</v>
      </c>
      <c r="AE198" s="170">
        <v>262.48538641145598</v>
      </c>
      <c r="AF198" s="170">
        <v>3.5376535835031201E-4</v>
      </c>
      <c r="AG198" s="170">
        <v>8.3758066139402905E-4</v>
      </c>
      <c r="AH198" s="170">
        <v>1.0339934371767299E-3</v>
      </c>
      <c r="AI198" s="170">
        <v>2.2253394569210802E-3</v>
      </c>
      <c r="AJ198" s="170">
        <v>9.9486302966880899E-4</v>
      </c>
      <c r="AK198" s="170">
        <v>2.66400386467347E-5</v>
      </c>
      <c r="AL198" s="170">
        <v>3.67818569907814E-3</v>
      </c>
      <c r="AM198" s="170">
        <v>4.6996887673936899E-3</v>
      </c>
      <c r="AN198" s="170">
        <v>1.05066398436669E-3</v>
      </c>
      <c r="AO198" s="170">
        <v>2.48760432580252E-3</v>
      </c>
      <c r="AP198" s="170">
        <v>3.9453892096073797E-3</v>
      </c>
      <c r="AQ198" s="170">
        <v>7.4836575197766101E-3</v>
      </c>
      <c r="AR198" s="170">
        <v>8.9025847928184801E-5</v>
      </c>
      <c r="AS198" s="170">
        <v>1.79497754335783E-3</v>
      </c>
      <c r="AT198" s="170">
        <v>5.3608620443052497E-3</v>
      </c>
      <c r="AU198" s="170">
        <v>5.7646005010600397E-5</v>
      </c>
      <c r="AV198" s="170">
        <v>1.4786168960378401E-2</v>
      </c>
      <c r="AW198" s="170">
        <v>1.53312641964127E-3</v>
      </c>
      <c r="AX198" s="170">
        <v>3.6299063927660901E-3</v>
      </c>
      <c r="AY198" s="170">
        <v>4.3197045696842301E-3</v>
      </c>
      <c r="AZ198" s="170">
        <v>9.4827373820916099E-3</v>
      </c>
      <c r="BA198" s="170">
        <v>8.9025847928184801E-5</v>
      </c>
      <c r="BB198" s="170">
        <v>1.7949775433570899E-3</v>
      </c>
      <c r="BC198" s="170">
        <v>5.36086204430305E-3</v>
      </c>
      <c r="BD198" s="170">
        <v>5.7646005010600397E-5</v>
      </c>
      <c r="BE198" s="170">
        <v>1.6785248822690502E-2</v>
      </c>
      <c r="BF198" s="170">
        <v>3.99634090945837E-2</v>
      </c>
      <c r="BG198" s="170">
        <v>3.6728158611275097E-2</v>
      </c>
      <c r="BH198" s="170">
        <v>0.18101854562354899</v>
      </c>
      <c r="BI198" s="170">
        <v>0.25771011332940802</v>
      </c>
      <c r="BJ198" s="170">
        <v>2.5655737936443601E-3</v>
      </c>
      <c r="BK198" s="170">
        <v>9.6275666504377296E-6</v>
      </c>
      <c r="BL198" s="170">
        <v>2.23043235882396E-5</v>
      </c>
      <c r="BM198" s="170">
        <v>2.59750568388304E-3</v>
      </c>
      <c r="BN198" s="170">
        <v>27.706173171288999</v>
      </c>
    </row>
    <row r="199" spans="1:66" x14ac:dyDescent="0.25">
      <c r="A199" s="170" t="s">
        <v>209</v>
      </c>
      <c r="B199" s="170">
        <v>2030</v>
      </c>
      <c r="C199" s="170" t="s">
        <v>176</v>
      </c>
      <c r="D199" s="170">
        <v>2025</v>
      </c>
      <c r="E199" s="170" t="s">
        <v>210</v>
      </c>
      <c r="F199" s="170" t="s">
        <v>211</v>
      </c>
      <c r="G199" s="170">
        <v>9568.7355712757198</v>
      </c>
      <c r="H199" s="170">
        <v>377869.26007534098</v>
      </c>
      <c r="I199" s="170">
        <v>120362.656017299</v>
      </c>
      <c r="J199" s="170">
        <v>1.47862264360599E-2</v>
      </c>
      <c r="K199" s="170">
        <v>8.1286355913516399E-3</v>
      </c>
      <c r="L199" s="170">
        <v>0</v>
      </c>
      <c r="M199" s="170">
        <v>2.2914862027411501E-2</v>
      </c>
      <c r="N199" s="170">
        <v>1.6306079127224799E-3</v>
      </c>
      <c r="O199" s="170">
        <v>2.7869350830004002E-4</v>
      </c>
      <c r="P199" s="170">
        <v>0</v>
      </c>
      <c r="Q199" s="170">
        <v>1.90930142102252E-3</v>
      </c>
      <c r="R199" s="170">
        <v>1.24958867829503E-3</v>
      </c>
      <c r="S199" s="170">
        <v>1.3645508366981699E-2</v>
      </c>
      <c r="T199" s="170">
        <v>1.6804398466299299E-2</v>
      </c>
      <c r="U199" s="170">
        <v>1.70433676682034E-3</v>
      </c>
      <c r="V199" s="170">
        <v>2.9129479206124102E-4</v>
      </c>
      <c r="W199" s="170">
        <v>0</v>
      </c>
      <c r="X199" s="170">
        <v>1.9956315588815798E-3</v>
      </c>
      <c r="Y199" s="170">
        <v>4.9983547131801304E-3</v>
      </c>
      <c r="Z199" s="170">
        <v>3.1839519522957403E-2</v>
      </c>
      <c r="AA199" s="170">
        <v>3.8833505795019103E-2</v>
      </c>
      <c r="AB199" s="170">
        <v>162.787618193263</v>
      </c>
      <c r="AC199" s="170">
        <v>1.13068598701123</v>
      </c>
      <c r="AD199" s="170">
        <v>0</v>
      </c>
      <c r="AE199" s="170">
        <v>163.91830418027399</v>
      </c>
      <c r="AF199" s="170">
        <v>7.3848657574068495E-4</v>
      </c>
      <c r="AG199" s="170">
        <v>5.3773644303366703E-5</v>
      </c>
      <c r="AH199" s="170">
        <v>0</v>
      </c>
      <c r="AI199" s="170">
        <v>7.9226022004405202E-4</v>
      </c>
      <c r="AJ199" s="170">
        <v>2.5587946628923199E-2</v>
      </c>
      <c r="AK199" s="170">
        <v>1.7772809142871301E-4</v>
      </c>
      <c r="AL199" s="170">
        <v>0</v>
      </c>
      <c r="AM199" s="170">
        <v>2.5765674720351898E-2</v>
      </c>
      <c r="AN199" s="170">
        <v>1.5899181182143E-2</v>
      </c>
      <c r="AO199" s="170">
        <v>1.15771490192064E-3</v>
      </c>
      <c r="AP199" s="170">
        <v>0</v>
      </c>
      <c r="AQ199" s="170">
        <v>1.7056896084063699E-2</v>
      </c>
      <c r="AR199" s="170">
        <v>0</v>
      </c>
      <c r="AS199" s="170">
        <v>0</v>
      </c>
      <c r="AT199" s="170">
        <v>0</v>
      </c>
      <c r="AU199" s="170">
        <v>0</v>
      </c>
      <c r="AV199" s="170">
        <v>1.7056896084063699E-2</v>
      </c>
      <c r="AW199" s="170">
        <v>1.8100160726483398E-2</v>
      </c>
      <c r="AX199" s="170">
        <v>1.31798144572022E-3</v>
      </c>
      <c r="AY199" s="170">
        <v>0</v>
      </c>
      <c r="AZ199" s="170">
        <v>1.9418142172203601E-2</v>
      </c>
      <c r="BA199" s="170">
        <v>0</v>
      </c>
      <c r="BB199" s="170">
        <v>0</v>
      </c>
      <c r="BC199" s="170">
        <v>0</v>
      </c>
      <c r="BD199" s="170">
        <v>0</v>
      </c>
      <c r="BE199" s="170">
        <v>1.9418142172203601E-2</v>
      </c>
      <c r="BF199" s="170">
        <v>6.5434051359562997E-2</v>
      </c>
      <c r="BG199" s="170">
        <v>9.5957385407279307E-3</v>
      </c>
      <c r="BH199" s="170">
        <v>0</v>
      </c>
      <c r="BI199" s="170">
        <v>7.5029789900290994E-2</v>
      </c>
      <c r="BJ199" s="170">
        <v>1.5389284129259601E-3</v>
      </c>
      <c r="BK199" s="170">
        <v>1.0689048779146199E-5</v>
      </c>
      <c r="BL199" s="170">
        <v>0</v>
      </c>
      <c r="BM199" s="170">
        <v>1.54961746170511E-3</v>
      </c>
      <c r="BN199" s="170">
        <v>14.608896013239001</v>
      </c>
    </row>
    <row r="200" spans="1:66" x14ac:dyDescent="0.25">
      <c r="A200" s="170" t="s">
        <v>209</v>
      </c>
      <c r="B200" s="170">
        <v>2030</v>
      </c>
      <c r="C200" s="170" t="s">
        <v>176</v>
      </c>
      <c r="D200" s="170">
        <v>2026</v>
      </c>
      <c r="E200" s="170" t="s">
        <v>210</v>
      </c>
      <c r="F200" s="170" t="s">
        <v>212</v>
      </c>
      <c r="G200" s="170">
        <v>9139.3775225984991</v>
      </c>
      <c r="H200" s="170">
        <v>383238.608547148</v>
      </c>
      <c r="I200" s="170">
        <v>136163.10741420899</v>
      </c>
      <c r="J200" s="170">
        <v>9.18443439181779E-3</v>
      </c>
      <c r="K200" s="170">
        <v>2.2465251775081801E-4</v>
      </c>
      <c r="L200" s="170">
        <v>3.1719742028507102E-2</v>
      </c>
      <c r="M200" s="170">
        <v>4.11288289380757E-2</v>
      </c>
      <c r="N200" s="170">
        <v>4.7796667332570598E-4</v>
      </c>
      <c r="O200" s="170">
        <v>0</v>
      </c>
      <c r="P200" s="170">
        <v>4.5796360785750403E-5</v>
      </c>
      <c r="Q200" s="170">
        <v>5.2376303411145596E-4</v>
      </c>
      <c r="R200" s="170">
        <v>8.4489650596889095E-4</v>
      </c>
      <c r="S200" s="170">
        <v>1.3839404767770401E-2</v>
      </c>
      <c r="T200" s="170">
        <v>1.52080643078507E-2</v>
      </c>
      <c r="U200" s="170">
        <v>5.1983236733963605E-4</v>
      </c>
      <c r="V200" s="170">
        <v>0</v>
      </c>
      <c r="W200" s="170">
        <v>4.9807720854575202E-5</v>
      </c>
      <c r="X200" s="170">
        <v>5.69640088194211E-4</v>
      </c>
      <c r="Y200" s="170">
        <v>3.3795860238755599E-3</v>
      </c>
      <c r="Z200" s="170">
        <v>3.2291944458131001E-2</v>
      </c>
      <c r="AA200" s="170">
        <v>3.6241170570200702E-2</v>
      </c>
      <c r="AB200" s="170">
        <v>278.52400573719598</v>
      </c>
      <c r="AC200" s="170">
        <v>0.98569787486292804</v>
      </c>
      <c r="AD200" s="170">
        <v>2.2945757901804198</v>
      </c>
      <c r="AE200" s="170">
        <v>281.80427940223899</v>
      </c>
      <c r="AF200" s="170">
        <v>4.0741730642359698E-4</v>
      </c>
      <c r="AG200" s="170">
        <v>8.7367653044176602E-4</v>
      </c>
      <c r="AH200" s="170">
        <v>1.0840978362241301E-3</v>
      </c>
      <c r="AI200" s="170">
        <v>2.36519167308949E-3</v>
      </c>
      <c r="AJ200" s="170">
        <v>1.13774236117234E-3</v>
      </c>
      <c r="AK200" s="170">
        <v>2.7827033736623598E-5</v>
      </c>
      <c r="AL200" s="170">
        <v>3.9290225524260796E-3</v>
      </c>
      <c r="AM200" s="170">
        <v>5.0945919473350497E-3</v>
      </c>
      <c r="AN200" s="170">
        <v>1.20321282317983E-3</v>
      </c>
      <c r="AO200" s="170">
        <v>2.5802109092761399E-3</v>
      </c>
      <c r="AP200" s="170">
        <v>4.1133004809369997E-3</v>
      </c>
      <c r="AQ200" s="170">
        <v>7.8967242133929794E-3</v>
      </c>
      <c r="AR200" s="170">
        <v>7.6898618526937806E-5</v>
      </c>
      <c r="AS200" s="170">
        <v>1.4048215375760001E-3</v>
      </c>
      <c r="AT200" s="170">
        <v>4.0976996306922898E-3</v>
      </c>
      <c r="AU200" s="170">
        <v>4.6635781405445601E-5</v>
      </c>
      <c r="AV200" s="170">
        <v>1.3522779781593599E-2</v>
      </c>
      <c r="AW200" s="170">
        <v>1.75572532714165E-3</v>
      </c>
      <c r="AX200" s="170">
        <v>3.7650377019845102E-3</v>
      </c>
      <c r="AY200" s="170">
        <v>4.5035462764283496E-3</v>
      </c>
      <c r="AZ200" s="170">
        <v>1.00243093055545E-2</v>
      </c>
      <c r="BA200" s="170">
        <v>7.6898618526937806E-5</v>
      </c>
      <c r="BB200" s="170">
        <v>1.4048215375754201E-3</v>
      </c>
      <c r="BC200" s="170">
        <v>4.0976996306906098E-3</v>
      </c>
      <c r="BD200" s="170">
        <v>4.6635781405445601E-5</v>
      </c>
      <c r="BE200" s="170">
        <v>1.56503648737529E-2</v>
      </c>
      <c r="BF200" s="170">
        <v>4.3825616266673202E-2</v>
      </c>
      <c r="BG200" s="170">
        <v>3.8095445703915903E-2</v>
      </c>
      <c r="BH200" s="170">
        <v>0.19235451015748001</v>
      </c>
      <c r="BI200" s="170">
        <v>0.27427557212807002</v>
      </c>
      <c r="BJ200" s="170">
        <v>2.7562208239135001E-3</v>
      </c>
      <c r="BK200" s="170">
        <v>9.7542795336210803E-6</v>
      </c>
      <c r="BL200" s="170">
        <v>2.2706687555364601E-5</v>
      </c>
      <c r="BM200" s="170">
        <v>2.78868179100249E-3</v>
      </c>
      <c r="BN200" s="170">
        <v>29.7453441971426</v>
      </c>
    </row>
    <row r="201" spans="1:66" x14ac:dyDescent="0.25">
      <c r="A201" s="170" t="s">
        <v>209</v>
      </c>
      <c r="B201" s="170">
        <v>2030</v>
      </c>
      <c r="C201" s="170" t="s">
        <v>176</v>
      </c>
      <c r="D201" s="170">
        <v>2026</v>
      </c>
      <c r="E201" s="170" t="s">
        <v>210</v>
      </c>
      <c r="F201" s="170" t="s">
        <v>211</v>
      </c>
      <c r="G201" s="170">
        <v>9748.1277944458197</v>
      </c>
      <c r="H201" s="170">
        <v>408862.673872908</v>
      </c>
      <c r="I201" s="170">
        <v>122619.184509363</v>
      </c>
      <c r="J201" s="170">
        <v>1.52036316774868E-2</v>
      </c>
      <c r="K201" s="170">
        <v>8.2810291860131498E-3</v>
      </c>
      <c r="L201" s="170">
        <v>0</v>
      </c>
      <c r="M201" s="170">
        <v>2.3484660863500002E-2</v>
      </c>
      <c r="N201" s="170">
        <v>1.58356578045268E-3</v>
      </c>
      <c r="O201" s="170">
        <v>2.83918383380411E-4</v>
      </c>
      <c r="P201" s="170">
        <v>0</v>
      </c>
      <c r="Q201" s="170">
        <v>1.8674841638330901E-3</v>
      </c>
      <c r="R201" s="170">
        <v>1.3520818500746799E-3</v>
      </c>
      <c r="S201" s="170">
        <v>1.4764733802815601E-2</v>
      </c>
      <c r="T201" s="170">
        <v>1.7984299816723299E-2</v>
      </c>
      <c r="U201" s="170">
        <v>1.6551675980756701E-3</v>
      </c>
      <c r="V201" s="170">
        <v>2.96755912807706E-4</v>
      </c>
      <c r="W201" s="170">
        <v>0</v>
      </c>
      <c r="X201" s="170">
        <v>1.95192351088338E-3</v>
      </c>
      <c r="Y201" s="170">
        <v>5.40832740029875E-3</v>
      </c>
      <c r="Z201" s="170">
        <v>3.4451045539902997E-2</v>
      </c>
      <c r="AA201" s="170">
        <v>4.1811296451085202E-2</v>
      </c>
      <c r="AB201" s="170">
        <v>171.73966793009299</v>
      </c>
      <c r="AC201" s="170">
        <v>1.1231193924121901</v>
      </c>
      <c r="AD201" s="170">
        <v>0</v>
      </c>
      <c r="AE201" s="170">
        <v>172.862787322505</v>
      </c>
      <c r="AF201" s="170">
        <v>7.7988195942116703E-4</v>
      </c>
      <c r="AG201" s="170">
        <v>5.4781778923420097E-5</v>
      </c>
      <c r="AH201" s="170">
        <v>0</v>
      </c>
      <c r="AI201" s="170">
        <v>8.34663738344587E-4</v>
      </c>
      <c r="AJ201" s="170">
        <v>2.6995084182920299E-2</v>
      </c>
      <c r="AK201" s="170">
        <v>1.7653872812877801E-4</v>
      </c>
      <c r="AL201" s="170">
        <v>0</v>
      </c>
      <c r="AM201" s="170">
        <v>2.71716229110491E-2</v>
      </c>
      <c r="AN201" s="170">
        <v>1.6790399420714499E-2</v>
      </c>
      <c r="AO201" s="170">
        <v>1.1794194467380499E-3</v>
      </c>
      <c r="AP201" s="170">
        <v>0</v>
      </c>
      <c r="AQ201" s="170">
        <v>1.7969818867452601E-2</v>
      </c>
      <c r="AR201" s="170">
        <v>0</v>
      </c>
      <c r="AS201" s="170">
        <v>0</v>
      </c>
      <c r="AT201" s="170">
        <v>0</v>
      </c>
      <c r="AU201" s="170">
        <v>0</v>
      </c>
      <c r="AV201" s="170">
        <v>1.7969818867452601E-2</v>
      </c>
      <c r="AW201" s="170">
        <v>1.9114753438882599E-2</v>
      </c>
      <c r="AX201" s="170">
        <v>1.3426906269786601E-3</v>
      </c>
      <c r="AY201" s="170">
        <v>0</v>
      </c>
      <c r="AZ201" s="170">
        <v>2.0457444065861301E-2</v>
      </c>
      <c r="BA201" s="170">
        <v>0</v>
      </c>
      <c r="BB201" s="170">
        <v>0</v>
      </c>
      <c r="BC201" s="170">
        <v>0</v>
      </c>
      <c r="BD201" s="170">
        <v>0</v>
      </c>
      <c r="BE201" s="170">
        <v>2.0457444065861301E-2</v>
      </c>
      <c r="BF201" s="170">
        <v>6.4011734872909801E-2</v>
      </c>
      <c r="BG201" s="170">
        <v>9.7756370087081403E-3</v>
      </c>
      <c r="BH201" s="170">
        <v>0</v>
      </c>
      <c r="BI201" s="170">
        <v>7.3787371881617894E-2</v>
      </c>
      <c r="BJ201" s="170">
        <v>1.6235574765294299E-3</v>
      </c>
      <c r="BK201" s="170">
        <v>1.0617517249004099E-5</v>
      </c>
      <c r="BL201" s="170">
        <v>0</v>
      </c>
      <c r="BM201" s="170">
        <v>1.6341749937784299E-3</v>
      </c>
      <c r="BN201" s="170">
        <v>15.406055456600001</v>
      </c>
    </row>
    <row r="202" spans="1:66" x14ac:dyDescent="0.25">
      <c r="A202" s="170" t="s">
        <v>209</v>
      </c>
      <c r="B202" s="170">
        <v>2030</v>
      </c>
      <c r="C202" s="170" t="s">
        <v>176</v>
      </c>
      <c r="D202" s="170">
        <v>2027</v>
      </c>
      <c r="E202" s="170" t="s">
        <v>210</v>
      </c>
      <c r="F202" s="170" t="s">
        <v>212</v>
      </c>
      <c r="G202" s="170">
        <v>9446.8983778167294</v>
      </c>
      <c r="H202" s="170">
        <v>424524.68476019998</v>
      </c>
      <c r="I202" s="170">
        <v>140744.709950886</v>
      </c>
      <c r="J202" s="170">
        <v>1.08571393282088E-2</v>
      </c>
      <c r="K202" s="170">
        <v>2.32211603062135E-4</v>
      </c>
      <c r="L202" s="170">
        <v>3.5557603791303898E-2</v>
      </c>
      <c r="M202" s="170">
        <v>4.6646954722574803E-2</v>
      </c>
      <c r="N202" s="170">
        <v>5.2959940572936196E-4</v>
      </c>
      <c r="O202" s="170">
        <v>0</v>
      </c>
      <c r="P202" s="170">
        <v>4.7337312125148797E-5</v>
      </c>
      <c r="Q202" s="170">
        <v>5.7693671785451098E-4</v>
      </c>
      <c r="R202" s="170">
        <v>9.3591672355555896E-4</v>
      </c>
      <c r="S202" s="170">
        <v>1.533031593184E-2</v>
      </c>
      <c r="T202" s="170">
        <v>1.6843169373250099E-2</v>
      </c>
      <c r="U202" s="170">
        <v>5.7598767484434298E-4</v>
      </c>
      <c r="V202" s="170">
        <v>0</v>
      </c>
      <c r="W202" s="170">
        <v>5.1483646033921002E-5</v>
      </c>
      <c r="X202" s="170">
        <v>6.2747132087826395E-4</v>
      </c>
      <c r="Y202" s="170">
        <v>3.7436668942222302E-3</v>
      </c>
      <c r="Z202" s="170">
        <v>3.5770737174293403E-2</v>
      </c>
      <c r="AA202" s="170">
        <v>4.01418753893939E-2</v>
      </c>
      <c r="AB202" s="170">
        <v>301.00858465937301</v>
      </c>
      <c r="AC202" s="170">
        <v>0.99576337648181201</v>
      </c>
      <c r="AD202" s="170">
        <v>2.3439090419855502</v>
      </c>
      <c r="AE202" s="170">
        <v>304.34825707784</v>
      </c>
      <c r="AF202" s="170">
        <v>4.9897523229543096E-4</v>
      </c>
      <c r="AG202" s="170">
        <v>9.04301091970332E-4</v>
      </c>
      <c r="AH202" s="170">
        <v>1.1941791312061901E-3</v>
      </c>
      <c r="AI202" s="170">
        <v>2.5974554554719499E-3</v>
      </c>
      <c r="AJ202" s="170">
        <v>1.33538030858508E-3</v>
      </c>
      <c r="AK202" s="170">
        <v>2.8558752802151701E-5</v>
      </c>
      <c r="AL202" s="170">
        <v>4.3730760432459399E-3</v>
      </c>
      <c r="AM202" s="170">
        <v>5.7370151046331804E-3</v>
      </c>
      <c r="AN202" s="170">
        <v>1.4716303605691299E-3</v>
      </c>
      <c r="AO202" s="170">
        <v>2.6670295863142602E-3</v>
      </c>
      <c r="AP202" s="170">
        <v>4.52482403742481E-3</v>
      </c>
      <c r="AQ202" s="170">
        <v>8.6634839843082196E-3</v>
      </c>
      <c r="AR202" s="170">
        <v>6.8520997926536099E-5</v>
      </c>
      <c r="AS202" s="170">
        <v>1.12575764436038E-3</v>
      </c>
      <c r="AT202" s="170">
        <v>2.9180615991565898E-3</v>
      </c>
      <c r="AU202" s="170">
        <v>3.8859936259222503E-5</v>
      </c>
      <c r="AV202" s="170">
        <v>1.2814684162010899E-2</v>
      </c>
      <c r="AW202" s="170">
        <v>2.1473995676121998E-3</v>
      </c>
      <c r="AX202" s="170">
        <v>3.8917233117189E-3</v>
      </c>
      <c r="AY202" s="170">
        <v>4.9541127714054101E-3</v>
      </c>
      <c r="AZ202" s="170">
        <v>1.09932356507365E-2</v>
      </c>
      <c r="BA202" s="170">
        <v>6.8520997926536099E-5</v>
      </c>
      <c r="BB202" s="170">
        <v>1.12575764435992E-3</v>
      </c>
      <c r="BC202" s="170">
        <v>2.9180615991553898E-3</v>
      </c>
      <c r="BD202" s="170">
        <v>3.8859936259222503E-5</v>
      </c>
      <c r="BE202" s="170">
        <v>1.51444358284375E-2</v>
      </c>
      <c r="BF202" s="170">
        <v>5.01941543838876E-2</v>
      </c>
      <c r="BG202" s="170">
        <v>3.9377277427555701E-2</v>
      </c>
      <c r="BH202" s="170">
        <v>0.21216272346991499</v>
      </c>
      <c r="BI202" s="170">
        <v>0.301734155281358</v>
      </c>
      <c r="BJ202" s="170">
        <v>2.9787239596062499E-3</v>
      </c>
      <c r="BK202" s="170">
        <v>9.8538858317987696E-6</v>
      </c>
      <c r="BL202" s="170">
        <v>2.3194880074270701E-5</v>
      </c>
      <c r="BM202" s="170">
        <v>3.0117727255123202E-3</v>
      </c>
      <c r="BN202" s="170">
        <v>32.124933240133302</v>
      </c>
    </row>
    <row r="203" spans="1:66" x14ac:dyDescent="0.25">
      <c r="A203" s="170" t="s">
        <v>209</v>
      </c>
      <c r="B203" s="170">
        <v>2030</v>
      </c>
      <c r="C203" s="170" t="s">
        <v>176</v>
      </c>
      <c r="D203" s="170">
        <v>2027</v>
      </c>
      <c r="E203" s="170" t="s">
        <v>210</v>
      </c>
      <c r="F203" s="170" t="s">
        <v>211</v>
      </c>
      <c r="G203" s="170">
        <v>9957.2574408852797</v>
      </c>
      <c r="H203" s="170">
        <v>447525.68882666097</v>
      </c>
      <c r="I203" s="170">
        <v>125249.772376476</v>
      </c>
      <c r="J203" s="170">
        <v>1.57271639576579E-2</v>
      </c>
      <c r="K203" s="170">
        <v>8.4586847053439995E-3</v>
      </c>
      <c r="L203" s="170">
        <v>0</v>
      </c>
      <c r="M203" s="170">
        <v>2.4185848663001899E-2</v>
      </c>
      <c r="N203" s="170">
        <v>1.5254861268679299E-3</v>
      </c>
      <c r="O203" s="170">
        <v>2.9000937360807702E-4</v>
      </c>
      <c r="P203" s="170">
        <v>0</v>
      </c>
      <c r="Q203" s="170">
        <v>1.8154955004760099E-3</v>
      </c>
      <c r="R203" s="170">
        <v>1.4799378861685699E-3</v>
      </c>
      <c r="S203" s="170">
        <v>1.6160921716960701E-2</v>
      </c>
      <c r="T203" s="170">
        <v>1.94563551036053E-2</v>
      </c>
      <c r="U203" s="170">
        <v>1.5944618402804699E-3</v>
      </c>
      <c r="V203" s="170">
        <v>3.0312231058509802E-4</v>
      </c>
      <c r="W203" s="170">
        <v>0</v>
      </c>
      <c r="X203" s="170">
        <v>1.8975841508655699E-3</v>
      </c>
      <c r="Y203" s="170">
        <v>5.9197515446742796E-3</v>
      </c>
      <c r="Z203" s="170">
        <v>3.7708817339575103E-2</v>
      </c>
      <c r="AA203" s="170">
        <v>4.5526153035115001E-2</v>
      </c>
      <c r="AB203" s="170">
        <v>183.38262160747701</v>
      </c>
      <c r="AC203" s="170">
        <v>1.11916804805383</v>
      </c>
      <c r="AD203" s="170">
        <v>0</v>
      </c>
      <c r="AE203" s="170">
        <v>184.50178965553101</v>
      </c>
      <c r="AF203" s="170">
        <v>8.3160487816963705E-4</v>
      </c>
      <c r="AG203" s="170">
        <v>5.5957029627879102E-5</v>
      </c>
      <c r="AH203" s="170">
        <v>0</v>
      </c>
      <c r="AI203" s="170">
        <v>8.8756190779751601E-4</v>
      </c>
      <c r="AJ203" s="170">
        <v>2.8825194363328699E-2</v>
      </c>
      <c r="AK203" s="170">
        <v>1.7591763182135301E-4</v>
      </c>
      <c r="AL203" s="170">
        <v>0</v>
      </c>
      <c r="AM203" s="170">
        <v>2.900111199515E-2</v>
      </c>
      <c r="AN203" s="170">
        <v>1.79039634088295E-2</v>
      </c>
      <c r="AO203" s="170">
        <v>1.2047219024609499E-3</v>
      </c>
      <c r="AP203" s="170">
        <v>0</v>
      </c>
      <c r="AQ203" s="170">
        <v>1.9108685311290501E-2</v>
      </c>
      <c r="AR203" s="170">
        <v>0</v>
      </c>
      <c r="AS203" s="170">
        <v>0</v>
      </c>
      <c r="AT203" s="170">
        <v>0</v>
      </c>
      <c r="AU203" s="170">
        <v>0</v>
      </c>
      <c r="AV203" s="170">
        <v>1.9108685311290501E-2</v>
      </c>
      <c r="AW203" s="170">
        <v>2.0382472004587301E-2</v>
      </c>
      <c r="AX203" s="170">
        <v>1.37149579059763E-3</v>
      </c>
      <c r="AY203" s="170">
        <v>0</v>
      </c>
      <c r="AZ203" s="170">
        <v>2.1753967795185E-2</v>
      </c>
      <c r="BA203" s="170">
        <v>0</v>
      </c>
      <c r="BB203" s="170">
        <v>0</v>
      </c>
      <c r="BC203" s="170">
        <v>0</v>
      </c>
      <c r="BD203" s="170">
        <v>0</v>
      </c>
      <c r="BE203" s="170">
        <v>2.1753967795185E-2</v>
      </c>
      <c r="BF203" s="170">
        <v>6.2263205926603601E-2</v>
      </c>
      <c r="BG203" s="170">
        <v>9.9853568189589292E-3</v>
      </c>
      <c r="BH203" s="170">
        <v>0</v>
      </c>
      <c r="BI203" s="170">
        <v>7.22485627455626E-2</v>
      </c>
      <c r="BJ203" s="170">
        <v>1.73362525946876E-3</v>
      </c>
      <c r="BK203" s="170">
        <v>1.0580162834891801E-5</v>
      </c>
      <c r="BL203" s="170">
        <v>0</v>
      </c>
      <c r="BM203" s="170">
        <v>1.7442054223036499E-3</v>
      </c>
      <c r="BN203" s="170">
        <v>16.443358615825101</v>
      </c>
    </row>
    <row r="204" spans="1:66" x14ac:dyDescent="0.25">
      <c r="A204" s="170" t="s">
        <v>209</v>
      </c>
      <c r="B204" s="170">
        <v>2030</v>
      </c>
      <c r="C204" s="170" t="s">
        <v>176</v>
      </c>
      <c r="D204" s="170">
        <v>2028</v>
      </c>
      <c r="E204" s="170" t="s">
        <v>210</v>
      </c>
      <c r="F204" s="170" t="s">
        <v>212</v>
      </c>
      <c r="G204" s="170">
        <v>9793.8360142641504</v>
      </c>
      <c r="H204" s="170">
        <v>478057.80080113403</v>
      </c>
      <c r="I204" s="170">
        <v>145913.56379687399</v>
      </c>
      <c r="J204" s="170">
        <v>1.37743646311651E-2</v>
      </c>
      <c r="K204" s="170">
        <v>2.4073958139957799E-4</v>
      </c>
      <c r="L204" s="170">
        <v>4.1789829656988603E-2</v>
      </c>
      <c r="M204" s="170">
        <v>5.5804933869553298E-2</v>
      </c>
      <c r="N204" s="170">
        <v>5.96533918181523E-4</v>
      </c>
      <c r="O204" s="170">
        <v>0</v>
      </c>
      <c r="P204" s="170">
        <v>4.9075776383750197E-5</v>
      </c>
      <c r="Q204" s="170">
        <v>6.4560969456527401E-4</v>
      </c>
      <c r="R204" s="170">
        <v>1.05393704219745E-3</v>
      </c>
      <c r="S204" s="170">
        <v>1.7263488751194302E-2</v>
      </c>
      <c r="T204" s="170">
        <v>1.8963035487957001E-2</v>
      </c>
      <c r="U204" s="170">
        <v>6.4878506429961297E-4</v>
      </c>
      <c r="V204" s="170">
        <v>0</v>
      </c>
      <c r="W204" s="170">
        <v>5.3374384534151599E-5</v>
      </c>
      <c r="X204" s="170">
        <v>7.0215944883376502E-4</v>
      </c>
      <c r="Y204" s="170">
        <v>4.2157481687898199E-3</v>
      </c>
      <c r="Z204" s="170">
        <v>4.0281473752786803E-2</v>
      </c>
      <c r="AA204" s="170">
        <v>4.5199381370410401E-2</v>
      </c>
      <c r="AB204" s="170">
        <v>338.99134711096701</v>
      </c>
      <c r="AC204" s="170">
        <v>1.0323328174222</v>
      </c>
      <c r="AD204" s="170">
        <v>2.4681565094214801</v>
      </c>
      <c r="AE204" s="170">
        <v>342.491836437811</v>
      </c>
      <c r="AF204" s="170">
        <v>6.4834335641095198E-4</v>
      </c>
      <c r="AG204" s="170">
        <v>9.3561524196448501E-4</v>
      </c>
      <c r="AH204" s="170">
        <v>1.37911399267366E-3</v>
      </c>
      <c r="AI204" s="170">
        <v>2.9630725910490901E-3</v>
      </c>
      <c r="AJ204" s="170">
        <v>1.6634391365508601E-3</v>
      </c>
      <c r="AK204" s="170">
        <v>2.90703838507415E-5</v>
      </c>
      <c r="AL204" s="170">
        <v>5.0462998421934302E-3</v>
      </c>
      <c r="AM204" s="170">
        <v>6.73880936259504E-3</v>
      </c>
      <c r="AN204" s="170">
        <v>1.9160759298440799E-3</v>
      </c>
      <c r="AO204" s="170">
        <v>2.7649763307382299E-3</v>
      </c>
      <c r="AP204" s="170">
        <v>5.2361461237456801E-3</v>
      </c>
      <c r="AQ204" s="170">
        <v>9.9171983843280003E-3</v>
      </c>
      <c r="AR204" s="170">
        <v>6.3335499437007094E-5</v>
      </c>
      <c r="AS204" s="170">
        <v>9.3673006298493496E-4</v>
      </c>
      <c r="AT204" s="170">
        <v>2.2008418820362802E-3</v>
      </c>
      <c r="AU204" s="170">
        <v>3.3722994118438502E-5</v>
      </c>
      <c r="AV204" s="170">
        <v>1.3151828822904599E-2</v>
      </c>
      <c r="AW204" s="170">
        <v>2.7959334989990699E-3</v>
      </c>
      <c r="AX204" s="170">
        <v>4.0346469712604898E-3</v>
      </c>
      <c r="AY204" s="170">
        <v>5.7329209202479203E-3</v>
      </c>
      <c r="AZ204" s="170">
        <v>1.25635013905074E-2</v>
      </c>
      <c r="BA204" s="170">
        <v>6.3335499437007094E-5</v>
      </c>
      <c r="BB204" s="170">
        <v>9.3673006298454996E-4</v>
      </c>
      <c r="BC204" s="170">
        <v>2.2008418820353699E-3</v>
      </c>
      <c r="BD204" s="170">
        <v>3.3722994118438502E-5</v>
      </c>
      <c r="BE204" s="170">
        <v>1.5798131829082799E-2</v>
      </c>
      <c r="BF204" s="170">
        <v>6.0491361066519297E-2</v>
      </c>
      <c r="BG204" s="170">
        <v>4.0823409164563798E-2</v>
      </c>
      <c r="BH204" s="170">
        <v>0.24287917125179201</v>
      </c>
      <c r="BI204" s="170">
        <v>0.34419394148287502</v>
      </c>
      <c r="BJ204" s="170">
        <v>3.3545941850173602E-3</v>
      </c>
      <c r="BK204" s="170">
        <v>1.0215770095139001E-5</v>
      </c>
      <c r="BL204" s="170">
        <v>2.4424409486498599E-5</v>
      </c>
      <c r="BM204" s="170">
        <v>3.3892343645989999E-3</v>
      </c>
      <c r="BN204" s="170">
        <v>36.1511102001853</v>
      </c>
    </row>
    <row r="205" spans="1:66" x14ac:dyDescent="0.25">
      <c r="A205" s="170" t="s">
        <v>209</v>
      </c>
      <c r="B205" s="170">
        <v>2030</v>
      </c>
      <c r="C205" s="170" t="s">
        <v>176</v>
      </c>
      <c r="D205" s="170">
        <v>2028</v>
      </c>
      <c r="E205" s="170" t="s">
        <v>210</v>
      </c>
      <c r="F205" s="170" t="s">
        <v>211</v>
      </c>
      <c r="G205" s="170">
        <v>10167.198600534501</v>
      </c>
      <c r="H205" s="170">
        <v>496313.26562193898</v>
      </c>
      <c r="I205" s="170">
        <v>127890.568058884</v>
      </c>
      <c r="J205" s="170">
        <v>1.6379574487024099E-2</v>
      </c>
      <c r="K205" s="170">
        <v>8.6370296046990799E-3</v>
      </c>
      <c r="L205" s="170">
        <v>0</v>
      </c>
      <c r="M205" s="170">
        <v>2.50166040917232E-2</v>
      </c>
      <c r="N205" s="170">
        <v>1.45028277078561E-3</v>
      </c>
      <c r="O205" s="170">
        <v>2.9612399950440402E-4</v>
      </c>
      <c r="P205" s="170">
        <v>0</v>
      </c>
      <c r="Q205" s="170">
        <v>1.74640677029001E-3</v>
      </c>
      <c r="R205" s="170">
        <v>1.64127517937065E-3</v>
      </c>
      <c r="S205" s="170">
        <v>1.7922724958727501E-2</v>
      </c>
      <c r="T205" s="170">
        <v>2.1310406908388101E-2</v>
      </c>
      <c r="U205" s="170">
        <v>1.5158581221460499E-3</v>
      </c>
      <c r="V205" s="170">
        <v>3.0951341273120699E-4</v>
      </c>
      <c r="W205" s="170">
        <v>0</v>
      </c>
      <c r="X205" s="170">
        <v>1.82537153487726E-3</v>
      </c>
      <c r="Y205" s="170">
        <v>6.5651007174826002E-3</v>
      </c>
      <c r="Z205" s="170">
        <v>4.1819691570364102E-2</v>
      </c>
      <c r="AA205" s="170">
        <v>5.0210163822724002E-2</v>
      </c>
      <c r="AB205" s="170">
        <v>203.37257688129799</v>
      </c>
      <c r="AC205" s="170">
        <v>1.1427648506117301</v>
      </c>
      <c r="AD205" s="170">
        <v>0</v>
      </c>
      <c r="AE205" s="170">
        <v>204.51534173191001</v>
      </c>
      <c r="AF205" s="170">
        <v>8.9669171537436199E-4</v>
      </c>
      <c r="AG205" s="170">
        <v>5.7136840811867101E-5</v>
      </c>
      <c r="AH205" s="170">
        <v>0</v>
      </c>
      <c r="AI205" s="170">
        <v>9.5382855618622901E-4</v>
      </c>
      <c r="AJ205" s="170">
        <v>3.1967336955855803E-2</v>
      </c>
      <c r="AK205" s="170">
        <v>1.7962672057863301E-4</v>
      </c>
      <c r="AL205" s="170">
        <v>0</v>
      </c>
      <c r="AM205" s="170">
        <v>3.2146963676434499E-2</v>
      </c>
      <c r="AN205" s="170">
        <v>1.9305244693127301E-2</v>
      </c>
      <c r="AO205" s="170">
        <v>1.2301225426230699E-3</v>
      </c>
      <c r="AP205" s="170">
        <v>0</v>
      </c>
      <c r="AQ205" s="170">
        <v>2.0535367235750401E-2</v>
      </c>
      <c r="AR205" s="170">
        <v>0</v>
      </c>
      <c r="AS205" s="170">
        <v>0</v>
      </c>
      <c r="AT205" s="170">
        <v>0</v>
      </c>
      <c r="AU205" s="170">
        <v>0</v>
      </c>
      <c r="AV205" s="170">
        <v>2.0535367235750401E-2</v>
      </c>
      <c r="AW205" s="170">
        <v>2.1977737583250601E-2</v>
      </c>
      <c r="AX205" s="170">
        <v>1.4004127306729E-3</v>
      </c>
      <c r="AY205" s="170">
        <v>0</v>
      </c>
      <c r="AZ205" s="170">
        <v>2.3378150313923499E-2</v>
      </c>
      <c r="BA205" s="170">
        <v>0</v>
      </c>
      <c r="BB205" s="170">
        <v>0</v>
      </c>
      <c r="BC205" s="170">
        <v>0</v>
      </c>
      <c r="BD205" s="170">
        <v>0</v>
      </c>
      <c r="BE205" s="170">
        <v>2.3378150313923499E-2</v>
      </c>
      <c r="BF205" s="170">
        <v>5.9988308738650402E-2</v>
      </c>
      <c r="BG205" s="170">
        <v>1.01958904325095E-2</v>
      </c>
      <c r="BH205" s="170">
        <v>0</v>
      </c>
      <c r="BI205" s="170">
        <v>7.0184199171160006E-2</v>
      </c>
      <c r="BJ205" s="170">
        <v>1.9226022251952401E-3</v>
      </c>
      <c r="BK205" s="170">
        <v>1.08032374784894E-5</v>
      </c>
      <c r="BL205" s="170">
        <v>0</v>
      </c>
      <c r="BM205" s="170">
        <v>1.9334054626737301E-3</v>
      </c>
      <c r="BN205" s="170">
        <v>18.227027026753799</v>
      </c>
    </row>
    <row r="206" spans="1:66" x14ac:dyDescent="0.25">
      <c r="A206" s="170" t="s">
        <v>209</v>
      </c>
      <c r="B206" s="170">
        <v>2030</v>
      </c>
      <c r="C206" s="170" t="s">
        <v>176</v>
      </c>
      <c r="D206" s="170">
        <v>2029</v>
      </c>
      <c r="E206" s="170" t="s">
        <v>210</v>
      </c>
      <c r="F206" s="170" t="s">
        <v>212</v>
      </c>
      <c r="G206" s="170">
        <v>10116.3427361083</v>
      </c>
      <c r="H206" s="170">
        <v>548999.73798084597</v>
      </c>
      <c r="I206" s="170">
        <v>150718.43341733699</v>
      </c>
      <c r="J206" s="170">
        <v>1.7515317063192901E-2</v>
      </c>
      <c r="K206" s="170">
        <v>2.48667030164521E-4</v>
      </c>
      <c r="L206" s="170">
        <v>4.8078869801370702E-2</v>
      </c>
      <c r="M206" s="170">
        <v>6.5842853894728201E-2</v>
      </c>
      <c r="N206" s="170">
        <v>6.8504387199451097E-4</v>
      </c>
      <c r="O206" s="170">
        <v>0</v>
      </c>
      <c r="P206" s="170">
        <v>5.0691820162758902E-5</v>
      </c>
      <c r="Q206" s="170">
        <v>7.3573569215727003E-4</v>
      </c>
      <c r="R206" s="170">
        <v>1.2103372417416199E-3</v>
      </c>
      <c r="S206" s="170">
        <v>1.9825324019727801E-2</v>
      </c>
      <c r="T206" s="170">
        <v>2.17713969536266E-2</v>
      </c>
      <c r="U206" s="170">
        <v>7.4504771479695002E-4</v>
      </c>
      <c r="V206" s="170">
        <v>0</v>
      </c>
      <c r="W206" s="170">
        <v>5.5131979593073499E-5</v>
      </c>
      <c r="X206" s="170">
        <v>8.0017969439002295E-4</v>
      </c>
      <c r="Y206" s="170">
        <v>4.84134896696649E-3</v>
      </c>
      <c r="Z206" s="170">
        <v>4.62590893793648E-2</v>
      </c>
      <c r="AA206" s="170">
        <v>5.1900618040721297E-2</v>
      </c>
      <c r="AB206" s="170">
        <v>389.301806412085</v>
      </c>
      <c r="AC206" s="170">
        <v>1.0663270840521699</v>
      </c>
      <c r="AD206" s="170">
        <v>2.5888445509724498</v>
      </c>
      <c r="AE206" s="170">
        <v>392.95697804711</v>
      </c>
      <c r="AF206" s="170">
        <v>8.4586944886954805E-4</v>
      </c>
      <c r="AG206" s="170">
        <v>9.6746373895146599E-4</v>
      </c>
      <c r="AH206" s="170">
        <v>1.56633378957235E-3</v>
      </c>
      <c r="AI206" s="170">
        <v>3.3796669773933702E-3</v>
      </c>
      <c r="AJ206" s="170">
        <v>2.09795637976863E-3</v>
      </c>
      <c r="AK206" s="170">
        <v>2.9782894183474502E-5</v>
      </c>
      <c r="AL206" s="170">
        <v>5.7584034515507599E-3</v>
      </c>
      <c r="AM206" s="170">
        <v>7.8861427255028701E-3</v>
      </c>
      <c r="AN206" s="170">
        <v>2.4972053081334499E-3</v>
      </c>
      <c r="AO206" s="170">
        <v>2.8560257878768301E-3</v>
      </c>
      <c r="AP206" s="170">
        <v>5.9405852668577798E-3</v>
      </c>
      <c r="AQ206" s="170">
        <v>1.1293816362867999E-2</v>
      </c>
      <c r="AR206" s="170">
        <v>6.0115570756473499E-5</v>
      </c>
      <c r="AS206" s="170">
        <v>8.0742132023047799E-4</v>
      </c>
      <c r="AT206" s="170">
        <v>1.5136127740033099E-3</v>
      </c>
      <c r="AU206" s="170">
        <v>3.0294072152100201E-5</v>
      </c>
      <c r="AV206" s="170">
        <v>1.37052601000104E-2</v>
      </c>
      <c r="AW206" s="170">
        <v>3.6439161236458701E-3</v>
      </c>
      <c r="AX206" s="170">
        <v>4.1675061253860796E-3</v>
      </c>
      <c r="AY206" s="170">
        <v>6.5041931126480802E-3</v>
      </c>
      <c r="AZ206" s="170">
        <v>1.431561536168E-2</v>
      </c>
      <c r="BA206" s="170">
        <v>6.0115570756473499E-5</v>
      </c>
      <c r="BB206" s="170">
        <v>8.0742132023014601E-4</v>
      </c>
      <c r="BC206" s="170">
        <v>1.51361277400269E-3</v>
      </c>
      <c r="BD206" s="170">
        <v>3.0294072152100201E-5</v>
      </c>
      <c r="BE206" s="170">
        <v>1.6727059098821401E-2</v>
      </c>
      <c r="BF206" s="170">
        <v>7.3747830935423503E-2</v>
      </c>
      <c r="BG206" s="170">
        <v>4.2167706112663898E-2</v>
      </c>
      <c r="BH206" s="170">
        <v>0.27461535069425702</v>
      </c>
      <c r="BI206" s="170">
        <v>0.39053088774234401</v>
      </c>
      <c r="BJ206" s="170">
        <v>3.8524569642753698E-3</v>
      </c>
      <c r="BK206" s="170">
        <v>1.05521709210972E-5</v>
      </c>
      <c r="BL206" s="170">
        <v>2.56187154941251E-5</v>
      </c>
      <c r="BM206" s="170">
        <v>3.88862785069059E-3</v>
      </c>
      <c r="BN206" s="170">
        <v>41.4778675166827</v>
      </c>
    </row>
    <row r="207" spans="1:66" x14ac:dyDescent="0.25">
      <c r="A207" s="170" t="s">
        <v>209</v>
      </c>
      <c r="B207" s="170">
        <v>2030</v>
      </c>
      <c r="C207" s="170" t="s">
        <v>176</v>
      </c>
      <c r="D207" s="170">
        <v>2029</v>
      </c>
      <c r="E207" s="170" t="s">
        <v>210</v>
      </c>
      <c r="F207" s="170" t="s">
        <v>211</v>
      </c>
      <c r="G207" s="170">
        <v>10339.5580385338</v>
      </c>
      <c r="H207" s="170">
        <v>561132.74189945997</v>
      </c>
      <c r="I207" s="170">
        <v>130058.632960742</v>
      </c>
      <c r="J207" s="170">
        <v>1.72633172262576E-2</v>
      </c>
      <c r="K207" s="170">
        <v>8.7834488522360293E-3</v>
      </c>
      <c r="L207" s="170">
        <v>0</v>
      </c>
      <c r="M207" s="170">
        <v>2.6046766078493599E-2</v>
      </c>
      <c r="N207" s="170">
        <v>1.35417899268025E-3</v>
      </c>
      <c r="O207" s="170">
        <v>3.0114404171445702E-4</v>
      </c>
      <c r="P207" s="170">
        <v>0</v>
      </c>
      <c r="Q207" s="170">
        <v>1.6553230343947099E-3</v>
      </c>
      <c r="R207" s="170">
        <v>1.85562890497737E-3</v>
      </c>
      <c r="S207" s="170">
        <v>2.02634676423528E-2</v>
      </c>
      <c r="T207" s="170">
        <v>2.3774419581724899E-2</v>
      </c>
      <c r="U207" s="170">
        <v>1.4154089576489701E-3</v>
      </c>
      <c r="V207" s="170">
        <v>3.1476043897389101E-4</v>
      </c>
      <c r="W207" s="170">
        <v>0</v>
      </c>
      <c r="X207" s="170">
        <v>1.7301693966228599E-3</v>
      </c>
      <c r="Y207" s="170">
        <v>7.4225156199094798E-3</v>
      </c>
      <c r="Z207" s="170">
        <v>4.7281424498823298E-2</v>
      </c>
      <c r="AA207" s="170">
        <v>5.6434109515355699E-2</v>
      </c>
      <c r="AB207" s="170">
        <v>229.931511351918</v>
      </c>
      <c r="AC207" s="170">
        <v>1.16213757216026</v>
      </c>
      <c r="AD207" s="170">
        <v>0</v>
      </c>
      <c r="AE207" s="170">
        <v>231.093648924078</v>
      </c>
      <c r="AF207" s="170">
        <v>9.8358906547442492E-4</v>
      </c>
      <c r="AG207" s="170">
        <v>5.8105453126656497E-5</v>
      </c>
      <c r="AH207" s="170">
        <v>0</v>
      </c>
      <c r="AI207" s="170">
        <v>1.04169451860108E-3</v>
      </c>
      <c r="AJ207" s="170">
        <v>3.6142031599698199E-2</v>
      </c>
      <c r="AK207" s="170">
        <v>1.8267184262503E-4</v>
      </c>
      <c r="AL207" s="170">
        <v>0</v>
      </c>
      <c r="AM207" s="170">
        <v>3.6324703442323199E-2</v>
      </c>
      <c r="AN207" s="170">
        <v>2.1176093478839201E-2</v>
      </c>
      <c r="AO207" s="170">
        <v>1.2509761954774201E-3</v>
      </c>
      <c r="AP207" s="170">
        <v>0</v>
      </c>
      <c r="AQ207" s="170">
        <v>2.24270696743166E-2</v>
      </c>
      <c r="AR207" s="170">
        <v>0</v>
      </c>
      <c r="AS207" s="170">
        <v>0</v>
      </c>
      <c r="AT207" s="170">
        <v>0</v>
      </c>
      <c r="AU207" s="170">
        <v>0</v>
      </c>
      <c r="AV207" s="170">
        <v>2.24270696743166E-2</v>
      </c>
      <c r="AW207" s="170">
        <v>2.4107574543305098E-2</v>
      </c>
      <c r="AX207" s="170">
        <v>1.4241532280025301E-3</v>
      </c>
      <c r="AY207" s="170">
        <v>0</v>
      </c>
      <c r="AZ207" s="170">
        <v>2.5531727771307602E-2</v>
      </c>
      <c r="BA207" s="170">
        <v>0</v>
      </c>
      <c r="BB207" s="170">
        <v>0</v>
      </c>
      <c r="BC207" s="170">
        <v>0</v>
      </c>
      <c r="BD207" s="170">
        <v>0</v>
      </c>
      <c r="BE207" s="170">
        <v>2.5531727771307602E-2</v>
      </c>
      <c r="BF207" s="170">
        <v>5.7112385819964903E-2</v>
      </c>
      <c r="BG207" s="170">
        <v>1.03687362688009E-2</v>
      </c>
      <c r="BH207" s="170">
        <v>0</v>
      </c>
      <c r="BI207" s="170">
        <v>6.7481122088765805E-2</v>
      </c>
      <c r="BJ207" s="170">
        <v>2.1736796678625899E-3</v>
      </c>
      <c r="BK207" s="170">
        <v>1.09863793658002E-5</v>
      </c>
      <c r="BL207" s="170">
        <v>0</v>
      </c>
      <c r="BM207" s="170">
        <v>2.1846660472283901E-3</v>
      </c>
      <c r="BN207" s="170">
        <v>20.595766307702501</v>
      </c>
    </row>
    <row r="208" spans="1:66" x14ac:dyDescent="0.25">
      <c r="A208" s="170" t="s">
        <v>209</v>
      </c>
      <c r="B208" s="170">
        <v>2030</v>
      </c>
      <c r="C208" s="170" t="s">
        <v>176</v>
      </c>
      <c r="D208" s="170">
        <v>2030</v>
      </c>
      <c r="E208" s="170" t="s">
        <v>210</v>
      </c>
      <c r="F208" s="170" t="s">
        <v>212</v>
      </c>
      <c r="G208" s="170">
        <v>7405.82500914723</v>
      </c>
      <c r="H208" s="170">
        <v>471034.11836694402</v>
      </c>
      <c r="I208" s="170">
        <v>110335.75795703</v>
      </c>
      <c r="J208" s="170">
        <v>1.4046705634721801E-2</v>
      </c>
      <c r="K208" s="170">
        <v>1.8204054162475E-4</v>
      </c>
      <c r="L208" s="170">
        <v>3.33766776558381E-2</v>
      </c>
      <c r="M208" s="170">
        <v>4.7605423832184697E-2</v>
      </c>
      <c r="N208" s="170">
        <v>5.8803745050451696E-4</v>
      </c>
      <c r="O208" s="170">
        <v>0</v>
      </c>
      <c r="P208" s="170">
        <v>3.71097301973154E-5</v>
      </c>
      <c r="Q208" s="170">
        <v>6.25147180701833E-4</v>
      </c>
      <c r="R208" s="170">
        <v>1.0384524730143499E-3</v>
      </c>
      <c r="S208" s="170">
        <v>1.70098515079752E-2</v>
      </c>
      <c r="T208" s="170">
        <v>1.86734511616914E-2</v>
      </c>
      <c r="U208" s="170">
        <v>6.3954438047571596E-4</v>
      </c>
      <c r="V208" s="170">
        <v>0</v>
      </c>
      <c r="W208" s="170">
        <v>4.0360217513868597E-5</v>
      </c>
      <c r="X208" s="170">
        <v>6.7990459798958499E-4</v>
      </c>
      <c r="Y208" s="170">
        <v>4.1538098920574302E-3</v>
      </c>
      <c r="Z208" s="170">
        <v>3.96896535186088E-2</v>
      </c>
      <c r="AA208" s="170">
        <v>4.4523368008655799E-2</v>
      </c>
      <c r="AB208" s="170">
        <v>334.04198560953301</v>
      </c>
      <c r="AC208" s="170">
        <v>0.78062121786539196</v>
      </c>
      <c r="AD208" s="170">
        <v>1.8846499566467501</v>
      </c>
      <c r="AE208" s="170">
        <v>336.707256784045</v>
      </c>
      <c r="AF208" s="170">
        <v>7.1281583640568299E-4</v>
      </c>
      <c r="AG208" s="170">
        <v>7.2436969281064901E-4</v>
      </c>
      <c r="AH208" s="170">
        <v>1.0750204622975801E-3</v>
      </c>
      <c r="AI208" s="170">
        <v>2.51220599151391E-3</v>
      </c>
      <c r="AJ208" s="170">
        <v>1.7719448021002E-3</v>
      </c>
      <c r="AK208" s="170">
        <v>2.2962451201973199E-5</v>
      </c>
      <c r="AL208" s="170">
        <v>4.2100990316320799E-3</v>
      </c>
      <c r="AM208" s="170">
        <v>6.00500628493425E-3</v>
      </c>
      <c r="AN208" s="170">
        <v>2.0576087623059799E-3</v>
      </c>
      <c r="AO208" s="170">
        <v>2.0907978069122099E-3</v>
      </c>
      <c r="AP208" s="170">
        <v>3.9864471755026703E-3</v>
      </c>
      <c r="AQ208" s="170">
        <v>8.1348537447208796E-3</v>
      </c>
      <c r="AR208" s="170">
        <v>4.1375155632308103E-5</v>
      </c>
      <c r="AS208" s="170">
        <v>5.1222619953941696E-4</v>
      </c>
      <c r="AT208" s="170">
        <v>7.5768247233781597E-4</v>
      </c>
      <c r="AU208" s="170">
        <v>1.99487992610585E-5</v>
      </c>
      <c r="AV208" s="170">
        <v>9.4660863714914802E-3</v>
      </c>
      <c r="AW208" s="170">
        <v>3.0024578758908898E-3</v>
      </c>
      <c r="AX208" s="170">
        <v>3.05088725187176E-3</v>
      </c>
      <c r="AY208" s="170">
        <v>4.36465787428291E-3</v>
      </c>
      <c r="AZ208" s="170">
        <v>1.04180030020455E-2</v>
      </c>
      <c r="BA208" s="170">
        <v>4.1375155632308103E-5</v>
      </c>
      <c r="BB208" s="170">
        <v>5.1222619953920695E-4</v>
      </c>
      <c r="BC208" s="170">
        <v>7.5768247233750404E-4</v>
      </c>
      <c r="BD208" s="170">
        <v>1.99487992610585E-5</v>
      </c>
      <c r="BE208" s="170">
        <v>1.1749235628815601E-2</v>
      </c>
      <c r="BF208" s="170">
        <v>5.90353691832365E-2</v>
      </c>
      <c r="BG208" s="170">
        <v>3.08695207995365E-2</v>
      </c>
      <c r="BH208" s="170">
        <v>0.195145769919157</v>
      </c>
      <c r="BI208" s="170">
        <v>0.28505065990193001</v>
      </c>
      <c r="BJ208" s="170">
        <v>3.3056162407312899E-3</v>
      </c>
      <c r="BK208" s="170">
        <v>7.7248797660171702E-6</v>
      </c>
      <c r="BL208" s="170">
        <v>1.8650139123730602E-5</v>
      </c>
      <c r="BM208" s="170">
        <v>3.3319912596210398E-3</v>
      </c>
      <c r="BN208" s="170">
        <v>35.540529292038599</v>
      </c>
    </row>
    <row r="209" spans="1:66" x14ac:dyDescent="0.25">
      <c r="A209" s="170" t="s">
        <v>209</v>
      </c>
      <c r="B209" s="170">
        <v>2030</v>
      </c>
      <c r="C209" s="170" t="s">
        <v>176</v>
      </c>
      <c r="D209" s="170">
        <v>2030</v>
      </c>
      <c r="E209" s="170" t="s">
        <v>210</v>
      </c>
      <c r="F209" s="170" t="s">
        <v>211</v>
      </c>
      <c r="G209" s="170">
        <v>7923.2805561269197</v>
      </c>
      <c r="H209" s="170">
        <v>503895.54886495601</v>
      </c>
      <c r="I209" s="170">
        <v>99664.901909136999</v>
      </c>
      <c r="J209" s="170">
        <v>1.43259665320361E-2</v>
      </c>
      <c r="K209" s="170">
        <v>6.7308224633289802E-3</v>
      </c>
      <c r="L209" s="170">
        <v>0</v>
      </c>
      <c r="M209" s="170">
        <v>2.1056788995365099E-2</v>
      </c>
      <c r="N209" s="170">
        <v>9.4846659888692304E-4</v>
      </c>
      <c r="O209" s="170">
        <v>2.3076892855741299E-4</v>
      </c>
      <c r="P209" s="170">
        <v>0</v>
      </c>
      <c r="Q209" s="170">
        <v>1.17923552744433E-3</v>
      </c>
      <c r="R209" s="170">
        <v>1.66634928911488E-3</v>
      </c>
      <c r="S209" s="170">
        <v>1.81965342371345E-2</v>
      </c>
      <c r="T209" s="170">
        <v>2.10421190536937E-2</v>
      </c>
      <c r="U209" s="170">
        <v>9.9135204973038998E-4</v>
      </c>
      <c r="V209" s="170">
        <v>2.41203275484825E-4</v>
      </c>
      <c r="W209" s="170">
        <v>0</v>
      </c>
      <c r="X209" s="170">
        <v>1.23255532521521E-3</v>
      </c>
      <c r="Y209" s="170">
        <v>6.6653971564595198E-3</v>
      </c>
      <c r="Z209" s="170">
        <v>4.2458579886647099E-2</v>
      </c>
      <c r="AA209" s="170">
        <v>5.0356532368321903E-2</v>
      </c>
      <c r="AB209" s="170">
        <v>206.47614918625999</v>
      </c>
      <c r="AC209" s="170">
        <v>0.89055470211836196</v>
      </c>
      <c r="AD209" s="170">
        <v>0</v>
      </c>
      <c r="AE209" s="170">
        <v>207.366703888378</v>
      </c>
      <c r="AF209" s="170">
        <v>8.5496281539832895E-4</v>
      </c>
      <c r="AG209" s="170">
        <v>4.4526642748906799E-5</v>
      </c>
      <c r="AH209" s="170">
        <v>0</v>
      </c>
      <c r="AI209" s="170">
        <v>8.9948945814723495E-4</v>
      </c>
      <c r="AJ209" s="170">
        <v>3.24551753024067E-2</v>
      </c>
      <c r="AK209" s="170">
        <v>1.3998279746858699E-4</v>
      </c>
      <c r="AL209" s="170">
        <v>0</v>
      </c>
      <c r="AM209" s="170">
        <v>3.2595158099875302E-2</v>
      </c>
      <c r="AN209" s="170">
        <v>1.8406846045074601E-2</v>
      </c>
      <c r="AO209" s="170">
        <v>9.5863240274527697E-4</v>
      </c>
      <c r="AP209" s="170">
        <v>0</v>
      </c>
      <c r="AQ209" s="170">
        <v>1.9365478447819901E-2</v>
      </c>
      <c r="AR209" s="170">
        <v>0</v>
      </c>
      <c r="AS209" s="170">
        <v>0</v>
      </c>
      <c r="AT209" s="170">
        <v>0</v>
      </c>
      <c r="AU209" s="170">
        <v>0</v>
      </c>
      <c r="AV209" s="170">
        <v>1.9365478447819901E-2</v>
      </c>
      <c r="AW209" s="170">
        <v>2.0954970452043101E-2</v>
      </c>
      <c r="AX209" s="170">
        <v>1.0913392563129301E-3</v>
      </c>
      <c r="AY209" s="170">
        <v>0</v>
      </c>
      <c r="AZ209" s="170">
        <v>2.2046309708355999E-2</v>
      </c>
      <c r="BA209" s="170">
        <v>0</v>
      </c>
      <c r="BB209" s="170">
        <v>0</v>
      </c>
      <c r="BC209" s="170">
        <v>0</v>
      </c>
      <c r="BD209" s="170">
        <v>0</v>
      </c>
      <c r="BE209" s="170">
        <v>2.2046309708355999E-2</v>
      </c>
      <c r="BF209" s="170">
        <v>4.1252048366207099E-2</v>
      </c>
      <c r="BG209" s="170">
        <v>7.9456400519270394E-3</v>
      </c>
      <c r="BH209" s="170">
        <v>0</v>
      </c>
      <c r="BI209" s="170">
        <v>4.91976884181341E-2</v>
      </c>
      <c r="BJ209" s="170">
        <v>1.95194214462329E-3</v>
      </c>
      <c r="BK209" s="170">
        <v>8.4189445706349398E-6</v>
      </c>
      <c r="BL209" s="170">
        <v>0</v>
      </c>
      <c r="BM209" s="170">
        <v>1.9603610891939299E-3</v>
      </c>
      <c r="BN209" s="170">
        <v>18.481149063022102</v>
      </c>
    </row>
    <row r="210" spans="1:66" x14ac:dyDescent="0.25">
      <c r="A210" s="170" t="s">
        <v>209</v>
      </c>
      <c r="B210" s="170">
        <v>2030</v>
      </c>
      <c r="C210" s="170" t="s">
        <v>178</v>
      </c>
      <c r="D210" s="170">
        <v>2021</v>
      </c>
      <c r="E210" s="170" t="s">
        <v>210</v>
      </c>
      <c r="F210" s="170" t="s">
        <v>212</v>
      </c>
      <c r="G210" s="170">
        <v>1307.96386074613</v>
      </c>
      <c r="H210" s="170">
        <v>41593.332458872799</v>
      </c>
      <c r="I210" s="170">
        <v>19486.712658964901</v>
      </c>
      <c r="J210" s="170">
        <v>1.6053626685331201E-3</v>
      </c>
      <c r="K210" s="170">
        <v>3.6703291045699901E-5</v>
      </c>
      <c r="L210" s="170">
        <v>5.48989935458352E-3</v>
      </c>
      <c r="M210" s="170">
        <v>7.1319653141623503E-3</v>
      </c>
      <c r="N210" s="170">
        <v>5.1988320646070897E-5</v>
      </c>
      <c r="O210" s="170">
        <v>0</v>
      </c>
      <c r="P210" s="170">
        <v>6.5540552092679497E-6</v>
      </c>
      <c r="Q210" s="170">
        <v>5.8542375855338799E-5</v>
      </c>
      <c r="R210" s="170">
        <v>9.1697601656908105E-5</v>
      </c>
      <c r="S210" s="170">
        <v>1.75234116766351E-3</v>
      </c>
      <c r="T210" s="170">
        <v>1.9025811451757601E-3</v>
      </c>
      <c r="U210" s="170">
        <v>5.6542042162514997E-5</v>
      </c>
      <c r="V210" s="170">
        <v>0</v>
      </c>
      <c r="W210" s="170">
        <v>7.1281330378169699E-6</v>
      </c>
      <c r="X210" s="170">
        <v>6.3670175200332004E-5</v>
      </c>
      <c r="Y210" s="170">
        <v>3.6679040662763199E-4</v>
      </c>
      <c r="Z210" s="170">
        <v>4.0887960578815299E-3</v>
      </c>
      <c r="AA210" s="170">
        <v>4.5192566397094999E-3</v>
      </c>
      <c r="AB210" s="170">
        <v>39.319364190399497</v>
      </c>
      <c r="AC210" s="170">
        <v>0.183214699904376</v>
      </c>
      <c r="AD210" s="170">
        <v>0.41987149697871101</v>
      </c>
      <c r="AE210" s="170">
        <v>39.922450387282602</v>
      </c>
      <c r="AF210" s="170">
        <v>4.8838648808424699E-5</v>
      </c>
      <c r="AG210" s="170">
        <v>1.3453651471831201E-4</v>
      </c>
      <c r="AH210" s="170">
        <v>1.9096474516513699E-4</v>
      </c>
      <c r="AI210" s="170">
        <v>3.7433990869187501E-4</v>
      </c>
      <c r="AJ210" s="170">
        <v>1.72567751096516E-4</v>
      </c>
      <c r="AK210" s="170">
        <v>3.9451160156164002E-6</v>
      </c>
      <c r="AL210" s="170">
        <v>5.9009013685169505E-4</v>
      </c>
      <c r="AM210" s="170">
        <v>7.66603003963828E-4</v>
      </c>
      <c r="AN210" s="170">
        <v>1.5302445689624399E-4</v>
      </c>
      <c r="AO210" s="170">
        <v>4.2154983576678403E-4</v>
      </c>
      <c r="AP210" s="170">
        <v>7.6873977006510603E-4</v>
      </c>
      <c r="AQ210" s="170">
        <v>1.3433140627281299E-3</v>
      </c>
      <c r="AR210" s="170">
        <v>2.8701895218023499E-5</v>
      </c>
      <c r="AS210" s="170">
        <v>7.3961192851255996E-4</v>
      </c>
      <c r="AT210" s="170">
        <v>3.4722426827039602E-3</v>
      </c>
      <c r="AU210" s="170">
        <v>2.1599269191175401E-5</v>
      </c>
      <c r="AV210" s="170">
        <v>5.60546983835385E-3</v>
      </c>
      <c r="AW210" s="170">
        <v>2.2329292829077101E-4</v>
      </c>
      <c r="AX210" s="170">
        <v>6.1512453079759597E-4</v>
      </c>
      <c r="AY210" s="170">
        <v>8.4167328525205204E-4</v>
      </c>
      <c r="AZ210" s="170">
        <v>1.68009074434042E-3</v>
      </c>
      <c r="BA210" s="170">
        <v>2.8701895218023499E-5</v>
      </c>
      <c r="BB210" s="170">
        <v>7.3961192851225595E-4</v>
      </c>
      <c r="BC210" s="170">
        <v>3.4722426827025299E-3</v>
      </c>
      <c r="BD210" s="170">
        <v>2.1599269191175401E-5</v>
      </c>
      <c r="BE210" s="170">
        <v>5.9422465199644101E-3</v>
      </c>
      <c r="BF210" s="170">
        <v>5.3783724954882903E-3</v>
      </c>
      <c r="BG210" s="170">
        <v>5.4519540435366302E-3</v>
      </c>
      <c r="BH210" s="170">
        <v>2.77016946841253E-2</v>
      </c>
      <c r="BI210" s="170">
        <v>3.8532021223150303E-2</v>
      </c>
      <c r="BJ210" s="170">
        <v>3.8909698314074402E-4</v>
      </c>
      <c r="BK210" s="170">
        <v>1.8130579796413799E-6</v>
      </c>
      <c r="BL210" s="170">
        <v>4.1549688339338504E-6</v>
      </c>
      <c r="BM210" s="170">
        <v>3.95065009954319E-4</v>
      </c>
      <c r="BN210" s="170">
        <v>4.21394249399619</v>
      </c>
    </row>
    <row r="211" spans="1:66" x14ac:dyDescent="0.25">
      <c r="A211" s="170" t="s">
        <v>209</v>
      </c>
      <c r="B211" s="170">
        <v>2030</v>
      </c>
      <c r="C211" s="170" t="s">
        <v>178</v>
      </c>
      <c r="D211" s="170">
        <v>2021</v>
      </c>
      <c r="E211" s="170" t="s">
        <v>210</v>
      </c>
      <c r="F211" s="170" t="s">
        <v>211</v>
      </c>
      <c r="G211" s="170">
        <v>3493.5188861537099</v>
      </c>
      <c r="H211" s="170">
        <v>111083.009350893</v>
      </c>
      <c r="I211" s="170">
        <v>43944.072741054901</v>
      </c>
      <c r="J211" s="170">
        <v>6.7273321396131604E-3</v>
      </c>
      <c r="K211" s="170">
        <v>3.82417426398368E-3</v>
      </c>
      <c r="L211" s="170">
        <v>0</v>
      </c>
      <c r="M211" s="170">
        <v>1.0551506403596801E-2</v>
      </c>
      <c r="N211" s="170">
        <v>1.6240857786022701E-3</v>
      </c>
      <c r="O211" s="170">
        <v>1.01750228903527E-4</v>
      </c>
      <c r="P211" s="170">
        <v>0</v>
      </c>
      <c r="Q211" s="170">
        <v>1.7258360075057999E-3</v>
      </c>
      <c r="R211" s="170">
        <v>3.6734417297702899E-4</v>
      </c>
      <c r="S211" s="170">
        <v>4.6799647637273496E-3</v>
      </c>
      <c r="T211" s="170">
        <v>6.7731449442101797E-3</v>
      </c>
      <c r="U211" s="170">
        <v>1.6975197307367599E-3</v>
      </c>
      <c r="V211" s="170">
        <v>1.0635092274459101E-4</v>
      </c>
      <c r="W211" s="170">
        <v>0</v>
      </c>
      <c r="X211" s="170">
        <v>1.8038706534813499E-3</v>
      </c>
      <c r="Y211" s="170">
        <v>1.4693766919081099E-3</v>
      </c>
      <c r="Z211" s="170">
        <v>1.09199177820304E-2</v>
      </c>
      <c r="AA211" s="170">
        <v>1.41931651274199E-2</v>
      </c>
      <c r="AB211" s="170">
        <v>58.330419827481798</v>
      </c>
      <c r="AC211" s="170">
        <v>0.73743212788436896</v>
      </c>
      <c r="AD211" s="170">
        <v>0</v>
      </c>
      <c r="AE211" s="170">
        <v>59.067851955366102</v>
      </c>
      <c r="AF211" s="170">
        <v>2.3535612160472701E-4</v>
      </c>
      <c r="AG211" s="170">
        <v>1.9632608775923899E-5</v>
      </c>
      <c r="AH211" s="170">
        <v>0</v>
      </c>
      <c r="AI211" s="170">
        <v>2.5498873038065103E-4</v>
      </c>
      <c r="AJ211" s="170">
        <v>9.1687296979571908E-3</v>
      </c>
      <c r="AK211" s="170">
        <v>1.15914061156399E-4</v>
      </c>
      <c r="AL211" s="170">
        <v>0</v>
      </c>
      <c r="AM211" s="170">
        <v>9.2846437591135901E-3</v>
      </c>
      <c r="AN211" s="170">
        <v>5.0670787291792604E-3</v>
      </c>
      <c r="AO211" s="170">
        <v>4.2267850799247801E-4</v>
      </c>
      <c r="AP211" s="170">
        <v>0</v>
      </c>
      <c r="AQ211" s="170">
        <v>5.4897572371717402E-3</v>
      </c>
      <c r="AR211" s="170">
        <v>0</v>
      </c>
      <c r="AS211" s="170">
        <v>0</v>
      </c>
      <c r="AT211" s="170">
        <v>0</v>
      </c>
      <c r="AU211" s="170">
        <v>0</v>
      </c>
      <c r="AV211" s="170">
        <v>5.4897572371717402E-3</v>
      </c>
      <c r="AW211" s="170">
        <v>5.7685322508871303E-3</v>
      </c>
      <c r="AX211" s="170">
        <v>4.8119137977285803E-4</v>
      </c>
      <c r="AY211" s="170">
        <v>0</v>
      </c>
      <c r="AZ211" s="170">
        <v>6.2497236306599899E-3</v>
      </c>
      <c r="BA211" s="170">
        <v>0</v>
      </c>
      <c r="BB211" s="170">
        <v>0</v>
      </c>
      <c r="BC211" s="170">
        <v>0</v>
      </c>
      <c r="BD211" s="170">
        <v>0</v>
      </c>
      <c r="BE211" s="170">
        <v>6.2497236306599899E-3</v>
      </c>
      <c r="BF211" s="170">
        <v>2.5693415289428301E-2</v>
      </c>
      <c r="BG211" s="170">
        <v>3.5033775955997798E-3</v>
      </c>
      <c r="BH211" s="170">
        <v>0</v>
      </c>
      <c r="BI211" s="170">
        <v>2.9196792885028099E-2</v>
      </c>
      <c r="BJ211" s="170">
        <v>5.5143223671864396E-4</v>
      </c>
      <c r="BK211" s="170">
        <v>6.9713855808025701E-6</v>
      </c>
      <c r="BL211" s="170">
        <v>0</v>
      </c>
      <c r="BM211" s="170">
        <v>5.5840362229944696E-4</v>
      </c>
      <c r="BN211" s="170">
        <v>5.2643059678821604</v>
      </c>
    </row>
    <row r="212" spans="1:66" x14ac:dyDescent="0.25">
      <c r="A212" s="170" t="s">
        <v>209</v>
      </c>
      <c r="B212" s="170">
        <v>2030</v>
      </c>
      <c r="C212" s="170" t="s">
        <v>178</v>
      </c>
      <c r="D212" s="170">
        <v>2022</v>
      </c>
      <c r="E212" s="170" t="s">
        <v>210</v>
      </c>
      <c r="F212" s="170" t="s">
        <v>212</v>
      </c>
      <c r="G212" s="170">
        <v>1359.56799162889</v>
      </c>
      <c r="H212" s="170">
        <v>45004.637919479501</v>
      </c>
      <c r="I212" s="170">
        <v>20255.537318962899</v>
      </c>
      <c r="J212" s="170">
        <v>1.3339890955052099E-3</v>
      </c>
      <c r="K212" s="170">
        <v>3.3436566782784798E-5</v>
      </c>
      <c r="L212" s="170">
        <v>4.9183128973120296E-3</v>
      </c>
      <c r="M212" s="170">
        <v>6.2857385596000303E-3</v>
      </c>
      <c r="N212" s="170">
        <v>5.6244243405920303E-5</v>
      </c>
      <c r="O212" s="170">
        <v>0</v>
      </c>
      <c r="P212" s="170">
        <v>6.81263752410264E-6</v>
      </c>
      <c r="Q212" s="170">
        <v>6.3056880930022899E-5</v>
      </c>
      <c r="R212" s="170">
        <v>9.9218242845397801E-5</v>
      </c>
      <c r="S212" s="170">
        <v>1.8960606207755501E-3</v>
      </c>
      <c r="T212" s="170">
        <v>2.05833574455097E-3</v>
      </c>
      <c r="U212" s="170">
        <v>6.1170746477971706E-5</v>
      </c>
      <c r="V212" s="170">
        <v>0</v>
      </c>
      <c r="W212" s="170">
        <v>7.4093648984766001E-6</v>
      </c>
      <c r="X212" s="170">
        <v>6.8580111376448304E-5</v>
      </c>
      <c r="Y212" s="170">
        <v>3.9687297138159099E-4</v>
      </c>
      <c r="Z212" s="170">
        <v>4.4241414484762799E-3</v>
      </c>
      <c r="AA212" s="170">
        <v>4.8895945312343201E-3</v>
      </c>
      <c r="AB212" s="170">
        <v>41.495555102617899</v>
      </c>
      <c r="AC212" s="170">
        <v>0.18578949110425899</v>
      </c>
      <c r="AD212" s="170">
        <v>0.42627031525583797</v>
      </c>
      <c r="AE212" s="170">
        <v>42.107614908978</v>
      </c>
      <c r="AF212" s="170">
        <v>4.6443192733364101E-5</v>
      </c>
      <c r="AG212" s="170">
        <v>1.2565083307253101E-4</v>
      </c>
      <c r="AH212" s="170">
        <v>1.7352689693336901E-4</v>
      </c>
      <c r="AI212" s="170">
        <v>3.45620922739264E-4</v>
      </c>
      <c r="AJ212" s="170">
        <v>1.5258314275037399E-4</v>
      </c>
      <c r="AK212" s="170">
        <v>3.82421817882834E-6</v>
      </c>
      <c r="AL212" s="170">
        <v>5.6251792275801996E-4</v>
      </c>
      <c r="AM212" s="170">
        <v>7.1892528368722305E-4</v>
      </c>
      <c r="AN212" s="170">
        <v>1.4194223867777499E-4</v>
      </c>
      <c r="AO212" s="170">
        <v>3.8403039167081502E-4</v>
      </c>
      <c r="AP212" s="170">
        <v>6.8137222488412399E-4</v>
      </c>
      <c r="AQ212" s="170">
        <v>1.2073448552327099E-3</v>
      </c>
      <c r="AR212" s="170">
        <v>2.5638728927765699E-5</v>
      </c>
      <c r="AS212" s="170">
        <v>6.4141514638534297E-4</v>
      </c>
      <c r="AT212" s="170">
        <v>2.81208842893579E-3</v>
      </c>
      <c r="AU212" s="170">
        <v>1.8855616752706399E-5</v>
      </c>
      <c r="AV212" s="170">
        <v>4.7053427762343203E-3</v>
      </c>
      <c r="AW212" s="170">
        <v>2.0712178148096999E-4</v>
      </c>
      <c r="AX212" s="170">
        <v>5.6037624604654297E-4</v>
      </c>
      <c r="AY212" s="170">
        <v>7.4601682042435699E-4</v>
      </c>
      <c r="AZ212" s="170">
        <v>1.5135148479518701E-3</v>
      </c>
      <c r="BA212" s="170">
        <v>2.5638728927765699E-5</v>
      </c>
      <c r="BB212" s="170">
        <v>6.4141514638507897E-4</v>
      </c>
      <c r="BC212" s="170">
        <v>2.8120884289346299E-3</v>
      </c>
      <c r="BD212" s="170">
        <v>1.8855616752706399E-5</v>
      </c>
      <c r="BE212" s="170">
        <v>5.0115127689520497E-3</v>
      </c>
      <c r="BF212" s="170">
        <v>5.6815173411818298E-3</v>
      </c>
      <c r="BG212" s="170">
        <v>5.6670542909310296E-3</v>
      </c>
      <c r="BH212" s="170">
        <v>2.8657040086838399E-2</v>
      </c>
      <c r="BI212" s="170">
        <v>4.0005611718951298E-2</v>
      </c>
      <c r="BJ212" s="170">
        <v>4.10632156359268E-4</v>
      </c>
      <c r="BK212" s="170">
        <v>1.8385376258340499E-6</v>
      </c>
      <c r="BL212" s="170">
        <v>4.21829032802615E-6</v>
      </c>
      <c r="BM212" s="170">
        <v>4.1668898431312799E-4</v>
      </c>
      <c r="BN212" s="170">
        <v>4.4445936074678798</v>
      </c>
    </row>
    <row r="213" spans="1:66" x14ac:dyDescent="0.25">
      <c r="A213" s="170" t="s">
        <v>209</v>
      </c>
      <c r="B213" s="170">
        <v>2030</v>
      </c>
      <c r="C213" s="170" t="s">
        <v>178</v>
      </c>
      <c r="D213" s="170">
        <v>2022</v>
      </c>
      <c r="E213" s="170" t="s">
        <v>210</v>
      </c>
      <c r="F213" s="170" t="s">
        <v>211</v>
      </c>
      <c r="G213" s="170">
        <v>3626.8851901028902</v>
      </c>
      <c r="H213" s="170">
        <v>120045.730037441</v>
      </c>
      <c r="I213" s="170">
        <v>45621.653069925298</v>
      </c>
      <c r="J213" s="170">
        <v>5.3272866538649098E-3</v>
      </c>
      <c r="K213" s="170">
        <v>3.0807040589857001E-3</v>
      </c>
      <c r="L213" s="170">
        <v>0</v>
      </c>
      <c r="M213" s="170">
        <v>8.4079907128506107E-3</v>
      </c>
      <c r="N213" s="170">
        <v>1.64935519755358E-3</v>
      </c>
      <c r="O213" s="170">
        <v>1.05634579438636E-4</v>
      </c>
      <c r="P213" s="170">
        <v>0</v>
      </c>
      <c r="Q213" s="170">
        <v>1.7549897769922199E-3</v>
      </c>
      <c r="R213" s="170">
        <v>3.9698329814534002E-4</v>
      </c>
      <c r="S213" s="170">
        <v>5.05756721837164E-3</v>
      </c>
      <c r="T213" s="170">
        <v>7.2095402935092E-3</v>
      </c>
      <c r="U213" s="170">
        <v>1.7239317206816599E-3</v>
      </c>
      <c r="V213" s="170">
        <v>1.1041090637434801E-4</v>
      </c>
      <c r="W213" s="170">
        <v>0</v>
      </c>
      <c r="X213" s="170">
        <v>1.8343426270560101E-3</v>
      </c>
      <c r="Y213" s="170">
        <v>1.5879331925813601E-3</v>
      </c>
      <c r="Z213" s="170">
        <v>1.1800990176200401E-2</v>
      </c>
      <c r="AA213" s="170">
        <v>1.5223265995837801E-2</v>
      </c>
      <c r="AB213" s="170">
        <v>61.484030631306098</v>
      </c>
      <c r="AC213" s="170">
        <v>0.74673871589511698</v>
      </c>
      <c r="AD213" s="170">
        <v>0</v>
      </c>
      <c r="AE213" s="170">
        <v>62.230769347201203</v>
      </c>
      <c r="AF213" s="170">
        <v>2.4983056190798399E-4</v>
      </c>
      <c r="AG213" s="170">
        <v>2.0382090474649801E-5</v>
      </c>
      <c r="AH213" s="170">
        <v>0</v>
      </c>
      <c r="AI213" s="170">
        <v>2.7021265238263401E-4</v>
      </c>
      <c r="AJ213" s="170">
        <v>9.6644333997022002E-3</v>
      </c>
      <c r="AK213" s="170">
        <v>1.1737692718981999E-4</v>
      </c>
      <c r="AL213" s="170">
        <v>0</v>
      </c>
      <c r="AM213" s="170">
        <v>9.7818103268920206E-3</v>
      </c>
      <c r="AN213" s="170">
        <v>5.3787049068938298E-3</v>
      </c>
      <c r="AO213" s="170">
        <v>4.3881440769897001E-4</v>
      </c>
      <c r="AP213" s="170">
        <v>0</v>
      </c>
      <c r="AQ213" s="170">
        <v>5.8175193145927999E-3</v>
      </c>
      <c r="AR213" s="170">
        <v>0</v>
      </c>
      <c r="AS213" s="170">
        <v>0</v>
      </c>
      <c r="AT213" s="170">
        <v>0</v>
      </c>
      <c r="AU213" s="170">
        <v>0</v>
      </c>
      <c r="AV213" s="170">
        <v>5.8175193145927999E-3</v>
      </c>
      <c r="AW213" s="170">
        <v>6.1232979358991704E-3</v>
      </c>
      <c r="AX213" s="170">
        <v>4.9956102880119595E-4</v>
      </c>
      <c r="AY213" s="170">
        <v>0</v>
      </c>
      <c r="AZ213" s="170">
        <v>6.6228589647003696E-3</v>
      </c>
      <c r="BA213" s="170">
        <v>0</v>
      </c>
      <c r="BB213" s="170">
        <v>0</v>
      </c>
      <c r="BC213" s="170">
        <v>0</v>
      </c>
      <c r="BD213" s="170">
        <v>0</v>
      </c>
      <c r="BE213" s="170">
        <v>6.6228589647003696E-3</v>
      </c>
      <c r="BF213" s="170">
        <v>2.61712036251751E-2</v>
      </c>
      <c r="BG213" s="170">
        <v>3.6371202592262401E-3</v>
      </c>
      <c r="BH213" s="170">
        <v>0</v>
      </c>
      <c r="BI213" s="170">
        <v>2.98083238844013E-2</v>
      </c>
      <c r="BJ213" s="170">
        <v>5.8124519991068402E-4</v>
      </c>
      <c r="BK213" s="170">
        <v>7.05936630609418E-6</v>
      </c>
      <c r="BL213" s="170">
        <v>0</v>
      </c>
      <c r="BM213" s="170">
        <v>5.88304566216778E-4</v>
      </c>
      <c r="BN213" s="170">
        <v>5.5461947508759497</v>
      </c>
    </row>
    <row r="214" spans="1:66" x14ac:dyDescent="0.25">
      <c r="A214" s="170" t="s">
        <v>209</v>
      </c>
      <c r="B214" s="170">
        <v>2030</v>
      </c>
      <c r="C214" s="170" t="s">
        <v>178</v>
      </c>
      <c r="D214" s="170">
        <v>2023</v>
      </c>
      <c r="E214" s="170" t="s">
        <v>210</v>
      </c>
      <c r="F214" s="170" t="s">
        <v>212</v>
      </c>
      <c r="G214" s="170">
        <v>1414.2151893248999</v>
      </c>
      <c r="H214" s="170">
        <v>48872.258560827097</v>
      </c>
      <c r="I214" s="170">
        <v>21069.699140309</v>
      </c>
      <c r="J214" s="170">
        <v>1.38697047643969E-3</v>
      </c>
      <c r="K214" s="170">
        <v>3.47805339006526E-5</v>
      </c>
      <c r="L214" s="170">
        <v>4.9855226614649801E-3</v>
      </c>
      <c r="M214" s="170">
        <v>6.4072736718053299E-3</v>
      </c>
      <c r="N214" s="170">
        <v>6.1069103785562902E-5</v>
      </c>
      <c r="O214" s="170">
        <v>0</v>
      </c>
      <c r="P214" s="170">
        <v>7.0864682938053698E-6</v>
      </c>
      <c r="Q214" s="170">
        <v>6.8155572079368293E-5</v>
      </c>
      <c r="R214" s="170">
        <v>1.07744886804041E-4</v>
      </c>
      <c r="S214" s="170">
        <v>2.0590047868252401E-3</v>
      </c>
      <c r="T214" s="170">
        <v>2.2349052457086502E-3</v>
      </c>
      <c r="U214" s="170">
        <v>6.6418222365320195E-5</v>
      </c>
      <c r="V214" s="170">
        <v>0</v>
      </c>
      <c r="W214" s="170">
        <v>7.7071808450875904E-6</v>
      </c>
      <c r="X214" s="170">
        <v>7.4125403210407797E-5</v>
      </c>
      <c r="Y214" s="170">
        <v>4.3097954721616697E-4</v>
      </c>
      <c r="Z214" s="170">
        <v>4.8043445025922303E-3</v>
      </c>
      <c r="AA214" s="170">
        <v>5.3094494530188004E-3</v>
      </c>
      <c r="AB214" s="170">
        <v>43.922966445112898</v>
      </c>
      <c r="AC214" s="170">
        <v>0.188659336908168</v>
      </c>
      <c r="AD214" s="170">
        <v>0.432856714491206</v>
      </c>
      <c r="AE214" s="170">
        <v>44.544482496512302</v>
      </c>
      <c r="AF214" s="170">
        <v>4.9959160159275701E-5</v>
      </c>
      <c r="AG214" s="170">
        <v>1.3174224199928499E-4</v>
      </c>
      <c r="AH214" s="170">
        <v>1.7511520470950601E-4</v>
      </c>
      <c r="AI214" s="170">
        <v>3.5681660686806701E-4</v>
      </c>
      <c r="AJ214" s="170">
        <v>1.6171188969890299E-4</v>
      </c>
      <c r="AK214" s="170">
        <v>4.0548787365229301E-6</v>
      </c>
      <c r="AL214" s="170">
        <v>5.8123471553304397E-4</v>
      </c>
      <c r="AM214" s="170">
        <v>7.4700148396846997E-4</v>
      </c>
      <c r="AN214" s="170">
        <v>1.5148199658702199E-4</v>
      </c>
      <c r="AO214" s="170">
        <v>3.9946631312831398E-4</v>
      </c>
      <c r="AP214" s="170">
        <v>6.8217590225996101E-4</v>
      </c>
      <c r="AQ214" s="170">
        <v>1.2331242119752899E-3</v>
      </c>
      <c r="AR214" s="170">
        <v>2.22277132235639E-5</v>
      </c>
      <c r="AS214" s="170">
        <v>5.3135661875578898E-4</v>
      </c>
      <c r="AT214" s="170">
        <v>1.99505876483367E-3</v>
      </c>
      <c r="AU214" s="170">
        <v>1.5876362577830602E-5</v>
      </c>
      <c r="AV214" s="170">
        <v>3.79764367136616E-3</v>
      </c>
      <c r="AW214" s="170">
        <v>2.2104217382835201E-4</v>
      </c>
      <c r="AX214" s="170">
        <v>5.8290030640277904E-4</v>
      </c>
      <c r="AY214" s="170">
        <v>7.4689674599025496E-4</v>
      </c>
      <c r="AZ214" s="170">
        <v>1.55083922622138E-3</v>
      </c>
      <c r="BA214" s="170">
        <v>2.22277132235639E-5</v>
      </c>
      <c r="BB214" s="170">
        <v>5.3135661875556997E-4</v>
      </c>
      <c r="BC214" s="170">
        <v>1.9950587648328499E-3</v>
      </c>
      <c r="BD214" s="170">
        <v>1.5876362577830602E-5</v>
      </c>
      <c r="BE214" s="170">
        <v>4.1153586856112097E-3</v>
      </c>
      <c r="BF214" s="170">
        <v>5.9803554111396004E-3</v>
      </c>
      <c r="BG214" s="170">
        <v>5.8948388799308898E-3</v>
      </c>
      <c r="BH214" s="170">
        <v>2.94804893148519E-2</v>
      </c>
      <c r="BI214" s="170">
        <v>4.13556836059224E-2</v>
      </c>
      <c r="BJ214" s="170">
        <v>4.3465335938871699E-4</v>
      </c>
      <c r="BK214" s="170">
        <v>1.8669370765213201E-6</v>
      </c>
      <c r="BL214" s="170">
        <v>4.2834680877638896E-6</v>
      </c>
      <c r="BM214" s="170">
        <v>4.4080376455300199E-4</v>
      </c>
      <c r="BN214" s="170">
        <v>4.7018127856429697</v>
      </c>
    </row>
    <row r="215" spans="1:66" x14ac:dyDescent="0.25">
      <c r="A215" s="170" t="s">
        <v>209</v>
      </c>
      <c r="B215" s="170">
        <v>2030</v>
      </c>
      <c r="C215" s="170" t="s">
        <v>178</v>
      </c>
      <c r="D215" s="170">
        <v>2023</v>
      </c>
      <c r="E215" s="170" t="s">
        <v>210</v>
      </c>
      <c r="F215" s="170" t="s">
        <v>211</v>
      </c>
      <c r="G215" s="170">
        <v>3729.8641221001999</v>
      </c>
      <c r="H215" s="170">
        <v>128883.25373641599</v>
      </c>
      <c r="I215" s="170">
        <v>46916.998486954901</v>
      </c>
      <c r="J215" s="170">
        <v>5.5064472569819802E-3</v>
      </c>
      <c r="K215" s="170">
        <v>3.1681751525454902E-3</v>
      </c>
      <c r="L215" s="170">
        <v>0</v>
      </c>
      <c r="M215" s="170">
        <v>8.6746224095274795E-3</v>
      </c>
      <c r="N215" s="170">
        <v>1.6500706690699501E-3</v>
      </c>
      <c r="O215" s="170">
        <v>1.08633884793617E-4</v>
      </c>
      <c r="P215" s="170">
        <v>0</v>
      </c>
      <c r="Q215" s="170">
        <v>1.7587045538635701E-3</v>
      </c>
      <c r="R215" s="170">
        <v>4.2620840514717001E-4</v>
      </c>
      <c r="S215" s="170">
        <v>5.4298950815749401E-3</v>
      </c>
      <c r="T215" s="170">
        <v>7.6148080405856796E-3</v>
      </c>
      <c r="U215" s="170">
        <v>1.72467954264514E-3</v>
      </c>
      <c r="V215" s="170">
        <v>1.1354582700825999E-4</v>
      </c>
      <c r="W215" s="170">
        <v>0</v>
      </c>
      <c r="X215" s="170">
        <v>1.8382253696534001E-3</v>
      </c>
      <c r="Y215" s="170">
        <v>1.7048336205886801E-3</v>
      </c>
      <c r="Z215" s="170">
        <v>1.2669755190341501E-2</v>
      </c>
      <c r="AA215" s="170">
        <v>1.6212814180583599E-2</v>
      </c>
      <c r="AB215" s="170">
        <v>64.343326409713796</v>
      </c>
      <c r="AC215" s="170">
        <v>0.74856081376996997</v>
      </c>
      <c r="AD215" s="170">
        <v>0</v>
      </c>
      <c r="AE215" s="170">
        <v>65.091887223483695</v>
      </c>
      <c r="AF215" s="170">
        <v>2.6307472664362501E-4</v>
      </c>
      <c r="AG215" s="170">
        <v>2.0960803557346601E-5</v>
      </c>
      <c r="AH215" s="170">
        <v>0</v>
      </c>
      <c r="AI215" s="170">
        <v>2.8403553020097099E-4</v>
      </c>
      <c r="AJ215" s="170">
        <v>1.0113874878029699E-2</v>
      </c>
      <c r="AK215" s="170">
        <v>1.1766333560153999E-4</v>
      </c>
      <c r="AL215" s="170">
        <v>0</v>
      </c>
      <c r="AM215" s="170">
        <v>1.02315382136312E-2</v>
      </c>
      <c r="AN215" s="170">
        <v>5.6638439759783398E-3</v>
      </c>
      <c r="AO215" s="170">
        <v>4.5127375964459601E-4</v>
      </c>
      <c r="AP215" s="170">
        <v>0</v>
      </c>
      <c r="AQ215" s="170">
        <v>6.1151177356229399E-3</v>
      </c>
      <c r="AR215" s="170">
        <v>0</v>
      </c>
      <c r="AS215" s="170">
        <v>0</v>
      </c>
      <c r="AT215" s="170">
        <v>0</v>
      </c>
      <c r="AU215" s="170">
        <v>0</v>
      </c>
      <c r="AV215" s="170">
        <v>6.1151177356229399E-3</v>
      </c>
      <c r="AW215" s="170">
        <v>6.4479098087185096E-3</v>
      </c>
      <c r="AX215" s="170">
        <v>5.1374517263729099E-4</v>
      </c>
      <c r="AY215" s="170">
        <v>0</v>
      </c>
      <c r="AZ215" s="170">
        <v>6.9616549813557999E-3</v>
      </c>
      <c r="BA215" s="170">
        <v>0</v>
      </c>
      <c r="BB215" s="170">
        <v>0</v>
      </c>
      <c r="BC215" s="170">
        <v>0</v>
      </c>
      <c r="BD215" s="170">
        <v>0</v>
      </c>
      <c r="BE215" s="170">
        <v>6.9616549813557999E-3</v>
      </c>
      <c r="BF215" s="170">
        <v>2.6278134646585499E-2</v>
      </c>
      <c r="BG215" s="170">
        <v>3.7403897977445698E-3</v>
      </c>
      <c r="BH215" s="170">
        <v>0</v>
      </c>
      <c r="BI215" s="170">
        <v>3.0018524444330098E-2</v>
      </c>
      <c r="BJ215" s="170">
        <v>6.0827582768930698E-4</v>
      </c>
      <c r="BK215" s="170">
        <v>7.0765916836865597E-6</v>
      </c>
      <c r="BL215" s="170">
        <v>0</v>
      </c>
      <c r="BM215" s="170">
        <v>6.1535241937299401E-4</v>
      </c>
      <c r="BN215" s="170">
        <v>5.8011862464581796</v>
      </c>
    </row>
    <row r="216" spans="1:66" x14ac:dyDescent="0.25">
      <c r="A216" s="170" t="s">
        <v>209</v>
      </c>
      <c r="B216" s="170">
        <v>2030</v>
      </c>
      <c r="C216" s="170" t="s">
        <v>178</v>
      </c>
      <c r="D216" s="170">
        <v>2024</v>
      </c>
      <c r="E216" s="170" t="s">
        <v>210</v>
      </c>
      <c r="F216" s="170" t="s">
        <v>212</v>
      </c>
      <c r="G216" s="170">
        <v>1465.8547115209501</v>
      </c>
      <c r="H216" s="170">
        <v>53076.051614777301</v>
      </c>
      <c r="I216" s="170">
        <v>21839.051078142002</v>
      </c>
      <c r="J216" s="170">
        <v>1.4768125570356E-3</v>
      </c>
      <c r="K216" s="170">
        <v>3.6050531681690803E-5</v>
      </c>
      <c r="L216" s="170">
        <v>5.0330899218444698E-3</v>
      </c>
      <c r="M216" s="170">
        <v>6.5459530105617704E-3</v>
      </c>
      <c r="N216" s="170">
        <v>6.6312790203460999E-5</v>
      </c>
      <c r="O216" s="170">
        <v>0</v>
      </c>
      <c r="P216" s="170">
        <v>7.3452279504063001E-6</v>
      </c>
      <c r="Q216" s="170">
        <v>7.3658018153867304E-5</v>
      </c>
      <c r="R216" s="170">
        <v>1.1701266406835101E-4</v>
      </c>
      <c r="S216" s="170">
        <v>2.2361120103461898E-3</v>
      </c>
      <c r="T216" s="170">
        <v>2.4267826925684099E-3</v>
      </c>
      <c r="U216" s="170">
        <v>7.2121209783326205E-5</v>
      </c>
      <c r="V216" s="170">
        <v>0</v>
      </c>
      <c r="W216" s="170">
        <v>7.9886055810988308E-6</v>
      </c>
      <c r="X216" s="170">
        <v>8.0109815364425095E-5</v>
      </c>
      <c r="Y216" s="170">
        <v>4.68050656273405E-4</v>
      </c>
      <c r="Z216" s="170">
        <v>5.2175946908077798E-3</v>
      </c>
      <c r="AA216" s="170">
        <v>5.7657551624456099E-3</v>
      </c>
      <c r="AB216" s="170">
        <v>46.515985094184401</v>
      </c>
      <c r="AC216" s="170">
        <v>0.190980968087125</v>
      </c>
      <c r="AD216" s="170">
        <v>0.43810036284614401</v>
      </c>
      <c r="AE216" s="170">
        <v>47.145066425117697</v>
      </c>
      <c r="AF216" s="170">
        <v>5.36645324389851E-5</v>
      </c>
      <c r="AG216" s="170">
        <v>1.3773256595134699E-4</v>
      </c>
      <c r="AH216" s="170">
        <v>1.7543395674455699E-4</v>
      </c>
      <c r="AI216" s="170">
        <v>3.6683105513489001E-4</v>
      </c>
      <c r="AJ216" s="170">
        <v>1.75401003515338E-4</v>
      </c>
      <c r="AK216" s="170">
        <v>4.2814016798565299E-6</v>
      </c>
      <c r="AL216" s="170">
        <v>5.9773433707252803E-4</v>
      </c>
      <c r="AM216" s="170">
        <v>7.7741674226772305E-4</v>
      </c>
      <c r="AN216" s="170">
        <v>1.61323902230388E-4</v>
      </c>
      <c r="AO216" s="170">
        <v>4.1405267148386898E-4</v>
      </c>
      <c r="AP216" s="170">
        <v>6.7756353021098802E-4</v>
      </c>
      <c r="AQ216" s="170">
        <v>1.2529401039252401E-3</v>
      </c>
      <c r="AR216" s="170">
        <v>1.82570700725194E-5</v>
      </c>
      <c r="AS216" s="170">
        <v>4.0215622948412699E-4</v>
      </c>
      <c r="AT216" s="170">
        <v>1.1908268610731001E-3</v>
      </c>
      <c r="AU216" s="170">
        <v>1.25896555234048E-5</v>
      </c>
      <c r="AV216" s="170">
        <v>2.8767699200784001E-3</v>
      </c>
      <c r="AW216" s="170">
        <v>2.3540345944009499E-4</v>
      </c>
      <c r="AX216" s="170">
        <v>6.0418468627493804E-4</v>
      </c>
      <c r="AY216" s="170">
        <v>7.41846779166065E-4</v>
      </c>
      <c r="AZ216" s="170">
        <v>1.58143492488109E-3</v>
      </c>
      <c r="BA216" s="170">
        <v>1.82570700725194E-5</v>
      </c>
      <c r="BB216" s="170">
        <v>4.0215622948396197E-4</v>
      </c>
      <c r="BC216" s="170">
        <v>1.19082686107261E-3</v>
      </c>
      <c r="BD216" s="170">
        <v>1.25896555234048E-5</v>
      </c>
      <c r="BE216" s="170">
        <v>3.2052647410335902E-3</v>
      </c>
      <c r="BF216" s="170">
        <v>6.2764864276000903E-3</v>
      </c>
      <c r="BG216" s="170">
        <v>6.1100866480782697E-3</v>
      </c>
      <c r="BH216" s="170">
        <v>3.0183715156206901E-2</v>
      </c>
      <c r="BI216" s="170">
        <v>4.25702882318853E-2</v>
      </c>
      <c r="BJ216" s="170">
        <v>4.6031338096728897E-4</v>
      </c>
      <c r="BK216" s="170">
        <v>1.88991149908124E-6</v>
      </c>
      <c r="BL216" s="170">
        <v>4.3353582390307598E-6</v>
      </c>
      <c r="BM216" s="170">
        <v>4.6653865070540098E-4</v>
      </c>
      <c r="BN216" s="170">
        <v>4.9763127479359897</v>
      </c>
    </row>
    <row r="217" spans="1:66" x14ac:dyDescent="0.25">
      <c r="A217" s="170" t="s">
        <v>209</v>
      </c>
      <c r="B217" s="170">
        <v>2030</v>
      </c>
      <c r="C217" s="170" t="s">
        <v>178</v>
      </c>
      <c r="D217" s="170">
        <v>2024</v>
      </c>
      <c r="E217" s="170" t="s">
        <v>210</v>
      </c>
      <c r="F217" s="170" t="s">
        <v>211</v>
      </c>
      <c r="G217" s="170">
        <v>3830.3783054650698</v>
      </c>
      <c r="H217" s="170">
        <v>138677.47254323799</v>
      </c>
      <c r="I217" s="170">
        <v>48181.340466842303</v>
      </c>
      <c r="J217" s="170">
        <v>5.6821765644926702E-3</v>
      </c>
      <c r="K217" s="170">
        <v>3.25355266973924E-3</v>
      </c>
      <c r="L217" s="170">
        <v>0</v>
      </c>
      <c r="M217" s="170">
        <v>8.9357292342319202E-3</v>
      </c>
      <c r="N217" s="170">
        <v>1.63789587359229E-3</v>
      </c>
      <c r="O217" s="170">
        <v>1.11561403292504E-4</v>
      </c>
      <c r="P217" s="170">
        <v>0</v>
      </c>
      <c r="Q217" s="170">
        <v>1.7494572768848001E-3</v>
      </c>
      <c r="R217" s="170">
        <v>4.5859723966445201E-4</v>
      </c>
      <c r="S217" s="170">
        <v>5.8425288333251203E-3</v>
      </c>
      <c r="T217" s="170">
        <v>8.0505833498743708E-3</v>
      </c>
      <c r="U217" s="170">
        <v>1.71195425694084E-3</v>
      </c>
      <c r="V217" s="170">
        <v>1.16605714902996E-4</v>
      </c>
      <c r="W217" s="170">
        <v>0</v>
      </c>
      <c r="X217" s="170">
        <v>1.82855997184384E-3</v>
      </c>
      <c r="Y217" s="170">
        <v>1.8343889586578E-3</v>
      </c>
      <c r="Z217" s="170">
        <v>1.3632567277758601E-2</v>
      </c>
      <c r="AA217" s="170">
        <v>1.7295516208260201E-2</v>
      </c>
      <c r="AB217" s="170">
        <v>67.514022481682701</v>
      </c>
      <c r="AC217" s="170">
        <v>0.74966018028096204</v>
      </c>
      <c r="AD217" s="170">
        <v>0</v>
      </c>
      <c r="AE217" s="170">
        <v>68.263682661963699</v>
      </c>
      <c r="AF217" s="170">
        <v>2.7720611853081402E-4</v>
      </c>
      <c r="AG217" s="170">
        <v>2.1525665435224299E-5</v>
      </c>
      <c r="AH217" s="170">
        <v>0</v>
      </c>
      <c r="AI217" s="170">
        <v>2.98731783966039E-4</v>
      </c>
      <c r="AJ217" s="170">
        <v>1.0612264146000701E-2</v>
      </c>
      <c r="AK217" s="170">
        <v>1.1783614070748799E-4</v>
      </c>
      <c r="AL217" s="170">
        <v>0</v>
      </c>
      <c r="AM217" s="170">
        <v>1.07301002867082E-2</v>
      </c>
      <c r="AN217" s="170">
        <v>5.9680845232691904E-3</v>
      </c>
      <c r="AO217" s="170">
        <v>4.6343490330554298E-4</v>
      </c>
      <c r="AP217" s="170">
        <v>0</v>
      </c>
      <c r="AQ217" s="170">
        <v>6.4315194265747297E-3</v>
      </c>
      <c r="AR217" s="170">
        <v>0</v>
      </c>
      <c r="AS217" s="170">
        <v>0</v>
      </c>
      <c r="AT217" s="170">
        <v>0</v>
      </c>
      <c r="AU217" s="170">
        <v>0</v>
      </c>
      <c r="AV217" s="170">
        <v>6.4315194265747297E-3</v>
      </c>
      <c r="AW217" s="170">
        <v>6.7942674445232096E-3</v>
      </c>
      <c r="AX217" s="170">
        <v>5.2758982616751197E-4</v>
      </c>
      <c r="AY217" s="170">
        <v>0</v>
      </c>
      <c r="AZ217" s="170">
        <v>7.32185727069072E-3</v>
      </c>
      <c r="BA217" s="170">
        <v>0</v>
      </c>
      <c r="BB217" s="170">
        <v>0</v>
      </c>
      <c r="BC217" s="170">
        <v>0</v>
      </c>
      <c r="BD217" s="170">
        <v>0</v>
      </c>
      <c r="BE217" s="170">
        <v>7.32185727069072E-3</v>
      </c>
      <c r="BF217" s="170">
        <v>2.6202127937628699E-2</v>
      </c>
      <c r="BG217" s="170">
        <v>3.8411876321104198E-3</v>
      </c>
      <c r="BH217" s="170">
        <v>0</v>
      </c>
      <c r="BI217" s="170">
        <v>3.0043315569739101E-2</v>
      </c>
      <c r="BJ217" s="170">
        <v>6.3825030810779301E-4</v>
      </c>
      <c r="BK217" s="170">
        <v>7.0869846507854199E-6</v>
      </c>
      <c r="BL217" s="170">
        <v>0</v>
      </c>
      <c r="BM217" s="170">
        <v>6.4533729275857796E-4</v>
      </c>
      <c r="BN217" s="170">
        <v>6.0838662678733604</v>
      </c>
    </row>
    <row r="218" spans="1:66" x14ac:dyDescent="0.25">
      <c r="A218" s="170" t="s">
        <v>209</v>
      </c>
      <c r="B218" s="170">
        <v>2030</v>
      </c>
      <c r="C218" s="170" t="s">
        <v>178</v>
      </c>
      <c r="D218" s="170">
        <v>2025</v>
      </c>
      <c r="E218" s="170" t="s">
        <v>210</v>
      </c>
      <c r="F218" s="170" t="s">
        <v>212</v>
      </c>
      <c r="G218" s="170">
        <v>1522.4355794143401</v>
      </c>
      <c r="H218" s="170">
        <v>58025.465091084101</v>
      </c>
      <c r="I218" s="170">
        <v>22682.0217042603</v>
      </c>
      <c r="J218" s="170">
        <v>1.55896528969004E-3</v>
      </c>
      <c r="K218" s="170">
        <v>3.7442054562189502E-5</v>
      </c>
      <c r="L218" s="170">
        <v>5.1697884630443102E-3</v>
      </c>
      <c r="M218" s="170">
        <v>6.7661958072965404E-3</v>
      </c>
      <c r="N218" s="170">
        <v>7.2486491819155494E-5</v>
      </c>
      <c r="O218" s="170">
        <v>0</v>
      </c>
      <c r="P218" s="170">
        <v>7.6287481172020702E-6</v>
      </c>
      <c r="Q218" s="170">
        <v>8.0115239936357594E-5</v>
      </c>
      <c r="R218" s="170">
        <v>1.2792425298310001E-4</v>
      </c>
      <c r="S218" s="170">
        <v>2.4446324745070499E-3</v>
      </c>
      <c r="T218" s="170">
        <v>2.6526719674265001E-3</v>
      </c>
      <c r="U218" s="170">
        <v>7.8835673584337003E-5</v>
      </c>
      <c r="V218" s="170">
        <v>0</v>
      </c>
      <c r="W218" s="170">
        <v>8.2969596311175793E-6</v>
      </c>
      <c r="X218" s="170">
        <v>8.7132633215454604E-5</v>
      </c>
      <c r="Y218" s="170">
        <v>5.1169701193240101E-4</v>
      </c>
      <c r="Z218" s="170">
        <v>5.7041424405164503E-3</v>
      </c>
      <c r="AA218" s="170">
        <v>6.3029720856642999E-3</v>
      </c>
      <c r="AB218" s="170">
        <v>49.558273714400698</v>
      </c>
      <c r="AC218" s="170">
        <v>0.19360920517261099</v>
      </c>
      <c r="AD218" s="170">
        <v>0.44456860338628301</v>
      </c>
      <c r="AE218" s="170">
        <v>50.196451522959599</v>
      </c>
      <c r="AF218" s="170">
        <v>5.8913165880425298E-5</v>
      </c>
      <c r="AG218" s="170">
        <v>1.4419677415200999E-4</v>
      </c>
      <c r="AH218" s="170">
        <v>1.7801073460462199E-4</v>
      </c>
      <c r="AI218" s="170">
        <v>3.8112067463705801E-4</v>
      </c>
      <c r="AJ218" s="170">
        <v>1.88327226723147E-4</v>
      </c>
      <c r="AK218" s="170">
        <v>4.5227669534058397E-6</v>
      </c>
      <c r="AL218" s="170">
        <v>6.2447710718017697E-4</v>
      </c>
      <c r="AM218" s="170">
        <v>8.1732710085673005E-4</v>
      </c>
      <c r="AN218" s="170">
        <v>1.7569325052050201E-4</v>
      </c>
      <c r="AO218" s="170">
        <v>4.3003478712057199E-4</v>
      </c>
      <c r="AP218" s="170">
        <v>6.8204283857094001E-4</v>
      </c>
      <c r="AQ218" s="170">
        <v>1.28777087621201E-3</v>
      </c>
      <c r="AR218" s="170">
        <v>1.5321342979091499E-5</v>
      </c>
      <c r="AS218" s="170">
        <v>3.09822948882005E-4</v>
      </c>
      <c r="AT218" s="170">
        <v>9.2612582576427497E-4</v>
      </c>
      <c r="AU218" s="170">
        <v>9.9509090579944904E-6</v>
      </c>
      <c r="AV218" s="170">
        <v>2.54899190289538E-3</v>
      </c>
      <c r="AW218" s="170">
        <v>2.56371178734175E-4</v>
      </c>
      <c r="AX218" s="170">
        <v>6.2750575189532399E-4</v>
      </c>
      <c r="AY218" s="170">
        <v>7.4675105799979695E-4</v>
      </c>
      <c r="AZ218" s="170">
        <v>1.6306279886292899E-3</v>
      </c>
      <c r="BA218" s="170">
        <v>1.5321342979091499E-5</v>
      </c>
      <c r="BB218" s="170">
        <v>3.0982294888187701E-4</v>
      </c>
      <c r="BC218" s="170">
        <v>9.2612582576389398E-4</v>
      </c>
      <c r="BD218" s="170">
        <v>9.9509090579944904E-6</v>
      </c>
      <c r="BE218" s="170">
        <v>2.8918490153121501E-3</v>
      </c>
      <c r="BF218" s="170">
        <v>6.6755311494665704E-3</v>
      </c>
      <c r="BG218" s="170">
        <v>6.3459313076716997E-3</v>
      </c>
      <c r="BH218" s="170">
        <v>3.1274914856540798E-2</v>
      </c>
      <c r="BI218" s="170">
        <v>4.4296377313679101E-2</v>
      </c>
      <c r="BJ218" s="170">
        <v>4.9041929311371697E-4</v>
      </c>
      <c r="BK218" s="170">
        <v>1.9159200356381598E-6</v>
      </c>
      <c r="BL218" s="170">
        <v>4.39936672269316E-6</v>
      </c>
      <c r="BM218" s="170">
        <v>4.9673457987204901E-4</v>
      </c>
      <c r="BN218" s="170">
        <v>5.2983962173775003</v>
      </c>
    </row>
    <row r="219" spans="1:66" x14ac:dyDescent="0.25">
      <c r="A219" s="170" t="s">
        <v>209</v>
      </c>
      <c r="B219" s="170">
        <v>2030</v>
      </c>
      <c r="C219" s="170" t="s">
        <v>178</v>
      </c>
      <c r="D219" s="170">
        <v>2025</v>
      </c>
      <c r="E219" s="170" t="s">
        <v>210</v>
      </c>
      <c r="F219" s="170" t="s">
        <v>211</v>
      </c>
      <c r="G219" s="170">
        <v>3896.2934639792802</v>
      </c>
      <c r="H219" s="170">
        <v>148486.82926976299</v>
      </c>
      <c r="I219" s="170">
        <v>49010.470239681701</v>
      </c>
      <c r="J219" s="170">
        <v>5.80974130263728E-3</v>
      </c>
      <c r="K219" s="170">
        <v>3.3095415102290301E-3</v>
      </c>
      <c r="L219" s="170">
        <v>0</v>
      </c>
      <c r="M219" s="170">
        <v>9.1192828128663101E-3</v>
      </c>
      <c r="N219" s="170">
        <v>1.59821951584801E-3</v>
      </c>
      <c r="O219" s="170">
        <v>1.13481210422678E-4</v>
      </c>
      <c r="P219" s="170">
        <v>0</v>
      </c>
      <c r="Q219" s="170">
        <v>1.7117007262706901E-3</v>
      </c>
      <c r="R219" s="170">
        <v>4.9103613428207703E-4</v>
      </c>
      <c r="S219" s="170">
        <v>6.2558003507536602E-3</v>
      </c>
      <c r="T219" s="170">
        <v>8.4585372113064293E-3</v>
      </c>
      <c r="U219" s="170">
        <v>1.67048391036059E-3</v>
      </c>
      <c r="V219" s="170">
        <v>1.18612327192578E-4</v>
      </c>
      <c r="W219" s="170">
        <v>0</v>
      </c>
      <c r="X219" s="170">
        <v>1.7890962375531701E-3</v>
      </c>
      <c r="Y219" s="170">
        <v>1.9641445371282999E-3</v>
      </c>
      <c r="Z219" s="170">
        <v>1.45968674850918E-2</v>
      </c>
      <c r="AA219" s="170">
        <v>1.83501082597733E-2</v>
      </c>
      <c r="AB219" s="170">
        <v>70.449166847588103</v>
      </c>
      <c r="AC219" s="170">
        <v>0.74315929138689396</v>
      </c>
      <c r="AD219" s="170">
        <v>0</v>
      </c>
      <c r="AE219" s="170">
        <v>71.192326138975005</v>
      </c>
      <c r="AF219" s="170">
        <v>2.9019436528961401E-4</v>
      </c>
      <c r="AG219" s="170">
        <v>2.18960903739992E-5</v>
      </c>
      <c r="AH219" s="170">
        <v>0</v>
      </c>
      <c r="AI219" s="170">
        <v>3.1209045566361302E-4</v>
      </c>
      <c r="AJ219" s="170">
        <v>1.10736279660291E-2</v>
      </c>
      <c r="AK219" s="170">
        <v>1.1681429150354799E-4</v>
      </c>
      <c r="AL219" s="170">
        <v>0</v>
      </c>
      <c r="AM219" s="170">
        <v>1.11904422575326E-2</v>
      </c>
      <c r="AN219" s="170">
        <v>6.2477138289873304E-3</v>
      </c>
      <c r="AO219" s="170">
        <v>4.7140993414487799E-4</v>
      </c>
      <c r="AP219" s="170">
        <v>0</v>
      </c>
      <c r="AQ219" s="170">
        <v>6.7191237631322002E-3</v>
      </c>
      <c r="AR219" s="170">
        <v>0</v>
      </c>
      <c r="AS219" s="170">
        <v>0</v>
      </c>
      <c r="AT219" s="170">
        <v>0</v>
      </c>
      <c r="AU219" s="170">
        <v>0</v>
      </c>
      <c r="AV219" s="170">
        <v>6.7191237631322002E-3</v>
      </c>
      <c r="AW219" s="170">
        <v>7.1126068180639001E-3</v>
      </c>
      <c r="AX219" s="170">
        <v>5.3666886856201996E-4</v>
      </c>
      <c r="AY219" s="170">
        <v>0</v>
      </c>
      <c r="AZ219" s="170">
        <v>7.6492756866259198E-3</v>
      </c>
      <c r="BA219" s="170">
        <v>0</v>
      </c>
      <c r="BB219" s="170">
        <v>0</v>
      </c>
      <c r="BC219" s="170">
        <v>0</v>
      </c>
      <c r="BD219" s="170">
        <v>0</v>
      </c>
      <c r="BE219" s="170">
        <v>7.6492756866259198E-3</v>
      </c>
      <c r="BF219" s="170">
        <v>2.5712847905963902E-2</v>
      </c>
      <c r="BG219" s="170">
        <v>3.9072888031859102E-3</v>
      </c>
      <c r="BH219" s="170">
        <v>0</v>
      </c>
      <c r="BI219" s="170">
        <v>2.96201367091498E-2</v>
      </c>
      <c r="BJ219" s="170">
        <v>6.6599797780690195E-4</v>
      </c>
      <c r="BK219" s="170">
        <v>7.0255278720734202E-6</v>
      </c>
      <c r="BL219" s="170">
        <v>0</v>
      </c>
      <c r="BM219" s="170">
        <v>6.7302350567897495E-4</v>
      </c>
      <c r="BN219" s="170">
        <v>6.3448758496248603</v>
      </c>
    </row>
    <row r="220" spans="1:66" x14ac:dyDescent="0.25">
      <c r="A220" s="170" t="s">
        <v>209</v>
      </c>
      <c r="B220" s="170">
        <v>2030</v>
      </c>
      <c r="C220" s="170" t="s">
        <v>178</v>
      </c>
      <c r="D220" s="170">
        <v>2026</v>
      </c>
      <c r="E220" s="170" t="s">
        <v>210</v>
      </c>
      <c r="F220" s="170" t="s">
        <v>212</v>
      </c>
      <c r="G220" s="170">
        <v>1586.1240742826701</v>
      </c>
      <c r="H220" s="170">
        <v>64027.411216808701</v>
      </c>
      <c r="I220" s="170">
        <v>23630.8853819412</v>
      </c>
      <c r="J220" s="170">
        <v>1.7719357189309999E-3</v>
      </c>
      <c r="K220" s="170">
        <v>3.8988078331562198E-5</v>
      </c>
      <c r="L220" s="170">
        <v>5.5050437344455697E-3</v>
      </c>
      <c r="M220" s="170">
        <v>7.3159675317081303E-3</v>
      </c>
      <c r="N220" s="170">
        <v>7.99732256552145E-5</v>
      </c>
      <c r="O220" s="170">
        <v>0</v>
      </c>
      <c r="P220" s="170">
        <v>7.9478837784305993E-6</v>
      </c>
      <c r="Q220" s="170">
        <v>8.7921109433645103E-5</v>
      </c>
      <c r="R220" s="170">
        <v>1.4115627918698999E-4</v>
      </c>
      <c r="S220" s="170">
        <v>2.6974964952633899E-3</v>
      </c>
      <c r="T220" s="170">
        <v>2.9265738838840198E-3</v>
      </c>
      <c r="U220" s="170">
        <v>8.69781797272041E-5</v>
      </c>
      <c r="V220" s="170">
        <v>0</v>
      </c>
      <c r="W220" s="170">
        <v>8.6440487809208706E-6</v>
      </c>
      <c r="X220" s="170">
        <v>9.5622228508125006E-5</v>
      </c>
      <c r="Y220" s="170">
        <v>5.6462511674796202E-4</v>
      </c>
      <c r="Z220" s="170">
        <v>6.2941584889478997E-3</v>
      </c>
      <c r="AA220" s="170">
        <v>6.95440583420399E-3</v>
      </c>
      <c r="AB220" s="170">
        <v>53.3174689092818</v>
      </c>
      <c r="AC220" s="170">
        <v>0.19698045913371601</v>
      </c>
      <c r="AD220" s="170">
        <v>0.45422580328311302</v>
      </c>
      <c r="AE220" s="170">
        <v>53.968675171698699</v>
      </c>
      <c r="AF220" s="170">
        <v>6.7875090847716201E-5</v>
      </c>
      <c r="AG220" s="170">
        <v>1.5097178011188399E-4</v>
      </c>
      <c r="AH220" s="170">
        <v>1.87332522981923E-4</v>
      </c>
      <c r="AI220" s="170">
        <v>4.0617939394152399E-4</v>
      </c>
      <c r="AJ220" s="170">
        <v>2.1537414209180401E-4</v>
      </c>
      <c r="AK220" s="170">
        <v>4.73855944286778E-6</v>
      </c>
      <c r="AL220" s="170">
        <v>6.69074490154248E-4</v>
      </c>
      <c r="AM220" s="170">
        <v>8.8918719168892E-4</v>
      </c>
      <c r="AN220" s="170">
        <v>2.01320790074306E-4</v>
      </c>
      <c r="AO220" s="170">
        <v>4.4779139824460299E-4</v>
      </c>
      <c r="AP220" s="170">
        <v>7.1385594359831895E-4</v>
      </c>
      <c r="AQ220" s="170">
        <v>1.36296813191722E-3</v>
      </c>
      <c r="AR220" s="170">
        <v>1.3303375755446401E-5</v>
      </c>
      <c r="AS220" s="170">
        <v>2.4354817065798899E-4</v>
      </c>
      <c r="AT220" s="170">
        <v>7.1106932742348399E-4</v>
      </c>
      <c r="AU220" s="170">
        <v>8.0852160432790694E-6</v>
      </c>
      <c r="AV220" s="170">
        <v>2.33897422179742E-3</v>
      </c>
      <c r="AW220" s="170">
        <v>2.9376682429256101E-4</v>
      </c>
      <c r="AX220" s="170">
        <v>6.5341615716533704E-4</v>
      </c>
      <c r="AY220" s="170">
        <v>7.8158240361912701E-4</v>
      </c>
      <c r="AZ220" s="170">
        <v>1.7287653850770199E-3</v>
      </c>
      <c r="BA220" s="170">
        <v>1.3303375755446401E-5</v>
      </c>
      <c r="BB220" s="170">
        <v>2.43548170657889E-4</v>
      </c>
      <c r="BC220" s="170">
        <v>7.1106932742319104E-4</v>
      </c>
      <c r="BD220" s="170">
        <v>8.0852160432790694E-6</v>
      </c>
      <c r="BE220" s="170">
        <v>2.7047714749568299E-3</v>
      </c>
      <c r="BF220" s="170">
        <v>7.3296899199047699E-3</v>
      </c>
      <c r="BG220" s="170">
        <v>6.6114025164297902E-3</v>
      </c>
      <c r="BH220" s="170">
        <v>3.3381420848839598E-2</v>
      </c>
      <c r="BI220" s="170">
        <v>4.73225132851742E-2</v>
      </c>
      <c r="BJ220" s="170">
        <v>5.2761957698103804E-4</v>
      </c>
      <c r="BK220" s="170">
        <v>1.9492813265104E-6</v>
      </c>
      <c r="BL220" s="170">
        <v>4.4949325443388998E-6</v>
      </c>
      <c r="BM220" s="170">
        <v>5.34063790851887E-4</v>
      </c>
      <c r="BN220" s="170">
        <v>5.6965665044233704</v>
      </c>
    </row>
    <row r="221" spans="1:66" x14ac:dyDescent="0.25">
      <c r="A221" s="170" t="s">
        <v>209</v>
      </c>
      <c r="B221" s="170">
        <v>2030</v>
      </c>
      <c r="C221" s="170" t="s">
        <v>178</v>
      </c>
      <c r="D221" s="170">
        <v>2026</v>
      </c>
      <c r="E221" s="170" t="s">
        <v>210</v>
      </c>
      <c r="F221" s="170" t="s">
        <v>211</v>
      </c>
      <c r="G221" s="170">
        <v>3944.3017821852</v>
      </c>
      <c r="H221" s="170">
        <v>159204.555256591</v>
      </c>
      <c r="I221" s="170">
        <v>49614.354488247896</v>
      </c>
      <c r="J221" s="170">
        <v>5.9200498704650804E-3</v>
      </c>
      <c r="K221" s="170">
        <v>3.3506821889768001E-3</v>
      </c>
      <c r="L221" s="170">
        <v>0</v>
      </c>
      <c r="M221" s="170">
        <v>9.2707320594418892E-3</v>
      </c>
      <c r="N221" s="170">
        <v>1.53799402224583E-3</v>
      </c>
      <c r="O221" s="170">
        <v>1.14879473184641E-4</v>
      </c>
      <c r="P221" s="170">
        <v>0</v>
      </c>
      <c r="Q221" s="170">
        <v>1.6528734954304801E-3</v>
      </c>
      <c r="R221" s="170">
        <v>5.26478946030082E-4</v>
      </c>
      <c r="S221" s="170">
        <v>6.7073417724232403E-3</v>
      </c>
      <c r="T221" s="170">
        <v>8.8866942138838105E-3</v>
      </c>
      <c r="U221" s="170">
        <v>1.60753528718439E-3</v>
      </c>
      <c r="V221" s="170">
        <v>1.20073813191938E-4</v>
      </c>
      <c r="W221" s="170">
        <v>0</v>
      </c>
      <c r="X221" s="170">
        <v>1.72760910037633E-3</v>
      </c>
      <c r="Y221" s="170">
        <v>2.1059157841203202E-3</v>
      </c>
      <c r="Z221" s="170">
        <v>1.5650464135654199E-2</v>
      </c>
      <c r="AA221" s="170">
        <v>1.9483989020150898E-2</v>
      </c>
      <c r="AB221" s="170">
        <v>73.646668821671895</v>
      </c>
      <c r="AC221" s="170">
        <v>0.73352959945658802</v>
      </c>
      <c r="AD221" s="170">
        <v>0</v>
      </c>
      <c r="AE221" s="170">
        <v>74.380198421128497</v>
      </c>
      <c r="AF221" s="170">
        <v>3.0367350319897399E-4</v>
      </c>
      <c r="AG221" s="170">
        <v>2.2165883828691198E-5</v>
      </c>
      <c r="AH221" s="170">
        <v>0</v>
      </c>
      <c r="AI221" s="170">
        <v>3.2583938702766498E-4</v>
      </c>
      <c r="AJ221" s="170">
        <v>1.1576230748518299E-2</v>
      </c>
      <c r="AK221" s="170">
        <v>1.1530063803346001E-4</v>
      </c>
      <c r="AL221" s="170">
        <v>0</v>
      </c>
      <c r="AM221" s="170">
        <v>1.1691531386551801E-2</v>
      </c>
      <c r="AN221" s="170">
        <v>6.5379117321585096E-3</v>
      </c>
      <c r="AO221" s="170">
        <v>4.7721842837999799E-4</v>
      </c>
      <c r="AP221" s="170">
        <v>0</v>
      </c>
      <c r="AQ221" s="170">
        <v>7.0151301605385101E-3</v>
      </c>
      <c r="AR221" s="170">
        <v>0</v>
      </c>
      <c r="AS221" s="170">
        <v>0</v>
      </c>
      <c r="AT221" s="170">
        <v>0</v>
      </c>
      <c r="AU221" s="170">
        <v>0</v>
      </c>
      <c r="AV221" s="170">
        <v>7.0151301605385101E-3</v>
      </c>
      <c r="AW221" s="170">
        <v>7.4429778371567796E-3</v>
      </c>
      <c r="AX221" s="170">
        <v>5.4328145307376802E-4</v>
      </c>
      <c r="AY221" s="170">
        <v>0</v>
      </c>
      <c r="AZ221" s="170">
        <v>7.98625929023054E-3</v>
      </c>
      <c r="BA221" s="170">
        <v>0</v>
      </c>
      <c r="BB221" s="170">
        <v>0</v>
      </c>
      <c r="BC221" s="170">
        <v>0</v>
      </c>
      <c r="BD221" s="170">
        <v>0</v>
      </c>
      <c r="BE221" s="170">
        <v>7.98625929023054E-3</v>
      </c>
      <c r="BF221" s="170">
        <v>2.4925140965086499E-2</v>
      </c>
      <c r="BG221" s="170">
        <v>3.95543260085412E-3</v>
      </c>
      <c r="BH221" s="170">
        <v>0</v>
      </c>
      <c r="BI221" s="170">
        <v>2.88805735659406E-2</v>
      </c>
      <c r="BJ221" s="170">
        <v>6.9622587040044299E-4</v>
      </c>
      <c r="BK221" s="170">
        <v>6.9344926527874097E-6</v>
      </c>
      <c r="BL221" s="170">
        <v>0</v>
      </c>
      <c r="BM221" s="170">
        <v>7.0316036305323102E-4</v>
      </c>
      <c r="BN221" s="170">
        <v>6.6289886880681399</v>
      </c>
    </row>
    <row r="222" spans="1:66" x14ac:dyDescent="0.25">
      <c r="A222" s="170" t="s">
        <v>209</v>
      </c>
      <c r="B222" s="170">
        <v>2030</v>
      </c>
      <c r="C222" s="170" t="s">
        <v>178</v>
      </c>
      <c r="D222" s="170">
        <v>2027</v>
      </c>
      <c r="E222" s="170" t="s">
        <v>210</v>
      </c>
      <c r="F222" s="170" t="s">
        <v>212</v>
      </c>
      <c r="G222" s="170">
        <v>1645.6494026754201</v>
      </c>
      <c r="H222" s="170">
        <v>70969.603333064297</v>
      </c>
      <c r="I222" s="170">
        <v>24517.724082253801</v>
      </c>
      <c r="J222" s="170">
        <v>2.09573197025826E-3</v>
      </c>
      <c r="K222" s="170">
        <v>4.0451254008495203E-5</v>
      </c>
      <c r="L222" s="170">
        <v>6.1942437292512803E-3</v>
      </c>
      <c r="M222" s="170">
        <v>8.3304269535180407E-3</v>
      </c>
      <c r="N222" s="170">
        <v>8.8632439376791597E-5</v>
      </c>
      <c r="O222" s="170">
        <v>0</v>
      </c>
      <c r="P222" s="170">
        <v>8.2461582952917206E-6</v>
      </c>
      <c r="Q222" s="170">
        <v>9.6878597672083404E-5</v>
      </c>
      <c r="R222" s="170">
        <v>1.5646119297170699E-4</v>
      </c>
      <c r="S222" s="170">
        <v>2.9899733976893302E-3</v>
      </c>
      <c r="T222" s="170">
        <v>3.2433131883331202E-3</v>
      </c>
      <c r="U222" s="170">
        <v>9.6395864723663904E-5</v>
      </c>
      <c r="V222" s="170">
        <v>0</v>
      </c>
      <c r="W222" s="170">
        <v>8.9684495328355193E-6</v>
      </c>
      <c r="X222" s="170">
        <v>1.05364314256499E-4</v>
      </c>
      <c r="Y222" s="170">
        <v>6.25844771886831E-4</v>
      </c>
      <c r="Z222" s="170">
        <v>6.9766045946084501E-3</v>
      </c>
      <c r="AA222" s="170">
        <v>7.7078136807517796E-3</v>
      </c>
      <c r="AB222" s="170">
        <v>57.652761385446603</v>
      </c>
      <c r="AC222" s="170">
        <v>0.199691376533943</v>
      </c>
      <c r="AD222" s="170">
        <v>0.46499651112269502</v>
      </c>
      <c r="AE222" s="170">
        <v>58.3174492731033</v>
      </c>
      <c r="AF222" s="170">
        <v>8.3127804627296194E-5</v>
      </c>
      <c r="AG222" s="170">
        <v>1.56813198037198E-4</v>
      </c>
      <c r="AH222" s="170">
        <v>2.0708027067669699E-4</v>
      </c>
      <c r="AI222" s="170">
        <v>4.4702127334119199E-4</v>
      </c>
      <c r="AJ222" s="170">
        <v>2.5266341354867998E-4</v>
      </c>
      <c r="AK222" s="170">
        <v>4.8765009475077996E-6</v>
      </c>
      <c r="AL222" s="170">
        <v>7.4673033874493697E-4</v>
      </c>
      <c r="AM222" s="170">
        <v>1.0042702532411199E-3</v>
      </c>
      <c r="AN222" s="170">
        <v>2.4628806114022298E-4</v>
      </c>
      <c r="AO222" s="170">
        <v>4.6459647072546198E-4</v>
      </c>
      <c r="AP222" s="170">
        <v>7.8822364803815797E-4</v>
      </c>
      <c r="AQ222" s="170">
        <v>1.49910817990384E-3</v>
      </c>
      <c r="AR222" s="170">
        <v>1.1907956607939E-5</v>
      </c>
      <c r="AS222" s="170">
        <v>1.9591236075422699E-4</v>
      </c>
      <c r="AT222" s="170">
        <v>5.0828455295208496E-4</v>
      </c>
      <c r="AU222" s="170">
        <v>6.7626231479171796E-6</v>
      </c>
      <c r="AV222" s="170">
        <v>2.2219756733660098E-3</v>
      </c>
      <c r="AW222" s="170">
        <v>3.5938296067500601E-4</v>
      </c>
      <c r="AX222" s="170">
        <v>6.7793807948089203E-4</v>
      </c>
      <c r="AY222" s="170">
        <v>8.6300567915387997E-4</v>
      </c>
      <c r="AZ222" s="170">
        <v>1.9003267193097701E-3</v>
      </c>
      <c r="BA222" s="170">
        <v>1.1907956607939E-5</v>
      </c>
      <c r="BB222" s="170">
        <v>1.95912360754147E-4</v>
      </c>
      <c r="BC222" s="170">
        <v>5.0828455295187495E-4</v>
      </c>
      <c r="BD222" s="170">
        <v>6.7626231479171796E-6</v>
      </c>
      <c r="BE222" s="170">
        <v>2.6231942127716498E-3</v>
      </c>
      <c r="BF222" s="170">
        <v>8.3976928835852796E-3</v>
      </c>
      <c r="BG222" s="170">
        <v>6.8595204993215702E-3</v>
      </c>
      <c r="BH222" s="170">
        <v>3.6957610664301997E-2</v>
      </c>
      <c r="BI222" s="170">
        <v>5.2214824047208799E-2</v>
      </c>
      <c r="BJ222" s="170">
        <v>5.7052081046335195E-4</v>
      </c>
      <c r="BK222" s="170">
        <v>1.9761080518069798E-6</v>
      </c>
      <c r="BL222" s="170">
        <v>4.6015174297500201E-6</v>
      </c>
      <c r="BM222" s="170">
        <v>5.7709843594490903E-4</v>
      </c>
      <c r="BN222" s="170">
        <v>6.1555935382082696</v>
      </c>
    </row>
    <row r="223" spans="1:66" x14ac:dyDescent="0.25">
      <c r="A223" s="170" t="s">
        <v>209</v>
      </c>
      <c r="B223" s="170">
        <v>2030</v>
      </c>
      <c r="C223" s="170" t="s">
        <v>178</v>
      </c>
      <c r="D223" s="170">
        <v>2027</v>
      </c>
      <c r="E223" s="170" t="s">
        <v>210</v>
      </c>
      <c r="F223" s="170" t="s">
        <v>211</v>
      </c>
      <c r="G223" s="170">
        <v>3966.9972097909599</v>
      </c>
      <c r="H223" s="170">
        <v>171061.99189373699</v>
      </c>
      <c r="I223" s="170">
        <v>49899.834416680402</v>
      </c>
      <c r="J223" s="170">
        <v>6.0115431596562598E-3</v>
      </c>
      <c r="K223" s="170">
        <v>3.3699619422130601E-3</v>
      </c>
      <c r="L223" s="170">
        <v>0</v>
      </c>
      <c r="M223" s="170">
        <v>9.3815051018693203E-3</v>
      </c>
      <c r="N223" s="170">
        <v>1.4544015582021201E-3</v>
      </c>
      <c r="O223" s="170">
        <v>1.15540487202084E-4</v>
      </c>
      <c r="P223" s="170">
        <v>0</v>
      </c>
      <c r="Q223" s="170">
        <v>1.5699420454042001E-3</v>
      </c>
      <c r="R223" s="170">
        <v>5.6569070560116895E-4</v>
      </c>
      <c r="S223" s="170">
        <v>7.2068995893589003E-3</v>
      </c>
      <c r="T223" s="170">
        <v>9.3425323403642704E-3</v>
      </c>
      <c r="U223" s="170">
        <v>1.5201631428526899E-3</v>
      </c>
      <c r="V223" s="170">
        <v>1.20764715330044E-4</v>
      </c>
      <c r="W223" s="170">
        <v>0</v>
      </c>
      <c r="X223" s="170">
        <v>1.6409278581827301E-3</v>
      </c>
      <c r="Y223" s="170">
        <v>2.2627628224046702E-3</v>
      </c>
      <c r="Z223" s="170">
        <v>1.6816099041837399E-2</v>
      </c>
      <c r="AA223" s="170">
        <v>2.0719789722424799E-2</v>
      </c>
      <c r="AB223" s="170">
        <v>77.195970138373895</v>
      </c>
      <c r="AC223" s="170">
        <v>0.71971450790172198</v>
      </c>
      <c r="AD223" s="170">
        <v>0</v>
      </c>
      <c r="AE223" s="170">
        <v>77.915684646275594</v>
      </c>
      <c r="AF223" s="170">
        <v>3.17872226064204E-4</v>
      </c>
      <c r="AG223" s="170">
        <v>2.2293425847414001E-5</v>
      </c>
      <c r="AH223" s="170">
        <v>0</v>
      </c>
      <c r="AI223" s="170">
        <v>3.4016565191161802E-4</v>
      </c>
      <c r="AJ223" s="170">
        <v>1.21341314885729E-2</v>
      </c>
      <c r="AK223" s="170">
        <v>1.13129098027512E-4</v>
      </c>
      <c r="AL223" s="170">
        <v>0</v>
      </c>
      <c r="AM223" s="170">
        <v>1.22472605866004E-2</v>
      </c>
      <c r="AN223" s="170">
        <v>6.8436018757645897E-3</v>
      </c>
      <c r="AO223" s="170">
        <v>4.7996433295108103E-4</v>
      </c>
      <c r="AP223" s="170">
        <v>0</v>
      </c>
      <c r="AQ223" s="170">
        <v>7.3235662087156699E-3</v>
      </c>
      <c r="AR223" s="170">
        <v>0</v>
      </c>
      <c r="AS223" s="170">
        <v>0</v>
      </c>
      <c r="AT223" s="170">
        <v>0</v>
      </c>
      <c r="AU223" s="170">
        <v>0</v>
      </c>
      <c r="AV223" s="170">
        <v>7.3235662087156699E-3</v>
      </c>
      <c r="AW223" s="170">
        <v>7.7909857419906497E-3</v>
      </c>
      <c r="AX223" s="170">
        <v>5.4640748286780602E-4</v>
      </c>
      <c r="AY223" s="170">
        <v>0</v>
      </c>
      <c r="AZ223" s="170">
        <v>8.3373932248584602E-3</v>
      </c>
      <c r="BA223" s="170">
        <v>0</v>
      </c>
      <c r="BB223" s="170">
        <v>0</v>
      </c>
      <c r="BC223" s="170">
        <v>0</v>
      </c>
      <c r="BD223" s="170">
        <v>0</v>
      </c>
      <c r="BE223" s="170">
        <v>8.3373932248584602E-3</v>
      </c>
      <c r="BF223" s="170">
        <v>2.3799456195284799E-2</v>
      </c>
      <c r="BG223" s="170">
        <v>3.9781920749510603E-3</v>
      </c>
      <c r="BH223" s="170">
        <v>0</v>
      </c>
      <c r="BI223" s="170">
        <v>2.7777648270235902E-2</v>
      </c>
      <c r="BJ223" s="170">
        <v>7.2977953193152797E-4</v>
      </c>
      <c r="BK223" s="170">
        <v>6.8038903554080302E-6</v>
      </c>
      <c r="BL223" s="170">
        <v>0</v>
      </c>
      <c r="BM223" s="170">
        <v>7.3658342228693596E-4</v>
      </c>
      <c r="BN223" s="170">
        <v>6.9440819345344504</v>
      </c>
    </row>
    <row r="224" spans="1:66" x14ac:dyDescent="0.25">
      <c r="A224" s="170" t="s">
        <v>209</v>
      </c>
      <c r="B224" s="170">
        <v>2030</v>
      </c>
      <c r="C224" s="170" t="s">
        <v>178</v>
      </c>
      <c r="D224" s="170">
        <v>2028</v>
      </c>
      <c r="E224" s="170" t="s">
        <v>210</v>
      </c>
      <c r="F224" s="170" t="s">
        <v>212</v>
      </c>
      <c r="G224" s="170">
        <v>1712.2681948419699</v>
      </c>
      <c r="H224" s="170">
        <v>79932.017157323702</v>
      </c>
      <c r="I224" s="170">
        <v>25510.2448235351</v>
      </c>
      <c r="J224" s="170">
        <v>2.6589922334863299E-3</v>
      </c>
      <c r="K224" s="170">
        <v>4.2088792161693203E-5</v>
      </c>
      <c r="L224" s="170">
        <v>7.3062507353471202E-3</v>
      </c>
      <c r="M224" s="170">
        <v>1.00073317609951E-2</v>
      </c>
      <c r="N224" s="170">
        <v>9.9812408142336401E-5</v>
      </c>
      <c r="O224" s="170">
        <v>0</v>
      </c>
      <c r="P224" s="170">
        <v>8.5799773364273594E-6</v>
      </c>
      <c r="Q224" s="170">
        <v>1.0839238547876301E-4</v>
      </c>
      <c r="R224" s="170">
        <v>1.7621993323504E-4</v>
      </c>
      <c r="S224" s="170">
        <v>3.3675629241216201E-3</v>
      </c>
      <c r="T224" s="170">
        <v>3.6521752428354199E-3</v>
      </c>
      <c r="U224" s="170">
        <v>1.08555100826336E-4</v>
      </c>
      <c r="V224" s="170">
        <v>0</v>
      </c>
      <c r="W224" s="170">
        <v>9.3315081980122394E-6</v>
      </c>
      <c r="X224" s="170">
        <v>1.17886609024348E-4</v>
      </c>
      <c r="Y224" s="170">
        <v>7.0487973294016098E-4</v>
      </c>
      <c r="Z224" s="170">
        <v>7.8576468229504502E-3</v>
      </c>
      <c r="AA224" s="170">
        <v>8.6804131649149598E-3</v>
      </c>
      <c r="AB224" s="170">
        <v>64.932755542332799</v>
      </c>
      <c r="AC224" s="170">
        <v>0.207775235884021</v>
      </c>
      <c r="AD224" s="170">
        <v>0.49049375455099598</v>
      </c>
      <c r="AE224" s="170">
        <v>65.631024532767796</v>
      </c>
      <c r="AF224" s="170">
        <v>1.07965301332388E-4</v>
      </c>
      <c r="AG224" s="170">
        <v>1.62796186874915E-4</v>
      </c>
      <c r="AH224" s="170">
        <v>2.3996444105778701E-4</v>
      </c>
      <c r="AI224" s="170">
        <v>5.1072592926509203E-4</v>
      </c>
      <c r="AJ224" s="170">
        <v>3.1437367033856299E-4</v>
      </c>
      <c r="AK224" s="170">
        <v>4.9758422219497599E-6</v>
      </c>
      <c r="AL224" s="170">
        <v>8.6376156089485096E-4</v>
      </c>
      <c r="AM224" s="170">
        <v>1.18311107345536E-3</v>
      </c>
      <c r="AN224" s="170">
        <v>3.2059867957045298E-4</v>
      </c>
      <c r="AO224" s="170">
        <v>4.83404155809695E-4</v>
      </c>
      <c r="AP224" s="170">
        <v>9.1544130644182701E-4</v>
      </c>
      <c r="AQ224" s="170">
        <v>1.7194441418219701E-3</v>
      </c>
      <c r="AR224" s="170">
        <v>1.10555031785517E-5</v>
      </c>
      <c r="AS224" s="170">
        <v>1.6363807362618601E-4</v>
      </c>
      <c r="AT224" s="170">
        <v>3.8475469286484602E-4</v>
      </c>
      <c r="AU224" s="170">
        <v>5.8910487140585599E-6</v>
      </c>
      <c r="AV224" s="170">
        <v>2.28478346020561E-3</v>
      </c>
      <c r="AW224" s="170">
        <v>4.6781684065038E-4</v>
      </c>
      <c r="AX224" s="170">
        <v>7.0538220940632198E-4</v>
      </c>
      <c r="AY224" s="170">
        <v>1.00229300193883E-3</v>
      </c>
      <c r="AZ224" s="170">
        <v>2.1754920519955301E-3</v>
      </c>
      <c r="BA224" s="170">
        <v>1.10555031785517E-5</v>
      </c>
      <c r="BB224" s="170">
        <v>1.63638073626119E-4</v>
      </c>
      <c r="BC224" s="170">
        <v>3.8475469286468702E-4</v>
      </c>
      <c r="BD224" s="170">
        <v>5.8910487140585599E-6</v>
      </c>
      <c r="BE224" s="170">
        <v>2.7408313703789502E-3</v>
      </c>
      <c r="BF224" s="170">
        <v>1.0119360352425E-2</v>
      </c>
      <c r="BG224" s="170">
        <v>7.1372059952501598E-3</v>
      </c>
      <c r="BH224" s="170">
        <v>4.2462013854832802E-2</v>
      </c>
      <c r="BI224" s="170">
        <v>5.9718580202507997E-2</v>
      </c>
      <c r="BJ224" s="170">
        <v>6.4256225421635896E-4</v>
      </c>
      <c r="BK224" s="170">
        <v>2.0561043933047301E-6</v>
      </c>
      <c r="BL224" s="170">
        <v>4.85383332296528E-6</v>
      </c>
      <c r="BM224" s="170">
        <v>6.4947219193262897E-4</v>
      </c>
      <c r="BN224" s="170">
        <v>6.9275648293181202</v>
      </c>
    </row>
    <row r="225" spans="1:66" x14ac:dyDescent="0.25">
      <c r="A225" s="170" t="s">
        <v>209</v>
      </c>
      <c r="B225" s="170">
        <v>2030</v>
      </c>
      <c r="C225" s="170" t="s">
        <v>178</v>
      </c>
      <c r="D225" s="170">
        <v>2028</v>
      </c>
      <c r="E225" s="170" t="s">
        <v>210</v>
      </c>
      <c r="F225" s="170" t="s">
        <v>211</v>
      </c>
      <c r="G225" s="170">
        <v>4002.1631117045299</v>
      </c>
      <c r="H225" s="170">
        <v>186810.092821728</v>
      </c>
      <c r="I225" s="170">
        <v>50342.177224048501</v>
      </c>
      <c r="J225" s="170">
        <v>6.1651985595569904E-3</v>
      </c>
      <c r="K225" s="170">
        <v>3.39983535649725E-3</v>
      </c>
      <c r="L225" s="170">
        <v>0</v>
      </c>
      <c r="M225" s="170">
        <v>9.56503391605424E-3</v>
      </c>
      <c r="N225" s="170">
        <v>1.36156272762412E-3</v>
      </c>
      <c r="O225" s="170">
        <v>1.16564709107249E-4</v>
      </c>
      <c r="P225" s="170">
        <v>0</v>
      </c>
      <c r="Q225" s="170">
        <v>1.4781274367313699E-3</v>
      </c>
      <c r="R225" s="170">
        <v>6.1776863493667896E-4</v>
      </c>
      <c r="S225" s="170">
        <v>7.8703724090932892E-3</v>
      </c>
      <c r="T225" s="170">
        <v>9.9662684807613495E-3</v>
      </c>
      <c r="U225" s="170">
        <v>1.42312655232216E-3</v>
      </c>
      <c r="V225" s="170">
        <v>1.21835248004843E-4</v>
      </c>
      <c r="W225" s="170">
        <v>0</v>
      </c>
      <c r="X225" s="170">
        <v>1.54496180032701E-3</v>
      </c>
      <c r="Y225" s="170">
        <v>2.4710745397467102E-3</v>
      </c>
      <c r="Z225" s="170">
        <v>1.8364202287884299E-2</v>
      </c>
      <c r="AA225" s="170">
        <v>2.2380238627957998E-2</v>
      </c>
      <c r="AB225" s="170">
        <v>84.301306000045699</v>
      </c>
      <c r="AC225" s="170">
        <v>0.72609449973236295</v>
      </c>
      <c r="AD225" s="170">
        <v>0</v>
      </c>
      <c r="AE225" s="170">
        <v>85.027400499778096</v>
      </c>
      <c r="AF225" s="170">
        <v>3.37510750134088E-4</v>
      </c>
      <c r="AG225" s="170">
        <v>2.2491048478640599E-5</v>
      </c>
      <c r="AH225" s="170">
        <v>0</v>
      </c>
      <c r="AI225" s="170">
        <v>3.6000179861272899E-4</v>
      </c>
      <c r="AJ225" s="170">
        <v>1.32509913383999E-2</v>
      </c>
      <c r="AK225" s="170">
        <v>1.14131943896672E-4</v>
      </c>
      <c r="AL225" s="170">
        <v>0</v>
      </c>
      <c r="AM225" s="170">
        <v>1.3365123282296601E-2</v>
      </c>
      <c r="AN225" s="170">
        <v>7.26640773655332E-3</v>
      </c>
      <c r="AO225" s="170">
        <v>4.8421903184850098E-4</v>
      </c>
      <c r="AP225" s="170">
        <v>0</v>
      </c>
      <c r="AQ225" s="170">
        <v>7.7506267684018301E-3</v>
      </c>
      <c r="AR225" s="170">
        <v>0</v>
      </c>
      <c r="AS225" s="170">
        <v>0</v>
      </c>
      <c r="AT225" s="170">
        <v>0</v>
      </c>
      <c r="AU225" s="170">
        <v>0</v>
      </c>
      <c r="AV225" s="170">
        <v>7.7506267684018301E-3</v>
      </c>
      <c r="AW225" s="170">
        <v>8.2723221044550595E-3</v>
      </c>
      <c r="AX225" s="170">
        <v>5.51251174690917E-4</v>
      </c>
      <c r="AY225" s="170">
        <v>0</v>
      </c>
      <c r="AZ225" s="170">
        <v>8.8235732791459801E-3</v>
      </c>
      <c r="BA225" s="170">
        <v>0</v>
      </c>
      <c r="BB225" s="170">
        <v>0</v>
      </c>
      <c r="BC225" s="170">
        <v>0</v>
      </c>
      <c r="BD225" s="170">
        <v>0</v>
      </c>
      <c r="BE225" s="170">
        <v>8.8235732791459801E-3</v>
      </c>
      <c r="BF225" s="170">
        <v>2.2579331039324201E-2</v>
      </c>
      <c r="BG225" s="170">
        <v>4.0134572150312599E-3</v>
      </c>
      <c r="BH225" s="170">
        <v>0</v>
      </c>
      <c r="BI225" s="170">
        <v>2.6592788254355501E-2</v>
      </c>
      <c r="BJ225" s="170">
        <v>7.9695050821503705E-4</v>
      </c>
      <c r="BK225" s="170">
        <v>6.8642042220975296E-6</v>
      </c>
      <c r="BL225" s="170">
        <v>0</v>
      </c>
      <c r="BM225" s="170">
        <v>8.0381471243713503E-4</v>
      </c>
      <c r="BN225" s="170">
        <v>7.5778996030314296</v>
      </c>
    </row>
    <row r="226" spans="1:66" x14ac:dyDescent="0.25">
      <c r="A226" s="170" t="s">
        <v>209</v>
      </c>
      <c r="B226" s="170">
        <v>2030</v>
      </c>
      <c r="C226" s="170" t="s">
        <v>178</v>
      </c>
      <c r="D226" s="170">
        <v>2029</v>
      </c>
      <c r="E226" s="170" t="s">
        <v>210</v>
      </c>
      <c r="F226" s="170" t="s">
        <v>212</v>
      </c>
      <c r="G226" s="170">
        <v>1755.60634329307</v>
      </c>
      <c r="H226" s="170">
        <v>90755.332022445305</v>
      </c>
      <c r="I226" s="170">
        <v>26155.9186616152</v>
      </c>
      <c r="J226" s="170">
        <v>3.3428086053776699E-3</v>
      </c>
      <c r="K226" s="170">
        <v>4.3154075233775902E-5</v>
      </c>
      <c r="L226" s="170">
        <v>8.3437662846058292E-3</v>
      </c>
      <c r="M226" s="170">
        <v>1.17297289652172E-2</v>
      </c>
      <c r="N226" s="170">
        <v>1.13313022680633E-4</v>
      </c>
      <c r="O226" s="170">
        <v>0</v>
      </c>
      <c r="P226" s="170">
        <v>8.7971397719811093E-6</v>
      </c>
      <c r="Q226" s="170">
        <v>1.22110162452614E-4</v>
      </c>
      <c r="R226" s="170">
        <v>2.00081258030079E-4</v>
      </c>
      <c r="S226" s="170">
        <v>3.8235528409548201E-3</v>
      </c>
      <c r="T226" s="170">
        <v>4.1457442614375103E-3</v>
      </c>
      <c r="U226" s="170">
        <v>1.2323825094463E-4</v>
      </c>
      <c r="V226" s="170">
        <v>0</v>
      </c>
      <c r="W226" s="170">
        <v>9.5676921607677797E-6</v>
      </c>
      <c r="X226" s="170">
        <v>1.32805943105398E-4</v>
      </c>
      <c r="Y226" s="170">
        <v>8.0032503212031797E-4</v>
      </c>
      <c r="Z226" s="170">
        <v>8.9216232955612405E-3</v>
      </c>
      <c r="AA226" s="170">
        <v>9.8547542707869609E-3</v>
      </c>
      <c r="AB226" s="170">
        <v>73.724232467669495</v>
      </c>
      <c r="AC226" s="170">
        <v>0.21303410481841401</v>
      </c>
      <c r="AD226" s="170">
        <v>0.50974821030811701</v>
      </c>
      <c r="AE226" s="170">
        <v>74.447014782796003</v>
      </c>
      <c r="AF226" s="170">
        <v>1.3921939312888201E-4</v>
      </c>
      <c r="AG226" s="170">
        <v>1.6705929902881099E-4</v>
      </c>
      <c r="AH226" s="170">
        <v>2.7047065902729002E-4</v>
      </c>
      <c r="AI226" s="170">
        <v>5.7674935118498397E-4</v>
      </c>
      <c r="AJ226" s="170">
        <v>3.9143192975363798E-4</v>
      </c>
      <c r="AK226" s="170">
        <v>5.0528862582376803E-6</v>
      </c>
      <c r="AL226" s="170">
        <v>9.7696492485369697E-4</v>
      </c>
      <c r="AM226" s="170">
        <v>1.37344974086557E-3</v>
      </c>
      <c r="AN226" s="170">
        <v>4.1306209872652501E-4</v>
      </c>
      <c r="AO226" s="170">
        <v>4.9563929580088604E-4</v>
      </c>
      <c r="AP226" s="170">
        <v>1.0309384134514199E-3</v>
      </c>
      <c r="AQ226" s="170">
        <v>1.9396398079788301E-3</v>
      </c>
      <c r="AR226" s="170">
        <v>1.0418434952996599E-5</v>
      </c>
      <c r="AS226" s="170">
        <v>1.4000780856344901E-4</v>
      </c>
      <c r="AT226" s="170">
        <v>2.6266263678711001E-4</v>
      </c>
      <c r="AU226" s="170">
        <v>5.2530361168125499E-6</v>
      </c>
      <c r="AV226" s="170">
        <v>2.3579817243991998E-3</v>
      </c>
      <c r="AW226" s="170">
        <v>6.0273924483270904E-4</v>
      </c>
      <c r="AX226" s="170">
        <v>7.2323569696049195E-4</v>
      </c>
      <c r="AY226" s="170">
        <v>1.1287477962389099E-3</v>
      </c>
      <c r="AZ226" s="170">
        <v>2.4547227380321101E-3</v>
      </c>
      <c r="BA226" s="170">
        <v>1.0418434952996599E-5</v>
      </c>
      <c r="BB226" s="170">
        <v>1.4000780856339101E-4</v>
      </c>
      <c r="BC226" s="170">
        <v>2.6266263678700202E-4</v>
      </c>
      <c r="BD226" s="170">
        <v>5.2530361168125499E-6</v>
      </c>
      <c r="BE226" s="170">
        <v>2.8730646544523099E-3</v>
      </c>
      <c r="BF226" s="170">
        <v>1.21964679844096E-2</v>
      </c>
      <c r="BG226" s="170">
        <v>7.3178513485189804E-3</v>
      </c>
      <c r="BH226" s="170">
        <v>4.7656401246475501E-2</v>
      </c>
      <c r="BI226" s="170">
        <v>6.7170720579404194E-2</v>
      </c>
      <c r="BJ226" s="170">
        <v>7.29561045255691E-4</v>
      </c>
      <c r="BK226" s="170">
        <v>2.10814516454396E-6</v>
      </c>
      <c r="BL226" s="170">
        <v>5.0443717714212199E-6</v>
      </c>
      <c r="BM226" s="170">
        <v>7.36713562191657E-4</v>
      </c>
      <c r="BN226" s="170">
        <v>7.8581208342943203</v>
      </c>
    </row>
    <row r="227" spans="1:66" x14ac:dyDescent="0.25">
      <c r="A227" s="170" t="s">
        <v>209</v>
      </c>
      <c r="B227" s="170">
        <v>2030</v>
      </c>
      <c r="C227" s="170" t="s">
        <v>178</v>
      </c>
      <c r="D227" s="170">
        <v>2029</v>
      </c>
      <c r="E227" s="170" t="s">
        <v>210</v>
      </c>
      <c r="F227" s="170" t="s">
        <v>211</v>
      </c>
      <c r="G227" s="170">
        <v>4043.8058739240701</v>
      </c>
      <c r="H227" s="170">
        <v>209021.94072704099</v>
      </c>
      <c r="I227" s="170">
        <v>50865.990786175498</v>
      </c>
      <c r="J227" s="170">
        <v>6.4305854935577198E-3</v>
      </c>
      <c r="K227" s="170">
        <v>3.4352108600398598E-3</v>
      </c>
      <c r="L227" s="170">
        <v>0</v>
      </c>
      <c r="M227" s="170">
        <v>9.8657963535975796E-3</v>
      </c>
      <c r="N227" s="170">
        <v>1.2581802144297099E-3</v>
      </c>
      <c r="O227" s="170">
        <v>1.17777572333724E-4</v>
      </c>
      <c r="P227" s="170">
        <v>0</v>
      </c>
      <c r="Q227" s="170">
        <v>1.3759577867634399E-3</v>
      </c>
      <c r="R227" s="170">
        <v>6.9122174848435295E-4</v>
      </c>
      <c r="S227" s="170">
        <v>8.8061650756906598E-3</v>
      </c>
      <c r="T227" s="170">
        <v>1.0873344610938401E-2</v>
      </c>
      <c r="U227" s="170">
        <v>1.31506954063421E-3</v>
      </c>
      <c r="V227" s="170">
        <v>1.2310295152441901E-4</v>
      </c>
      <c r="W227" s="170">
        <v>0</v>
      </c>
      <c r="X227" s="170">
        <v>1.43817249215863E-3</v>
      </c>
      <c r="Y227" s="170">
        <v>2.7648869939374101E-3</v>
      </c>
      <c r="Z227" s="170">
        <v>2.0547718509944801E-2</v>
      </c>
      <c r="AA227" s="170">
        <v>2.4750777996040901E-2</v>
      </c>
      <c r="AB227" s="170">
        <v>94.323257579252797</v>
      </c>
      <c r="AC227" s="170">
        <v>0.73364955927325004</v>
      </c>
      <c r="AD227" s="170">
        <v>0</v>
      </c>
      <c r="AE227" s="170">
        <v>95.056907138526</v>
      </c>
      <c r="AF227" s="170">
        <v>3.6638691701971202E-4</v>
      </c>
      <c r="AG227" s="170">
        <v>2.2725069271327701E-5</v>
      </c>
      <c r="AH227" s="170">
        <v>0</v>
      </c>
      <c r="AI227" s="170">
        <v>3.8911198629103998E-4</v>
      </c>
      <c r="AJ227" s="170">
        <v>1.48263025627583E-2</v>
      </c>
      <c r="AK227" s="170">
        <v>1.15319494046101E-4</v>
      </c>
      <c r="AL227" s="170">
        <v>0</v>
      </c>
      <c r="AM227" s="170">
        <v>1.49416220568044E-2</v>
      </c>
      <c r="AN227" s="170">
        <v>7.8880946083828597E-3</v>
      </c>
      <c r="AO227" s="170">
        <v>4.8925736173227705E-4</v>
      </c>
      <c r="AP227" s="170">
        <v>0</v>
      </c>
      <c r="AQ227" s="170">
        <v>8.3773519701151392E-3</v>
      </c>
      <c r="AR227" s="170">
        <v>0</v>
      </c>
      <c r="AS227" s="170">
        <v>0</v>
      </c>
      <c r="AT227" s="170">
        <v>0</v>
      </c>
      <c r="AU227" s="170">
        <v>0</v>
      </c>
      <c r="AV227" s="170">
        <v>8.3773519701151392E-3</v>
      </c>
      <c r="AW227" s="170">
        <v>8.9800712754814008E-3</v>
      </c>
      <c r="AX227" s="170">
        <v>5.5698697829266496E-4</v>
      </c>
      <c r="AY227" s="170">
        <v>0</v>
      </c>
      <c r="AZ227" s="170">
        <v>9.5370582537740601E-3</v>
      </c>
      <c r="BA227" s="170">
        <v>0</v>
      </c>
      <c r="BB227" s="170">
        <v>0</v>
      </c>
      <c r="BC227" s="170">
        <v>0</v>
      </c>
      <c r="BD227" s="170">
        <v>0</v>
      </c>
      <c r="BE227" s="170">
        <v>9.5370582537740601E-3</v>
      </c>
      <c r="BF227" s="170">
        <v>2.1274363144860899E-2</v>
      </c>
      <c r="BG227" s="170">
        <v>4.0552174931156497E-3</v>
      </c>
      <c r="BH227" s="170">
        <v>0</v>
      </c>
      <c r="BI227" s="170">
        <v>2.5329580637976499E-2</v>
      </c>
      <c r="BJ227" s="170">
        <v>8.9169399183735795E-4</v>
      </c>
      <c r="BK227" s="170">
        <v>6.9356267044574296E-6</v>
      </c>
      <c r="BL227" s="170">
        <v>0</v>
      </c>
      <c r="BM227" s="170">
        <v>8.9862961854181495E-4</v>
      </c>
      <c r="BN227" s="170">
        <v>8.4717596285013101</v>
      </c>
    </row>
    <row r="228" spans="1:66" x14ac:dyDescent="0.25">
      <c r="A228" s="170" t="s">
        <v>209</v>
      </c>
      <c r="B228" s="170">
        <v>2030</v>
      </c>
      <c r="C228" s="170" t="s">
        <v>178</v>
      </c>
      <c r="D228" s="170">
        <v>2030</v>
      </c>
      <c r="E228" s="170" t="s">
        <v>210</v>
      </c>
      <c r="F228" s="170" t="s">
        <v>212</v>
      </c>
      <c r="G228" s="170">
        <v>1227.94597067105</v>
      </c>
      <c r="H228" s="170">
        <v>74001.116530376195</v>
      </c>
      <c r="I228" s="170">
        <v>18294.5653235024</v>
      </c>
      <c r="J228" s="170">
        <v>2.5473056898114698E-3</v>
      </c>
      <c r="K228" s="170">
        <v>3.0183801171482E-5</v>
      </c>
      <c r="L228" s="170">
        <v>5.5341243941426201E-3</v>
      </c>
      <c r="M228" s="170">
        <v>8.1116138851255702E-3</v>
      </c>
      <c r="N228" s="170">
        <v>9.2382751487039505E-5</v>
      </c>
      <c r="O228" s="170">
        <v>0</v>
      </c>
      <c r="P228" s="170">
        <v>6.1530948425327102E-6</v>
      </c>
      <c r="Q228" s="170">
        <v>9.8535846329572197E-5</v>
      </c>
      <c r="R228" s="170">
        <v>1.63144535544934E-4</v>
      </c>
      <c r="S228" s="170">
        <v>3.1176920742636998E-3</v>
      </c>
      <c r="T228" s="170">
        <v>3.3793724561382099E-3</v>
      </c>
      <c r="U228" s="170">
        <v>1.0047467132532E-4</v>
      </c>
      <c r="V228" s="170">
        <v>0</v>
      </c>
      <c r="W228" s="170">
        <v>6.6920520550173304E-6</v>
      </c>
      <c r="X228" s="170">
        <v>1.0716672338033701E-4</v>
      </c>
      <c r="Y228" s="170">
        <v>6.5257814217973902E-4</v>
      </c>
      <c r="Z228" s="170">
        <v>7.2746148399486397E-3</v>
      </c>
      <c r="AA228" s="170">
        <v>8.0343597055087205E-3</v>
      </c>
      <c r="AB228" s="170">
        <v>60.1112561620251</v>
      </c>
      <c r="AC228" s="170">
        <v>0.14900514094555001</v>
      </c>
      <c r="AD228" s="170">
        <v>0.35479062868285</v>
      </c>
      <c r="AE228" s="170">
        <v>60.615051931653497</v>
      </c>
      <c r="AF228" s="170">
        <v>1.1139706858450899E-4</v>
      </c>
      <c r="AG228" s="170">
        <v>1.19473950887569E-4</v>
      </c>
      <c r="AH228" s="170">
        <v>1.77308556230345E-4</v>
      </c>
      <c r="AI228" s="170">
        <v>4.0817957570242399E-4</v>
      </c>
      <c r="AJ228" s="170">
        <v>3.1353114188820299E-4</v>
      </c>
      <c r="AK228" s="170">
        <v>3.7149208604462801E-6</v>
      </c>
      <c r="AL228" s="170">
        <v>6.8112000897260002E-4</v>
      </c>
      <c r="AM228" s="170">
        <v>9.9836607172124991E-4</v>
      </c>
      <c r="AN228" s="170">
        <v>3.2325757276612199E-4</v>
      </c>
      <c r="AO228" s="170">
        <v>3.4667126745698901E-4</v>
      </c>
      <c r="AP228" s="170">
        <v>6.6098533794753996E-4</v>
      </c>
      <c r="AQ228" s="170">
        <v>1.33091417817065E-3</v>
      </c>
      <c r="AR228" s="170">
        <v>6.8603370430475397E-6</v>
      </c>
      <c r="AS228" s="170">
        <v>8.4931266539472802E-5</v>
      </c>
      <c r="AT228" s="170">
        <v>1.25629911293629E-4</v>
      </c>
      <c r="AU228" s="170">
        <v>3.30767303333344E-6</v>
      </c>
      <c r="AV228" s="170">
        <v>1.5516433660801301E-3</v>
      </c>
      <c r="AW228" s="170">
        <v>4.7169669135996902E-4</v>
      </c>
      <c r="AX228" s="170">
        <v>5.0586189969117402E-4</v>
      </c>
      <c r="AY228" s="170">
        <v>7.2369574537119001E-4</v>
      </c>
      <c r="AZ228" s="170">
        <v>1.70125433642233E-3</v>
      </c>
      <c r="BA228" s="170">
        <v>6.8603370430475397E-6</v>
      </c>
      <c r="BB228" s="170">
        <v>8.4931266539437904E-5</v>
      </c>
      <c r="BC228" s="170">
        <v>1.2562991129357699E-4</v>
      </c>
      <c r="BD228" s="170">
        <v>3.30767303333344E-6</v>
      </c>
      <c r="BE228" s="170">
        <v>1.9219835243317301E-3</v>
      </c>
      <c r="BF228" s="170">
        <v>9.2746641145412308E-3</v>
      </c>
      <c r="BG228" s="170">
        <v>5.1184174127147002E-3</v>
      </c>
      <c r="BH228" s="170">
        <v>3.2356754523602101E-2</v>
      </c>
      <c r="BI228" s="170">
        <v>4.6749836050858001E-2</v>
      </c>
      <c r="BJ228" s="170">
        <v>5.9484960927102897E-4</v>
      </c>
      <c r="BK228" s="170">
        <v>1.4745266615610999E-6</v>
      </c>
      <c r="BL228" s="170">
        <v>3.51094088395284E-6</v>
      </c>
      <c r="BM228" s="170">
        <v>5.9983507681654299E-4</v>
      </c>
      <c r="BN228" s="170">
        <v>6.39811285711931</v>
      </c>
    </row>
    <row r="229" spans="1:66" x14ac:dyDescent="0.25">
      <c r="A229" s="170" t="s">
        <v>209</v>
      </c>
      <c r="B229" s="170">
        <v>2030</v>
      </c>
      <c r="C229" s="170" t="s">
        <v>178</v>
      </c>
      <c r="D229" s="170">
        <v>2030</v>
      </c>
      <c r="E229" s="170" t="s">
        <v>210</v>
      </c>
      <c r="F229" s="170" t="s">
        <v>211</v>
      </c>
      <c r="G229" s="170">
        <v>3132.6584853866202</v>
      </c>
      <c r="H229" s="170">
        <v>188768.112881815</v>
      </c>
      <c r="I229" s="170">
        <v>39404.902861789</v>
      </c>
      <c r="J229" s="170">
        <v>5.3667583957667598E-3</v>
      </c>
      <c r="K229" s="170">
        <v>2.6611916559074098E-3</v>
      </c>
      <c r="L229" s="170">
        <v>0</v>
      </c>
      <c r="M229" s="170">
        <v>8.0279500516741709E-3</v>
      </c>
      <c r="N229" s="170">
        <v>8.8623861120568396E-4</v>
      </c>
      <c r="O229" s="170">
        <v>9.1240015683899899E-5</v>
      </c>
      <c r="P229" s="170">
        <v>0</v>
      </c>
      <c r="Q229" s="170">
        <v>9.7747862688958402E-4</v>
      </c>
      <c r="R229" s="170">
        <v>6.2424367791443002E-4</v>
      </c>
      <c r="S229" s="170">
        <v>7.9528644566298403E-3</v>
      </c>
      <c r="T229" s="170">
        <v>9.5545867614338503E-3</v>
      </c>
      <c r="U229" s="170">
        <v>9.2631038857881199E-4</v>
      </c>
      <c r="V229" s="170">
        <v>9.5365484321552595E-5</v>
      </c>
      <c r="W229" s="170">
        <v>0</v>
      </c>
      <c r="X229" s="170">
        <v>1.02167587290036E-3</v>
      </c>
      <c r="Y229" s="170">
        <v>2.4969747116577201E-3</v>
      </c>
      <c r="Z229" s="170">
        <v>1.85566837321362E-2</v>
      </c>
      <c r="AA229" s="170">
        <v>2.2075334316694301E-2</v>
      </c>
      <c r="AB229" s="170">
        <v>85.182159387829898</v>
      </c>
      <c r="AC229" s="170">
        <v>0.56834417595997899</v>
      </c>
      <c r="AD229" s="170">
        <v>0</v>
      </c>
      <c r="AE229" s="170">
        <v>85.750503563789906</v>
      </c>
      <c r="AF229" s="170">
        <v>3.2028407000300502E-4</v>
      </c>
      <c r="AG229" s="170">
        <v>1.7604673246775101E-5</v>
      </c>
      <c r="AH229" s="170">
        <v>0</v>
      </c>
      <c r="AI229" s="170">
        <v>3.3788874324977997E-4</v>
      </c>
      <c r="AJ229" s="170">
        <v>1.3389449224354E-2</v>
      </c>
      <c r="AK229" s="170">
        <v>8.9335789802256105E-5</v>
      </c>
      <c r="AL229" s="170">
        <v>0</v>
      </c>
      <c r="AM229" s="170">
        <v>1.3478785014156201E-2</v>
      </c>
      <c r="AN229" s="170">
        <v>6.8955274557625503E-3</v>
      </c>
      <c r="AO229" s="170">
        <v>3.79018250023261E-4</v>
      </c>
      <c r="AP229" s="170">
        <v>0</v>
      </c>
      <c r="AQ229" s="170">
        <v>7.2745457057858199E-3</v>
      </c>
      <c r="AR229" s="170">
        <v>0</v>
      </c>
      <c r="AS229" s="170">
        <v>0</v>
      </c>
      <c r="AT229" s="170">
        <v>0</v>
      </c>
      <c r="AU229" s="170">
        <v>0</v>
      </c>
      <c r="AV229" s="170">
        <v>7.2745457057858199E-3</v>
      </c>
      <c r="AW229" s="170">
        <v>7.8500995625712198E-3</v>
      </c>
      <c r="AX229" s="170">
        <v>4.31487078806081E-4</v>
      </c>
      <c r="AY229" s="170">
        <v>0</v>
      </c>
      <c r="AZ229" s="170">
        <v>8.2815866413773007E-3</v>
      </c>
      <c r="BA229" s="170">
        <v>0</v>
      </c>
      <c r="BB229" s="170">
        <v>0</v>
      </c>
      <c r="BC229" s="170">
        <v>0</v>
      </c>
      <c r="BD229" s="170">
        <v>0</v>
      </c>
      <c r="BE229" s="170">
        <v>8.2815866413773007E-3</v>
      </c>
      <c r="BF229" s="170">
        <v>1.5453741038473001E-2</v>
      </c>
      <c r="BG229" s="170">
        <v>3.14149884686959E-3</v>
      </c>
      <c r="BH229" s="170">
        <v>0</v>
      </c>
      <c r="BI229" s="170">
        <v>1.8595239885342601E-2</v>
      </c>
      <c r="BJ229" s="170">
        <v>8.0527774047709898E-4</v>
      </c>
      <c r="BK229" s="170">
        <v>5.3728963566960101E-6</v>
      </c>
      <c r="BL229" s="170">
        <v>0</v>
      </c>
      <c r="BM229" s="170">
        <v>8.1065063683379501E-4</v>
      </c>
      <c r="BN229" s="170">
        <v>7.64234473941708</v>
      </c>
    </row>
    <row r="230" spans="1:66" x14ac:dyDescent="0.25">
      <c r="A230" s="170" t="s">
        <v>209</v>
      </c>
      <c r="B230" s="170">
        <v>2031</v>
      </c>
      <c r="C230" s="170" t="s">
        <v>176</v>
      </c>
      <c r="D230" s="170">
        <v>2031</v>
      </c>
      <c r="E230" s="170" t="s">
        <v>210</v>
      </c>
      <c r="F230" s="170" t="s">
        <v>212</v>
      </c>
      <c r="G230" s="170">
        <v>7469.28102853361</v>
      </c>
      <c r="H230" s="170">
        <v>471216.352574074</v>
      </c>
      <c r="I230" s="170">
        <v>111281.158096418</v>
      </c>
      <c r="J230" s="170">
        <v>1.4091751314117501E-2</v>
      </c>
      <c r="K230" s="170">
        <v>1.8360033653270201E-4</v>
      </c>
      <c r="L230" s="170">
        <v>3.3651761632224303E-2</v>
      </c>
      <c r="M230" s="170">
        <v>4.7927113282874599E-2</v>
      </c>
      <c r="N230" s="170">
        <v>5.8903082732464796E-4</v>
      </c>
      <c r="O230" s="170">
        <v>0</v>
      </c>
      <c r="P230" s="170">
        <v>3.7427700950866299E-5</v>
      </c>
      <c r="Q230" s="170">
        <v>6.2645852827551501E-4</v>
      </c>
      <c r="R230" s="170">
        <v>1.03885423066987E-3</v>
      </c>
      <c r="S230" s="170">
        <v>1.7016432298372498E-2</v>
      </c>
      <c r="T230" s="170">
        <v>1.86817450573179E-2</v>
      </c>
      <c r="U230" s="170">
        <v>6.4062476840418003E-4</v>
      </c>
      <c r="V230" s="170">
        <v>0</v>
      </c>
      <c r="W230" s="170">
        <v>4.07060397202852E-5</v>
      </c>
      <c r="X230" s="170">
        <v>6.8133080812446498E-4</v>
      </c>
      <c r="Y230" s="170">
        <v>4.1554169226794904E-3</v>
      </c>
      <c r="Z230" s="170">
        <v>3.9705008696202498E-2</v>
      </c>
      <c r="AA230" s="170">
        <v>4.4541756427006501E-2</v>
      </c>
      <c r="AB230" s="170">
        <v>333.88198998442698</v>
      </c>
      <c r="AC230" s="170">
        <v>0.78730988726726203</v>
      </c>
      <c r="AD230" s="170">
        <v>1.90073156873219</v>
      </c>
      <c r="AE230" s="170">
        <v>336.57003144042699</v>
      </c>
      <c r="AF230" s="170">
        <v>7.13236593196127E-4</v>
      </c>
      <c r="AG230" s="170">
        <v>7.29981289171943E-4</v>
      </c>
      <c r="AH230" s="170">
        <v>1.0830307555710101E-3</v>
      </c>
      <c r="AI230" s="170">
        <v>2.5262486379390801E-3</v>
      </c>
      <c r="AJ230" s="170">
        <v>1.77421741175847E-3</v>
      </c>
      <c r="AK230" s="170">
        <v>2.3114682109821899E-5</v>
      </c>
      <c r="AL230" s="170">
        <v>4.2366370946586096E-3</v>
      </c>
      <c r="AM230" s="170">
        <v>6.0339691885269104E-3</v>
      </c>
      <c r="AN230" s="170">
        <v>2.0605131831951998E-3</v>
      </c>
      <c r="AO230" s="170">
        <v>2.1087125842671399E-3</v>
      </c>
      <c r="AP230" s="170">
        <v>4.0194260912537498E-3</v>
      </c>
      <c r="AQ230" s="170">
        <v>8.1886518587160999E-3</v>
      </c>
      <c r="AR230" s="170">
        <v>4.1740066171691502E-5</v>
      </c>
      <c r="AS230" s="170">
        <v>5.1670294276598199E-4</v>
      </c>
      <c r="AT230" s="170">
        <v>7.6418091138733804E-4</v>
      </c>
      <c r="AU230" s="170">
        <v>2.01231234973897E-5</v>
      </c>
      <c r="AV230" s="170">
        <v>9.5313989025385005E-3</v>
      </c>
      <c r="AW230" s="170">
        <v>3.0066960000345402E-3</v>
      </c>
      <c r="AX230" s="170">
        <v>3.0770284529346198E-3</v>
      </c>
      <c r="AY230" s="170">
        <v>4.4007656359015199E-3</v>
      </c>
      <c r="AZ230" s="170">
        <v>1.0484490088870599E-2</v>
      </c>
      <c r="BA230" s="170">
        <v>4.1740066171691502E-5</v>
      </c>
      <c r="BB230" s="170">
        <v>5.1670294276576895E-4</v>
      </c>
      <c r="BC230" s="170">
        <v>7.6418091138702395E-4</v>
      </c>
      <c r="BD230" s="170">
        <v>2.01231234973897E-5</v>
      </c>
      <c r="BE230" s="170">
        <v>1.18272371326925E-2</v>
      </c>
      <c r="BF230" s="170">
        <v>5.9311395084770201E-2</v>
      </c>
      <c r="BG230" s="170">
        <v>3.1134022986380499E-2</v>
      </c>
      <c r="BH230" s="170">
        <v>0.19677820218699901</v>
      </c>
      <c r="BI230" s="170">
        <v>0.28722362025815001</v>
      </c>
      <c r="BJ230" s="170">
        <v>3.30403295431947E-3</v>
      </c>
      <c r="BK230" s="170">
        <v>7.7910695719583598E-6</v>
      </c>
      <c r="BL230" s="170">
        <v>1.8809279711970598E-5</v>
      </c>
      <c r="BM230" s="170">
        <v>3.3306333036034002E-3</v>
      </c>
      <c r="BN230" s="170">
        <v>35.5260447175419</v>
      </c>
    </row>
    <row r="231" spans="1:66" x14ac:dyDescent="0.25">
      <c r="A231" s="170" t="s">
        <v>209</v>
      </c>
      <c r="B231" s="170">
        <v>2031</v>
      </c>
      <c r="C231" s="170" t="s">
        <v>176</v>
      </c>
      <c r="D231" s="170">
        <v>2031</v>
      </c>
      <c r="E231" s="170" t="s">
        <v>210</v>
      </c>
      <c r="F231" s="170" t="s">
        <v>211</v>
      </c>
      <c r="G231" s="170">
        <v>7991.1703380151303</v>
      </c>
      <c r="H231" s="170">
        <v>504090.49653911201</v>
      </c>
      <c r="I231" s="170">
        <v>100518.869959945</v>
      </c>
      <c r="J231" s="170">
        <v>1.43681032356811E-2</v>
      </c>
      <c r="K231" s="170">
        <v>6.7884947956068503E-3</v>
      </c>
      <c r="L231" s="170">
        <v>0</v>
      </c>
      <c r="M231" s="170">
        <v>2.1156598031287999E-2</v>
      </c>
      <c r="N231" s="170">
        <v>9.5076361132177996E-4</v>
      </c>
      <c r="O231" s="170">
        <v>2.32746247436299E-4</v>
      </c>
      <c r="P231" s="170">
        <v>0</v>
      </c>
      <c r="Q231" s="170">
        <v>1.18350985875807E-3</v>
      </c>
      <c r="R231" s="170">
        <v>1.6669939681936601E-3</v>
      </c>
      <c r="S231" s="170">
        <v>1.8203574132674798E-2</v>
      </c>
      <c r="T231" s="170">
        <v>2.1054077959626501E-2</v>
      </c>
      <c r="U231" s="170">
        <v>9.937529228747099E-4</v>
      </c>
      <c r="V231" s="170">
        <v>2.43269999949191E-4</v>
      </c>
      <c r="W231" s="170">
        <v>0</v>
      </c>
      <c r="X231" s="170">
        <v>1.2370229228238999E-3</v>
      </c>
      <c r="Y231" s="170">
        <v>6.6679758727746499E-3</v>
      </c>
      <c r="Z231" s="170">
        <v>4.2475006309574501E-2</v>
      </c>
      <c r="AA231" s="170">
        <v>5.0380005105173098E-2</v>
      </c>
      <c r="AB231" s="170">
        <v>206.461681681557</v>
      </c>
      <c r="AC231" s="170">
        <v>0.89818532482041802</v>
      </c>
      <c r="AD231" s="170">
        <v>0</v>
      </c>
      <c r="AE231" s="170">
        <v>207.35986700637801</v>
      </c>
      <c r="AF231" s="170">
        <v>8.5810233298669499E-4</v>
      </c>
      <c r="AG231" s="170">
        <v>4.4908164524265398E-5</v>
      </c>
      <c r="AH231" s="170">
        <v>0</v>
      </c>
      <c r="AI231" s="170">
        <v>9.0301049751096004E-4</v>
      </c>
      <c r="AJ231" s="170">
        <v>3.2452901212139298E-2</v>
      </c>
      <c r="AK231" s="170">
        <v>1.4118222509467199E-4</v>
      </c>
      <c r="AL231" s="170">
        <v>0</v>
      </c>
      <c r="AM231" s="170">
        <v>3.2594083437234002E-2</v>
      </c>
      <c r="AN231" s="170">
        <v>1.84744380103204E-2</v>
      </c>
      <c r="AO231" s="170">
        <v>9.6684634194285201E-4</v>
      </c>
      <c r="AP231" s="170">
        <v>0</v>
      </c>
      <c r="AQ231" s="170">
        <v>1.9441284352263302E-2</v>
      </c>
      <c r="AR231" s="170">
        <v>0</v>
      </c>
      <c r="AS231" s="170">
        <v>0</v>
      </c>
      <c r="AT231" s="170">
        <v>0</v>
      </c>
      <c r="AU231" s="170">
        <v>0</v>
      </c>
      <c r="AV231" s="170">
        <v>1.9441284352263302E-2</v>
      </c>
      <c r="AW231" s="170">
        <v>2.10319194106562E-2</v>
      </c>
      <c r="AX231" s="170">
        <v>1.10069027998958E-3</v>
      </c>
      <c r="AY231" s="170">
        <v>0</v>
      </c>
      <c r="AZ231" s="170">
        <v>2.2132609690645799E-2</v>
      </c>
      <c r="BA231" s="170">
        <v>0</v>
      </c>
      <c r="BB231" s="170">
        <v>0</v>
      </c>
      <c r="BC231" s="170">
        <v>0</v>
      </c>
      <c r="BD231" s="170">
        <v>0</v>
      </c>
      <c r="BE231" s="170">
        <v>2.2132609690645799E-2</v>
      </c>
      <c r="BF231" s="170">
        <v>4.14035304296013E-2</v>
      </c>
      <c r="BG231" s="170">
        <v>8.0137214187632096E-3</v>
      </c>
      <c r="BH231" s="170">
        <v>0</v>
      </c>
      <c r="BI231" s="170">
        <v>4.9417251848364499E-2</v>
      </c>
      <c r="BJ231" s="170">
        <v>1.95180537467544E-3</v>
      </c>
      <c r="BK231" s="170">
        <v>8.4910813966100608E-6</v>
      </c>
      <c r="BL231" s="170">
        <v>0</v>
      </c>
      <c r="BM231" s="170">
        <v>1.9602964560720502E-3</v>
      </c>
      <c r="BN231" s="170">
        <v>18.480539739379498</v>
      </c>
    </row>
    <row r="232" spans="1:66" x14ac:dyDescent="0.25">
      <c r="A232" s="170" t="s">
        <v>209</v>
      </c>
      <c r="B232" s="170">
        <v>2031</v>
      </c>
      <c r="C232" s="170" t="s">
        <v>178</v>
      </c>
      <c r="D232" s="170">
        <v>2031</v>
      </c>
      <c r="E232" s="170" t="s">
        <v>210</v>
      </c>
      <c r="F232" s="170" t="s">
        <v>212</v>
      </c>
      <c r="G232" s="170">
        <v>1238.4674943668001</v>
      </c>
      <c r="H232" s="170">
        <v>74029.746165198405</v>
      </c>
      <c r="I232" s="170">
        <v>18451.320349498801</v>
      </c>
      <c r="J232" s="170">
        <v>2.5554818240794502E-3</v>
      </c>
      <c r="K232" s="170">
        <v>3.04424278430448E-5</v>
      </c>
      <c r="L232" s="170">
        <v>5.5797355529240301E-3</v>
      </c>
      <c r="M232" s="170">
        <v>8.1656598048465198E-3</v>
      </c>
      <c r="N232" s="170">
        <v>9.2538814478994097E-5</v>
      </c>
      <c r="O232" s="170">
        <v>0</v>
      </c>
      <c r="P232" s="170">
        <v>6.2058169774915697E-6</v>
      </c>
      <c r="Q232" s="170">
        <v>9.8744631456485694E-5</v>
      </c>
      <c r="R232" s="170">
        <v>1.63207653085519E-4</v>
      </c>
      <c r="S232" s="170">
        <v>3.1188982504642701E-3</v>
      </c>
      <c r="T232" s="170">
        <v>3.3808505350062701E-3</v>
      </c>
      <c r="U232" s="170">
        <v>1.00644404068395E-4</v>
      </c>
      <c r="V232" s="170">
        <v>0</v>
      </c>
      <c r="W232" s="170">
        <v>6.7493921871988603E-6</v>
      </c>
      <c r="X232" s="170">
        <v>1.07393796255593E-4</v>
      </c>
      <c r="Y232" s="170">
        <v>6.5283061234207697E-4</v>
      </c>
      <c r="Z232" s="170">
        <v>7.2774292510833002E-3</v>
      </c>
      <c r="AA232" s="170">
        <v>8.0376536596809701E-3</v>
      </c>
      <c r="AB232" s="170">
        <v>60.082453350130798</v>
      </c>
      <c r="AC232" s="170">
        <v>0.150281875556594</v>
      </c>
      <c r="AD232" s="170">
        <v>0.35781953668017102</v>
      </c>
      <c r="AE232" s="170">
        <v>60.590554762367503</v>
      </c>
      <c r="AF232" s="170">
        <v>1.11461700824014E-4</v>
      </c>
      <c r="AG232" s="170">
        <v>1.2039826842793E-4</v>
      </c>
      <c r="AH232" s="170">
        <v>1.78627908051543E-4</v>
      </c>
      <c r="AI232" s="170">
        <v>4.1048787730348801E-4</v>
      </c>
      <c r="AJ232" s="170">
        <v>3.1394297208462303E-4</v>
      </c>
      <c r="AK232" s="170">
        <v>3.7396558489550702E-6</v>
      </c>
      <c r="AL232" s="170">
        <v>6.85432962339236E-4</v>
      </c>
      <c r="AM232" s="170">
        <v>1.00311559027281E-3</v>
      </c>
      <c r="AN232" s="170">
        <v>3.2371386750209798E-4</v>
      </c>
      <c r="AO232" s="170">
        <v>3.49641683128609E-4</v>
      </c>
      <c r="AP232" s="170">
        <v>6.6645351018542202E-4</v>
      </c>
      <c r="AQ232" s="170">
        <v>1.3398090608161301E-3</v>
      </c>
      <c r="AR232" s="170">
        <v>6.9208421759581697E-6</v>
      </c>
      <c r="AS232" s="170">
        <v>8.5673546947124694E-5</v>
      </c>
      <c r="AT232" s="170">
        <v>1.2670740529823401E-4</v>
      </c>
      <c r="AU232" s="170">
        <v>3.3365774083799402E-6</v>
      </c>
      <c r="AV232" s="170">
        <v>1.56244743264582E-3</v>
      </c>
      <c r="AW232" s="170">
        <v>4.7236251556759099E-4</v>
      </c>
      <c r="AX232" s="170">
        <v>5.1019632326639898E-4</v>
      </c>
      <c r="AY232" s="170">
        <v>7.2968270568077895E-4</v>
      </c>
      <c r="AZ232" s="170">
        <v>1.7122415445147701E-3</v>
      </c>
      <c r="BA232" s="170">
        <v>6.9208421759581697E-6</v>
      </c>
      <c r="BB232" s="170">
        <v>8.5673546947089498E-5</v>
      </c>
      <c r="BC232" s="170">
        <v>1.26707405298182E-4</v>
      </c>
      <c r="BD232" s="170">
        <v>3.3365774083799402E-6</v>
      </c>
      <c r="BE232" s="170">
        <v>1.93487991634438E-3</v>
      </c>
      <c r="BF232" s="170">
        <v>9.31802875440132E-3</v>
      </c>
      <c r="BG232" s="170">
        <v>5.1622740247960902E-3</v>
      </c>
      <c r="BH232" s="170">
        <v>3.2627425059729299E-2</v>
      </c>
      <c r="BI232" s="170">
        <v>4.7107727838926701E-2</v>
      </c>
      <c r="BJ232" s="170">
        <v>5.9456458209816297E-4</v>
      </c>
      <c r="BK232" s="170">
        <v>1.48716098552989E-6</v>
      </c>
      <c r="BL232" s="170">
        <v>3.5409143839886302E-6</v>
      </c>
      <c r="BM232" s="170">
        <v>5.99592657467682E-4</v>
      </c>
      <c r="BN232" s="170">
        <v>6.3955271024465503</v>
      </c>
    </row>
    <row r="233" spans="1:66" x14ac:dyDescent="0.25">
      <c r="A233" s="170" t="s">
        <v>209</v>
      </c>
      <c r="B233" s="170">
        <v>2031</v>
      </c>
      <c r="C233" s="170" t="s">
        <v>178</v>
      </c>
      <c r="D233" s="170">
        <v>2031</v>
      </c>
      <c r="E233" s="170" t="s">
        <v>210</v>
      </c>
      <c r="F233" s="170" t="s">
        <v>211</v>
      </c>
      <c r="G233" s="170">
        <v>3159.5003345167402</v>
      </c>
      <c r="H233" s="170">
        <v>188841.14370069001</v>
      </c>
      <c r="I233" s="170">
        <v>39742.539556799697</v>
      </c>
      <c r="J233" s="170">
        <v>5.3825435441929598E-3</v>
      </c>
      <c r="K233" s="170">
        <v>2.6839937919421598E-3</v>
      </c>
      <c r="L233" s="170">
        <v>0</v>
      </c>
      <c r="M233" s="170">
        <v>8.0665373361351201E-3</v>
      </c>
      <c r="N233" s="170">
        <v>8.8838491884854595E-4</v>
      </c>
      <c r="O233" s="170">
        <v>9.2021795998300997E-5</v>
      </c>
      <c r="P233" s="170">
        <v>0</v>
      </c>
      <c r="Q233" s="170">
        <v>9.8040671484684694E-4</v>
      </c>
      <c r="R233" s="170">
        <v>6.2448518600750598E-4</v>
      </c>
      <c r="S233" s="170">
        <v>7.9559412697356308E-3</v>
      </c>
      <c r="T233" s="170">
        <v>9.5608331705899809E-3</v>
      </c>
      <c r="U233" s="170">
        <v>9.2855374272918397E-4</v>
      </c>
      <c r="V233" s="170">
        <v>9.6182613272672196E-5</v>
      </c>
      <c r="W233" s="170">
        <v>0</v>
      </c>
      <c r="X233" s="170">
        <v>1.02473635600185E-3</v>
      </c>
      <c r="Y233" s="170">
        <v>2.49794074403002E-3</v>
      </c>
      <c r="Z233" s="170">
        <v>1.85638629627164E-2</v>
      </c>
      <c r="AA233" s="170">
        <v>2.2086540062748301E-2</v>
      </c>
      <c r="AB233" s="170">
        <v>85.212349469563705</v>
      </c>
      <c r="AC233" s="170">
        <v>0.57321397223565396</v>
      </c>
      <c r="AD233" s="170">
        <v>0</v>
      </c>
      <c r="AE233" s="170">
        <v>85.785563441799297</v>
      </c>
      <c r="AF233" s="170">
        <v>3.2146018837088901E-4</v>
      </c>
      <c r="AG233" s="170">
        <v>1.7755517006310198E-5</v>
      </c>
      <c r="AH233" s="170">
        <v>0</v>
      </c>
      <c r="AI233" s="170">
        <v>3.39215705377199E-4</v>
      </c>
      <c r="AJ233" s="170">
        <v>1.33941946847809E-2</v>
      </c>
      <c r="AK233" s="170">
        <v>9.0101253960886294E-5</v>
      </c>
      <c r="AL233" s="170">
        <v>0</v>
      </c>
      <c r="AM233" s="170">
        <v>1.3484295938741699E-2</v>
      </c>
      <c r="AN233" s="170">
        <v>6.9208485917681504E-3</v>
      </c>
      <c r="AO233" s="170">
        <v>3.8226582735482898E-4</v>
      </c>
      <c r="AP233" s="170">
        <v>0</v>
      </c>
      <c r="AQ233" s="170">
        <v>7.3031144191229797E-3</v>
      </c>
      <c r="AR233" s="170">
        <v>0</v>
      </c>
      <c r="AS233" s="170">
        <v>0</v>
      </c>
      <c r="AT233" s="170">
        <v>0</v>
      </c>
      <c r="AU233" s="170">
        <v>0</v>
      </c>
      <c r="AV233" s="170">
        <v>7.3031144191229797E-3</v>
      </c>
      <c r="AW233" s="170">
        <v>7.8789259924500806E-3</v>
      </c>
      <c r="AX233" s="170">
        <v>4.3518422968445898E-4</v>
      </c>
      <c r="AY233" s="170">
        <v>0</v>
      </c>
      <c r="AZ233" s="170">
        <v>8.3141102221345395E-3</v>
      </c>
      <c r="BA233" s="170">
        <v>0</v>
      </c>
      <c r="BB233" s="170">
        <v>0</v>
      </c>
      <c r="BC233" s="170">
        <v>0</v>
      </c>
      <c r="BD233" s="170">
        <v>0</v>
      </c>
      <c r="BE233" s="170">
        <v>8.3141102221345395E-3</v>
      </c>
      <c r="BF233" s="170">
        <v>1.55104888770018E-2</v>
      </c>
      <c r="BG233" s="170">
        <v>3.1684164436914198E-3</v>
      </c>
      <c r="BH233" s="170">
        <v>0</v>
      </c>
      <c r="BI233" s="170">
        <v>1.86789053206932E-2</v>
      </c>
      <c r="BJ233" s="170">
        <v>8.0556314531982803E-4</v>
      </c>
      <c r="BK233" s="170">
        <v>5.41893344438717E-6</v>
      </c>
      <c r="BL233" s="170">
        <v>0</v>
      </c>
      <c r="BM233" s="170">
        <v>8.1098207876421501E-4</v>
      </c>
      <c r="BN233" s="170">
        <v>7.6454693819921697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FCE47-D57D-4F28-8F28-8C830E813E7B}">
  <sheetPr>
    <tabColor theme="5" tint="-0.499984740745262"/>
  </sheetPr>
  <dimension ref="A1:AI53"/>
  <sheetViews>
    <sheetView topLeftCell="A28" zoomScale="80" zoomScaleNormal="80" workbookViewId="0"/>
  </sheetViews>
  <sheetFormatPr defaultRowHeight="15" x14ac:dyDescent="0.25"/>
  <cols>
    <col min="1" max="1" width="25.85546875" bestFit="1" customWidth="1"/>
  </cols>
  <sheetData>
    <row r="1" spans="1:35" x14ac:dyDescent="0.25">
      <c r="A1" s="71"/>
      <c r="B1" s="73" t="s">
        <v>172</v>
      </c>
      <c r="C1" s="38"/>
      <c r="D1" s="38"/>
      <c r="E1" s="38"/>
      <c r="F1" s="38"/>
      <c r="G1" s="38"/>
      <c r="H1" s="38"/>
      <c r="I1" s="38"/>
      <c r="J1" s="38"/>
      <c r="K1" s="38"/>
      <c r="L1" s="73" t="s">
        <v>173</v>
      </c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</row>
    <row r="2" spans="1:35" x14ac:dyDescent="0.25">
      <c r="A2" s="23" t="s">
        <v>151</v>
      </c>
      <c r="B2" s="72">
        <v>2017</v>
      </c>
      <c r="C2" s="72">
        <v>2018</v>
      </c>
      <c r="D2" s="72">
        <v>2019</v>
      </c>
      <c r="E2" s="72">
        <v>2020</v>
      </c>
      <c r="F2" s="72">
        <v>2021</v>
      </c>
      <c r="G2" s="72">
        <v>2022</v>
      </c>
      <c r="H2" s="72">
        <v>2023</v>
      </c>
      <c r="I2" s="72">
        <v>2024</v>
      </c>
      <c r="J2" s="72">
        <v>2025</v>
      </c>
      <c r="K2" s="72">
        <v>2026</v>
      </c>
      <c r="L2" s="72">
        <v>2027</v>
      </c>
      <c r="M2" s="72">
        <v>2028</v>
      </c>
      <c r="N2" s="72">
        <v>2029</v>
      </c>
      <c r="O2" s="72">
        <v>2030</v>
      </c>
      <c r="P2" s="72">
        <v>2031</v>
      </c>
      <c r="Q2" s="72">
        <v>2032</v>
      </c>
      <c r="R2" s="72">
        <v>2033</v>
      </c>
      <c r="S2" s="72">
        <v>2034</v>
      </c>
      <c r="T2" s="72">
        <v>2035</v>
      </c>
      <c r="U2" s="72">
        <v>2036</v>
      </c>
      <c r="V2" s="72">
        <v>2037</v>
      </c>
      <c r="W2" s="72">
        <v>2038</v>
      </c>
      <c r="X2" s="72">
        <v>2039</v>
      </c>
      <c r="Y2" s="72">
        <v>2040</v>
      </c>
      <c r="Z2" s="72">
        <v>2041</v>
      </c>
      <c r="AA2" s="72">
        <v>2042</v>
      </c>
      <c r="AB2" s="72">
        <v>2043</v>
      </c>
      <c r="AC2" s="72">
        <v>2044</v>
      </c>
      <c r="AD2" s="72">
        <v>2045</v>
      </c>
      <c r="AE2" s="72">
        <v>2046</v>
      </c>
      <c r="AF2" s="72">
        <v>2047</v>
      </c>
      <c r="AG2" s="72">
        <v>2048</v>
      </c>
      <c r="AH2" s="72">
        <v>2049</v>
      </c>
      <c r="AI2" s="72">
        <v>2050</v>
      </c>
    </row>
    <row r="3" spans="1:35" x14ac:dyDescent="0.25">
      <c r="A3" s="23" t="s">
        <v>152</v>
      </c>
      <c r="B3" s="38">
        <v>1</v>
      </c>
      <c r="C3" s="38">
        <v>1</v>
      </c>
      <c r="D3" s="38">
        <v>1</v>
      </c>
      <c r="E3" s="38">
        <v>1</v>
      </c>
      <c r="F3" s="38">
        <v>1</v>
      </c>
      <c r="G3" s="38">
        <v>1</v>
      </c>
      <c r="H3" s="38">
        <v>0.78163622980884107</v>
      </c>
      <c r="I3" s="38">
        <v>0.76836068744017316</v>
      </c>
      <c r="J3" s="38">
        <v>0.75610603770503304</v>
      </c>
      <c r="K3" s="38">
        <v>0.74480215100964775</v>
      </c>
      <c r="L3" s="38">
        <v>0.73437829201169724</v>
      </c>
      <c r="M3" s="38">
        <v>0.72476519013855345</v>
      </c>
      <c r="N3" s="38">
        <v>0.71589619919340997</v>
      </c>
      <c r="O3" s="38">
        <v>0.70770805047692231</v>
      </c>
      <c r="P3" s="38">
        <v>0.69966622781931154</v>
      </c>
      <c r="Q3" s="38">
        <v>0.69163150541559304</v>
      </c>
      <c r="R3" s="38">
        <v>0.68438075018231581</v>
      </c>
      <c r="S3" s="38">
        <v>0.67806242295851005</v>
      </c>
      <c r="T3" s="38">
        <v>0.67250616278728736</v>
      </c>
      <c r="U3" s="38">
        <v>0.66758095175241594</v>
      </c>
      <c r="V3" s="38">
        <v>0.6629936096539687</v>
      </c>
      <c r="W3" s="38">
        <v>0.6588171586547088</v>
      </c>
      <c r="X3" s="38">
        <v>0.65506839116103077</v>
      </c>
      <c r="Y3" s="38">
        <v>0.65168481253147992</v>
      </c>
      <c r="Z3" s="38">
        <v>0.64861553852708176</v>
      </c>
      <c r="AA3" s="38">
        <v>0.64581871872245544</v>
      </c>
      <c r="AB3" s="38">
        <v>0.64325961691479239</v>
      </c>
      <c r="AC3" s="38">
        <v>0.64090916105094708</v>
      </c>
      <c r="AD3" s="38">
        <v>0.63874283393962927</v>
      </c>
      <c r="AE3" s="38">
        <v>0.63673981483371644</v>
      </c>
      <c r="AF3" s="38">
        <v>0.63488230809573898</v>
      </c>
      <c r="AG3" s="38">
        <v>0.63315501304551802</v>
      </c>
      <c r="AH3" s="38">
        <v>0.63154470152378606</v>
      </c>
      <c r="AI3" s="38">
        <v>0.63003987847483989</v>
      </c>
    </row>
    <row r="4" spans="1:35" x14ac:dyDescent="0.25">
      <c r="A4" s="23" t="s">
        <v>153</v>
      </c>
      <c r="B4" s="38">
        <v>1</v>
      </c>
      <c r="C4" s="38">
        <v>1</v>
      </c>
      <c r="D4" s="38">
        <v>1</v>
      </c>
      <c r="E4" s="38">
        <v>1</v>
      </c>
      <c r="F4" s="38">
        <v>1</v>
      </c>
      <c r="G4" s="38">
        <v>1</v>
      </c>
      <c r="H4" s="38">
        <v>0.77160674150790909</v>
      </c>
      <c r="I4" s="38">
        <v>0.75681951431731065</v>
      </c>
      <c r="J4" s="38">
        <v>0.74348249332414107</v>
      </c>
      <c r="K4" s="38">
        <v>0.7314707875966846</v>
      </c>
      <c r="L4" s="38">
        <v>0.72064771869326616</v>
      </c>
      <c r="M4" s="38">
        <v>0.71088076583834103</v>
      </c>
      <c r="N4" s="38">
        <v>0.70135366586163483</v>
      </c>
      <c r="O4" s="38">
        <v>0.69213604029051434</v>
      </c>
      <c r="P4" s="38">
        <v>0.68429264270052559</v>
      </c>
      <c r="Q4" s="38">
        <v>0.67754333255165855</v>
      </c>
      <c r="R4" s="38">
        <v>0.67167411144659728</v>
      </c>
      <c r="S4" s="38">
        <v>0.66652337446518606</v>
      </c>
      <c r="T4" s="38">
        <v>0.66196680054568668</v>
      </c>
      <c r="U4" s="38">
        <v>0.65790718663057979</v>
      </c>
      <c r="V4" s="38">
        <v>0.65426743600565918</v>
      </c>
      <c r="W4" s="38">
        <v>0.65098561520050235</v>
      </c>
      <c r="X4" s="38">
        <v>0.64801140084536268</v>
      </c>
      <c r="Y4" s="38">
        <v>0.64530348091340306</v>
      </c>
      <c r="Z4" s="38">
        <v>0.64282762408733318</v>
      </c>
      <c r="AA4" s="38">
        <v>0.64055522508547447</v>
      </c>
      <c r="AB4" s="38">
        <v>0.63846219445527064</v>
      </c>
      <c r="AC4" s="38">
        <v>0.63652810128244386</v>
      </c>
      <c r="AD4" s="38">
        <v>0.63473550405527102</v>
      </c>
      <c r="AE4" s="38">
        <v>0.63306942320590975</v>
      </c>
      <c r="AF4" s="38">
        <v>0.63151692152461081</v>
      </c>
      <c r="AG4" s="38">
        <v>0.63006676755673241</v>
      </c>
      <c r="AH4" s="38">
        <v>0.6287091634464792</v>
      </c>
      <c r="AI4" s="38">
        <v>0.62743552327690733</v>
      </c>
    </row>
    <row r="5" spans="1:35" x14ac:dyDescent="0.25">
      <c r="A5" s="23" t="s">
        <v>154</v>
      </c>
      <c r="B5" s="38">
        <v>1</v>
      </c>
      <c r="C5" s="38">
        <v>1</v>
      </c>
      <c r="D5" s="38">
        <v>1</v>
      </c>
      <c r="E5" s="38">
        <v>1</v>
      </c>
      <c r="F5" s="38">
        <v>1</v>
      </c>
      <c r="G5" s="38">
        <v>1</v>
      </c>
      <c r="H5" s="38">
        <v>0.97729103956969321</v>
      </c>
      <c r="I5" s="38">
        <v>0.97147603405043159</v>
      </c>
      <c r="J5" s="38">
        <v>0.96522952525138817</v>
      </c>
      <c r="K5" s="38">
        <v>0.95828902914479153</v>
      </c>
      <c r="L5" s="38">
        <v>0.95111419801429053</v>
      </c>
      <c r="M5" s="38">
        <v>0.94332667845877194</v>
      </c>
      <c r="N5" s="38">
        <v>0.93514249954442275</v>
      </c>
      <c r="O5" s="38">
        <v>0.92648285126019847</v>
      </c>
      <c r="P5" s="38">
        <v>0.91789681517681299</v>
      </c>
      <c r="Q5" s="38">
        <v>0.90899343464420479</v>
      </c>
      <c r="R5" s="38">
        <v>0.89972077832176267</v>
      </c>
      <c r="S5" s="38">
        <v>0.89055049369570216</v>
      </c>
      <c r="T5" s="38">
        <v>0.88059370042447072</v>
      </c>
      <c r="U5" s="38">
        <v>0.87070252025052741</v>
      </c>
      <c r="V5" s="38">
        <v>0.86016966189809629</v>
      </c>
      <c r="W5" s="38">
        <v>0.84997799718226863</v>
      </c>
      <c r="X5" s="38">
        <v>0.8392924181058562</v>
      </c>
      <c r="Y5" s="38">
        <v>0.8289267129603497</v>
      </c>
      <c r="Z5" s="38">
        <v>0.81823981700311976</v>
      </c>
      <c r="AA5" s="38">
        <v>0.80833806304485556</v>
      </c>
      <c r="AB5" s="38">
        <v>0.79789298542609677</v>
      </c>
      <c r="AC5" s="38">
        <v>0.78683691670367573</v>
      </c>
      <c r="AD5" s="38">
        <v>0.7747500225314562</v>
      </c>
      <c r="AE5" s="38">
        <v>0.76373145465646342</v>
      </c>
      <c r="AF5" s="38">
        <v>0.75348168219700684</v>
      </c>
      <c r="AG5" s="38">
        <v>0.74321675903547446</v>
      </c>
      <c r="AH5" s="38">
        <v>0.7333145782999072</v>
      </c>
      <c r="AI5" s="38">
        <v>0.72255856273220875</v>
      </c>
    </row>
    <row r="6" spans="1:35" x14ac:dyDescent="0.25">
      <c r="A6" s="23" t="s">
        <v>155</v>
      </c>
      <c r="B6" s="38">
        <v>1</v>
      </c>
      <c r="C6" s="38">
        <v>1</v>
      </c>
      <c r="D6" s="38">
        <v>1</v>
      </c>
      <c r="E6" s="38">
        <v>1</v>
      </c>
      <c r="F6" s="38">
        <v>1</v>
      </c>
      <c r="G6" s="38">
        <v>1</v>
      </c>
      <c r="H6" s="38">
        <v>0.81974408277374367</v>
      </c>
      <c r="I6" s="38">
        <v>0.80804642123626724</v>
      </c>
      <c r="J6" s="38">
        <v>0.79731288748431373</v>
      </c>
      <c r="K6" s="38">
        <v>0.78738193019647251</v>
      </c>
      <c r="L6" s="38">
        <v>0.77811118363101017</v>
      </c>
      <c r="M6" s="38">
        <v>0.76950847428341851</v>
      </c>
      <c r="N6" s="38">
        <v>0.76162696090312598</v>
      </c>
      <c r="O6" s="38">
        <v>0.75434813484106833</v>
      </c>
      <c r="P6" s="38">
        <v>0.74758196945954725</v>
      </c>
      <c r="Q6" s="38">
        <v>0.7412586894744434</v>
      </c>
      <c r="R6" s="38">
        <v>0.73532332395383271</v>
      </c>
      <c r="S6" s="38">
        <v>0.72973171894946842</v>
      </c>
      <c r="T6" s="38">
        <v>0.72444791853915702</v>
      </c>
      <c r="U6" s="38">
        <v>0.71944219474381399</v>
      </c>
      <c r="V6" s="38">
        <v>0.71468970221057426</v>
      </c>
      <c r="W6" s="38">
        <v>0.71016941712466652</v>
      </c>
      <c r="X6" s="38">
        <v>0.70586325425637031</v>
      </c>
      <c r="Y6" s="38">
        <v>0.70175560644396107</v>
      </c>
      <c r="Z6" s="38">
        <v>0.69783287515904169</v>
      </c>
      <c r="AA6" s="38">
        <v>0.69408301887675095</v>
      </c>
      <c r="AB6" s="38">
        <v>0.69049533336205338</v>
      </c>
      <c r="AC6" s="38">
        <v>0.68706028189095159</v>
      </c>
      <c r="AD6" s="38">
        <v>0.68376926070975597</v>
      </c>
      <c r="AE6" s="38">
        <v>0.68061445128502607</v>
      </c>
      <c r="AF6" s="38">
        <v>0.67758869584130399</v>
      </c>
      <c r="AG6" s="38">
        <v>0.6746854680636617</v>
      </c>
      <c r="AH6" s="38">
        <v>0.67189875817831812</v>
      </c>
      <c r="AI6" s="38">
        <v>0.66922325797684756</v>
      </c>
    </row>
    <row r="7" spans="1:35" x14ac:dyDescent="0.25">
      <c r="A7" s="23" t="s">
        <v>156</v>
      </c>
      <c r="B7" s="38">
        <v>1</v>
      </c>
      <c r="C7" s="38">
        <v>1</v>
      </c>
      <c r="D7" s="38">
        <v>1</v>
      </c>
      <c r="E7" s="38">
        <v>1</v>
      </c>
      <c r="F7" s="38">
        <v>1</v>
      </c>
      <c r="G7" s="38">
        <v>1</v>
      </c>
      <c r="H7" s="38">
        <v>0.97931673849451883</v>
      </c>
      <c r="I7" s="38">
        <v>0.97481027607768111</v>
      </c>
      <c r="J7" s="38">
        <v>0.96990262518855752</v>
      </c>
      <c r="K7" s="38">
        <v>0.96387345418083903</v>
      </c>
      <c r="L7" s="38">
        <v>0.95724389055985981</v>
      </c>
      <c r="M7" s="38">
        <v>0.95001937611245724</v>
      </c>
      <c r="N7" s="38">
        <v>0.9433951680555398</v>
      </c>
      <c r="O7" s="38">
        <v>0.93516201602364635</v>
      </c>
      <c r="P7" s="38">
        <v>0.92634429845925925</v>
      </c>
      <c r="Q7" s="38">
        <v>0.9169436554449969</v>
      </c>
      <c r="R7" s="38">
        <v>0.9069623644126974</v>
      </c>
      <c r="S7" s="38">
        <v>0.89640325551247679</v>
      </c>
      <c r="T7" s="38">
        <v>0.8852696405707916</v>
      </c>
      <c r="U7" s="38">
        <v>0.87356525361130799</v>
      </c>
      <c r="V7" s="38">
        <v>0.8612941988990418</v>
      </c>
      <c r="W7" s="38">
        <v>0.84846090796614992</v>
      </c>
      <c r="X7" s="38">
        <v>0.83507010231884027</v>
      </c>
      <c r="Y7" s="38">
        <v>0.82112676130322892</v>
      </c>
      <c r="Z7" s="38">
        <v>0.80663609481851217</v>
      </c>
      <c r="AA7" s="38">
        <v>0.7916035181127794</v>
      </c>
      <c r="AB7" s="38">
        <v>0.77603463122335248</v>
      </c>
      <c r="AC7" s="38">
        <v>0.75993520052379526</v>
      </c>
      <c r="AD7" s="38">
        <v>0.74331114261839182</v>
      </c>
      <c r="AE7" s="38">
        <v>0.72633948156164241</v>
      </c>
      <c r="AF7" s="38">
        <v>0.71785365103326793</v>
      </c>
      <c r="AG7" s="38">
        <v>0.70936782050489311</v>
      </c>
      <c r="AH7" s="38">
        <v>0.70088198997651852</v>
      </c>
      <c r="AI7" s="38">
        <v>0.69239615944814381</v>
      </c>
    </row>
    <row r="8" spans="1:35" x14ac:dyDescent="0.25">
      <c r="A8" s="23" t="s">
        <v>157</v>
      </c>
      <c r="B8" s="38">
        <v>1</v>
      </c>
      <c r="C8" s="38">
        <v>1</v>
      </c>
      <c r="D8" s="38">
        <v>1</v>
      </c>
      <c r="E8" s="38">
        <v>1</v>
      </c>
      <c r="F8" s="38">
        <v>1</v>
      </c>
      <c r="G8" s="38">
        <v>1</v>
      </c>
      <c r="H8" s="38">
        <v>1</v>
      </c>
      <c r="I8" s="38">
        <v>1</v>
      </c>
      <c r="J8" s="38">
        <v>1</v>
      </c>
      <c r="K8" s="38">
        <v>1</v>
      </c>
      <c r="L8" s="38">
        <v>1</v>
      </c>
      <c r="M8" s="38">
        <v>1</v>
      </c>
      <c r="N8" s="38">
        <v>1</v>
      </c>
      <c r="O8" s="38">
        <v>1</v>
      </c>
      <c r="P8" s="38">
        <v>1</v>
      </c>
      <c r="Q8" s="38">
        <v>1</v>
      </c>
      <c r="R8" s="38">
        <v>1</v>
      </c>
      <c r="S8" s="38">
        <v>1</v>
      </c>
      <c r="T8" s="38">
        <v>1</v>
      </c>
      <c r="U8" s="38">
        <v>1</v>
      </c>
      <c r="V8" s="38">
        <v>1</v>
      </c>
      <c r="W8" s="38">
        <v>1</v>
      </c>
      <c r="X8" s="38">
        <v>1</v>
      </c>
      <c r="Y8" s="38">
        <v>1</v>
      </c>
      <c r="Z8" s="38">
        <v>1</v>
      </c>
      <c r="AA8" s="38">
        <v>1</v>
      </c>
      <c r="AB8" s="38">
        <v>1</v>
      </c>
      <c r="AC8" s="38">
        <v>1</v>
      </c>
      <c r="AD8" s="38">
        <v>1</v>
      </c>
      <c r="AE8" s="38">
        <v>1</v>
      </c>
      <c r="AF8" s="38">
        <v>1</v>
      </c>
      <c r="AG8" s="38">
        <v>1</v>
      </c>
      <c r="AH8" s="38">
        <v>1</v>
      </c>
      <c r="AI8" s="38">
        <v>1</v>
      </c>
    </row>
    <row r="9" spans="1:35" x14ac:dyDescent="0.25">
      <c r="A9" s="23" t="s">
        <v>60</v>
      </c>
      <c r="B9" s="38">
        <v>1</v>
      </c>
      <c r="C9" s="38">
        <v>1</v>
      </c>
      <c r="D9" s="38">
        <v>1</v>
      </c>
      <c r="E9" s="38">
        <v>1</v>
      </c>
      <c r="F9" s="38">
        <v>1</v>
      </c>
      <c r="G9" s="38">
        <v>1</v>
      </c>
      <c r="H9" s="38">
        <v>0.78293363587079201</v>
      </c>
      <c r="I9" s="38">
        <v>0.76925192558385236</v>
      </c>
      <c r="J9" s="38">
        <v>0.75686780326006553</v>
      </c>
      <c r="K9" s="38">
        <v>0.74558998772658336</v>
      </c>
      <c r="L9" s="38">
        <v>0.73524488832590773</v>
      </c>
      <c r="M9" s="38">
        <v>0.72585212579193836</v>
      </c>
      <c r="N9" s="38">
        <v>0.71745877248729695</v>
      </c>
      <c r="O9" s="38">
        <v>0.70987841363821447</v>
      </c>
      <c r="P9" s="38">
        <v>0.70297009524126386</v>
      </c>
      <c r="Q9" s="38">
        <v>0.69662516624786464</v>
      </c>
      <c r="R9" s="38">
        <v>0.69075834951295512</v>
      </c>
      <c r="S9" s="38">
        <v>0.68528523722361412</v>
      </c>
      <c r="T9" s="38">
        <v>0.67961208968693021</v>
      </c>
      <c r="U9" s="38">
        <v>0.67380733427740713</v>
      </c>
      <c r="V9" s="38">
        <v>0.66867772993880981</v>
      </c>
      <c r="W9" s="38">
        <v>0.66411196006202333</v>
      </c>
      <c r="X9" s="38">
        <v>0.66002190452327747</v>
      </c>
      <c r="Y9" s="38">
        <v>0.656336896679661</v>
      </c>
      <c r="Z9" s="38">
        <v>0.65299960609395935</v>
      </c>
      <c r="AA9" s="38">
        <v>0.64996303426584479</v>
      </c>
      <c r="AB9" s="38">
        <v>0.64718828748232127</v>
      </c>
      <c r="AC9" s="38">
        <v>0.64464290195838325</v>
      </c>
      <c r="AD9" s="38">
        <v>0.64229956782608388</v>
      </c>
      <c r="AE9" s="38">
        <v>0.64013514539086758</v>
      </c>
      <c r="AF9" s="38">
        <v>0.63812989842666945</v>
      </c>
      <c r="AG9" s="38">
        <v>0.63626689062617847</v>
      </c>
      <c r="AH9" s="38">
        <v>0.63453150608759423</v>
      </c>
      <c r="AI9" s="38">
        <v>0.63291106508334594</v>
      </c>
    </row>
    <row r="10" spans="1:35" x14ac:dyDescent="0.25">
      <c r="A10" s="23" t="s">
        <v>61</v>
      </c>
      <c r="B10" s="38">
        <v>1</v>
      </c>
      <c r="C10" s="38">
        <v>1</v>
      </c>
      <c r="D10" s="38">
        <v>1</v>
      </c>
      <c r="E10" s="38">
        <v>1</v>
      </c>
      <c r="F10" s="38">
        <v>1</v>
      </c>
      <c r="G10" s="38">
        <v>1</v>
      </c>
      <c r="H10" s="38">
        <v>0.78293363587079179</v>
      </c>
      <c r="I10" s="38">
        <v>0.76925192558385236</v>
      </c>
      <c r="J10" s="38">
        <v>0.75686780326006542</v>
      </c>
      <c r="K10" s="38">
        <v>0.74558998772658325</v>
      </c>
      <c r="L10" s="38">
        <v>0.73524488832590773</v>
      </c>
      <c r="M10" s="38">
        <v>0.72585212579193825</v>
      </c>
      <c r="N10" s="38">
        <v>0.71745877248729695</v>
      </c>
      <c r="O10" s="38">
        <v>0.70987841363821447</v>
      </c>
      <c r="P10" s="38">
        <v>0.70297009524126375</v>
      </c>
      <c r="Q10" s="38">
        <v>0.69662516624786464</v>
      </c>
      <c r="R10" s="38">
        <v>0.69075834951295512</v>
      </c>
      <c r="S10" s="38">
        <v>0.6852852372236139</v>
      </c>
      <c r="T10" s="38">
        <v>0.67961208968693021</v>
      </c>
      <c r="U10" s="38">
        <v>0.67380733427740702</v>
      </c>
      <c r="V10" s="38">
        <v>0.66867772993880981</v>
      </c>
      <c r="W10" s="38">
        <v>0.66411196006202322</v>
      </c>
      <c r="X10" s="38">
        <v>0.66002190452327747</v>
      </c>
      <c r="Y10" s="38">
        <v>0.656336896679661</v>
      </c>
      <c r="Z10" s="38">
        <v>0.65299960609395935</v>
      </c>
      <c r="AA10" s="38">
        <v>0.64996303426584467</v>
      </c>
      <c r="AB10" s="38">
        <v>0.64718828748232138</v>
      </c>
      <c r="AC10" s="38">
        <v>0.64464290195838314</v>
      </c>
      <c r="AD10" s="38">
        <v>0.64229956782608399</v>
      </c>
      <c r="AE10" s="38">
        <v>0.64013514539086758</v>
      </c>
      <c r="AF10" s="38">
        <v>0.63812989842666945</v>
      </c>
      <c r="AG10" s="38">
        <v>0.63626689062617836</v>
      </c>
      <c r="AH10" s="38">
        <v>0.63453150608759434</v>
      </c>
      <c r="AI10" s="38">
        <v>0.63291106508334583</v>
      </c>
    </row>
    <row r="11" spans="1:35" x14ac:dyDescent="0.25">
      <c r="A11" s="23" t="s">
        <v>158</v>
      </c>
      <c r="B11" s="38">
        <v>1</v>
      </c>
      <c r="C11" s="38">
        <v>1</v>
      </c>
      <c r="D11" s="38">
        <v>1</v>
      </c>
      <c r="E11" s="38">
        <v>1</v>
      </c>
      <c r="F11" s="38">
        <v>1</v>
      </c>
      <c r="G11" s="38">
        <v>1</v>
      </c>
      <c r="H11" s="38">
        <v>0.9717075618780936</v>
      </c>
      <c r="I11" s="38">
        <v>0.96538855779750499</v>
      </c>
      <c r="J11" s="38">
        <v>0.95851104286164057</v>
      </c>
      <c r="K11" s="38">
        <v>0.95110575140245757</v>
      </c>
      <c r="L11" s="38">
        <v>0.94320803786695562</v>
      </c>
      <c r="M11" s="38">
        <v>0.93486176151220801</v>
      </c>
      <c r="N11" s="38">
        <v>0.92612429140207952</v>
      </c>
      <c r="O11" s="38">
        <v>0.916995473576943</v>
      </c>
      <c r="P11" s="38">
        <v>0.90747529830989848</v>
      </c>
      <c r="Q11" s="38">
        <v>0.89756409737429588</v>
      </c>
      <c r="R11" s="38">
        <v>0.88726267588829877</v>
      </c>
      <c r="S11" s="38">
        <v>0.87657251833064387</v>
      </c>
      <c r="T11" s="38">
        <v>0.86549596263450657</v>
      </c>
      <c r="U11" s="38">
        <v>0.85404704661730668</v>
      </c>
      <c r="V11" s="38">
        <v>0.84259813060010669</v>
      </c>
      <c r="W11" s="38">
        <v>0.83114921458290691</v>
      </c>
      <c r="X11" s="38">
        <v>0.81970029856570692</v>
      </c>
      <c r="Y11" s="38">
        <v>0.80825138254850704</v>
      </c>
      <c r="Z11" s="38">
        <v>0.79680246653130715</v>
      </c>
      <c r="AA11" s="38">
        <v>0.78535355051410716</v>
      </c>
      <c r="AB11" s="38">
        <v>0.77390463449690727</v>
      </c>
      <c r="AC11" s="38">
        <v>0.76245571847970728</v>
      </c>
      <c r="AD11" s="38">
        <v>0.75100680246250739</v>
      </c>
      <c r="AE11" s="38">
        <v>0.73955788644530751</v>
      </c>
      <c r="AF11" s="38">
        <v>0.72810897042810763</v>
      </c>
      <c r="AG11" s="38">
        <v>0.71666005441090785</v>
      </c>
      <c r="AH11" s="38">
        <v>0.70521113839370797</v>
      </c>
      <c r="AI11" s="38">
        <v>0.6937622223765082</v>
      </c>
    </row>
    <row r="12" spans="1:35" x14ac:dyDescent="0.25">
      <c r="A12" s="23" t="s">
        <v>159</v>
      </c>
      <c r="B12" s="38">
        <v>1</v>
      </c>
      <c r="C12" s="38">
        <v>1</v>
      </c>
      <c r="D12" s="38">
        <v>1</v>
      </c>
      <c r="E12" s="38">
        <v>1</v>
      </c>
      <c r="F12" s="38">
        <v>1</v>
      </c>
      <c r="G12" s="38">
        <v>1</v>
      </c>
      <c r="H12" s="38">
        <v>0.97090369499269735</v>
      </c>
      <c r="I12" s="38">
        <v>0.96440515042474662</v>
      </c>
      <c r="J12" s="38">
        <v>0.95851104286164057</v>
      </c>
      <c r="K12" s="38">
        <v>0.95110575140245757</v>
      </c>
      <c r="L12" s="38">
        <v>0.94320803786695562</v>
      </c>
      <c r="M12" s="38">
        <v>0.93486176151220801</v>
      </c>
      <c r="N12" s="38">
        <v>0.92612429140207952</v>
      </c>
      <c r="O12" s="38">
        <v>0.916995473576943</v>
      </c>
      <c r="P12" s="38">
        <v>0.90747529830989848</v>
      </c>
      <c r="Q12" s="38">
        <v>0.89756409737429588</v>
      </c>
      <c r="R12" s="38">
        <v>0.88726267588829877</v>
      </c>
      <c r="S12" s="38">
        <v>0.87657251833064387</v>
      </c>
      <c r="T12" s="38">
        <v>0.86549596263450657</v>
      </c>
      <c r="U12" s="38">
        <v>0.85404704661730668</v>
      </c>
      <c r="V12" s="38">
        <v>0.8425981306001068</v>
      </c>
      <c r="W12" s="38">
        <v>0.83114921458290703</v>
      </c>
      <c r="X12" s="38">
        <v>0.81970029856570692</v>
      </c>
      <c r="Y12" s="38">
        <v>0.80825138254850704</v>
      </c>
      <c r="Z12" s="38">
        <v>0.79680246653130726</v>
      </c>
      <c r="AA12" s="38">
        <v>0.78535355051410716</v>
      </c>
      <c r="AB12" s="38">
        <v>0.77390463449690727</v>
      </c>
      <c r="AC12" s="38">
        <v>0.76245571847970728</v>
      </c>
      <c r="AD12" s="38">
        <v>0.75100680246250717</v>
      </c>
      <c r="AE12" s="38">
        <v>0.73955788644530729</v>
      </c>
      <c r="AF12" s="38">
        <v>0.72810897042810729</v>
      </c>
      <c r="AG12" s="38">
        <v>0.71666005441090741</v>
      </c>
      <c r="AH12" s="38">
        <v>0.70521113839370753</v>
      </c>
      <c r="AI12" s="38">
        <v>0.69376222237650753</v>
      </c>
    </row>
    <row r="13" spans="1:35" x14ac:dyDescent="0.25">
      <c r="A13" s="23" t="s">
        <v>62</v>
      </c>
      <c r="B13" s="38">
        <v>1</v>
      </c>
      <c r="C13" s="38">
        <v>1</v>
      </c>
      <c r="D13" s="38">
        <v>1</v>
      </c>
      <c r="E13" s="38">
        <v>1</v>
      </c>
      <c r="F13" s="38">
        <v>1</v>
      </c>
      <c r="G13" s="38">
        <v>1</v>
      </c>
      <c r="H13" s="38">
        <v>0.78293363587079201</v>
      </c>
      <c r="I13" s="38">
        <v>0.76925192558385236</v>
      </c>
      <c r="J13" s="38">
        <v>0.75686780326006553</v>
      </c>
      <c r="K13" s="38">
        <v>0.74558998772658325</v>
      </c>
      <c r="L13" s="38">
        <v>0.73524488832590773</v>
      </c>
      <c r="M13" s="38">
        <v>0.72585212579193825</v>
      </c>
      <c r="N13" s="38">
        <v>0.71745877248729695</v>
      </c>
      <c r="O13" s="38">
        <v>0.70987841363821447</v>
      </c>
      <c r="P13" s="38">
        <v>0.70297009524126375</v>
      </c>
      <c r="Q13" s="38">
        <v>0.69662516624786464</v>
      </c>
      <c r="R13" s="38">
        <v>0.69075834951295512</v>
      </c>
      <c r="S13" s="38">
        <v>0.68528523722361412</v>
      </c>
      <c r="T13" s="38">
        <v>0.67961208968693032</v>
      </c>
      <c r="U13" s="38">
        <v>0.67380733427740713</v>
      </c>
      <c r="V13" s="38">
        <v>0.66867772993880981</v>
      </c>
      <c r="W13" s="38">
        <v>0.66411196006202322</v>
      </c>
      <c r="X13" s="38">
        <v>0.66002190452327747</v>
      </c>
      <c r="Y13" s="38">
        <v>0.65633689667966111</v>
      </c>
      <c r="Z13" s="38">
        <v>0.65299960609395935</v>
      </c>
      <c r="AA13" s="38">
        <v>0.64996303426584479</v>
      </c>
      <c r="AB13" s="38">
        <v>0.64718828748232127</v>
      </c>
      <c r="AC13" s="38">
        <v>0.64464290195838325</v>
      </c>
      <c r="AD13" s="38">
        <v>0.64229956782608399</v>
      </c>
      <c r="AE13" s="38">
        <v>0.64013514539086758</v>
      </c>
      <c r="AF13" s="38">
        <v>0.63812989842666945</v>
      </c>
      <c r="AG13" s="38">
        <v>0.63626689062617847</v>
      </c>
      <c r="AH13" s="38">
        <v>0.63453150608759434</v>
      </c>
      <c r="AI13" s="38">
        <v>0.63291106508334605</v>
      </c>
    </row>
    <row r="14" spans="1:35" x14ac:dyDescent="0.25">
      <c r="A14" s="23" t="s">
        <v>63</v>
      </c>
      <c r="B14" s="38">
        <v>1</v>
      </c>
      <c r="C14" s="38">
        <v>1</v>
      </c>
      <c r="D14" s="38">
        <v>1</v>
      </c>
      <c r="E14" s="38">
        <v>1</v>
      </c>
      <c r="F14" s="38">
        <v>1</v>
      </c>
      <c r="G14" s="38">
        <v>1</v>
      </c>
      <c r="H14" s="38">
        <v>0.78293363587079179</v>
      </c>
      <c r="I14" s="38">
        <v>0.76925192558385236</v>
      </c>
      <c r="J14" s="38">
        <v>0.75686780326006553</v>
      </c>
      <c r="K14" s="38">
        <v>0.74558998772658325</v>
      </c>
      <c r="L14" s="38">
        <v>0.73524488832590773</v>
      </c>
      <c r="M14" s="38">
        <v>0.72585212579193825</v>
      </c>
      <c r="N14" s="38">
        <v>0.71745877248729695</v>
      </c>
      <c r="O14" s="38">
        <v>0.70987841363821447</v>
      </c>
      <c r="P14" s="38">
        <v>0.70297009524126375</v>
      </c>
      <c r="Q14" s="38">
        <v>0.69662516624786464</v>
      </c>
      <c r="R14" s="38">
        <v>0.69075834951295512</v>
      </c>
      <c r="S14" s="38">
        <v>0.6852852372236139</v>
      </c>
      <c r="T14" s="38">
        <v>0.67961208968693021</v>
      </c>
      <c r="U14" s="38">
        <v>0.67380733427740702</v>
      </c>
      <c r="V14" s="38">
        <v>0.66867772993880981</v>
      </c>
      <c r="W14" s="38">
        <v>0.66411196006202322</v>
      </c>
      <c r="X14" s="38">
        <v>0.66002190452327747</v>
      </c>
      <c r="Y14" s="38">
        <v>0.656336896679661</v>
      </c>
      <c r="Z14" s="38">
        <v>0.65299960609395935</v>
      </c>
      <c r="AA14" s="38">
        <v>0.64996303426584467</v>
      </c>
      <c r="AB14" s="38">
        <v>0.64718828748232138</v>
      </c>
      <c r="AC14" s="38">
        <v>0.64464290195838314</v>
      </c>
      <c r="AD14" s="38">
        <v>0.64229956782608399</v>
      </c>
      <c r="AE14" s="38">
        <v>0.64013514539086758</v>
      </c>
      <c r="AF14" s="38">
        <v>0.63812989842666945</v>
      </c>
      <c r="AG14" s="38">
        <v>0.63626689062617836</v>
      </c>
      <c r="AH14" s="38">
        <v>0.63453150608759434</v>
      </c>
      <c r="AI14" s="38">
        <v>0.63291106508334583</v>
      </c>
    </row>
    <row r="15" spans="1:35" x14ac:dyDescent="0.25">
      <c r="A15" s="23" t="s">
        <v>64</v>
      </c>
      <c r="B15" s="38">
        <v>1</v>
      </c>
      <c r="C15" s="38">
        <v>1</v>
      </c>
      <c r="D15" s="38">
        <v>1</v>
      </c>
      <c r="E15" s="38">
        <v>1</v>
      </c>
      <c r="F15" s="38">
        <v>1</v>
      </c>
      <c r="G15" s="38">
        <v>1</v>
      </c>
      <c r="H15" s="38">
        <v>0.88949348735240308</v>
      </c>
      <c r="I15" s="38">
        <v>0.88252825302450677</v>
      </c>
      <c r="J15" s="38">
        <v>0.87622360893239715</v>
      </c>
      <c r="K15" s="38">
        <v>0.87048217556989693</v>
      </c>
      <c r="L15" s="38">
        <v>0.8652155795113714</v>
      </c>
      <c r="M15" s="38">
        <v>0.86043380949407788</v>
      </c>
      <c r="N15" s="38">
        <v>0.85616082962989692</v>
      </c>
      <c r="O15" s="38">
        <v>0.85230173785218211</v>
      </c>
      <c r="P15" s="38">
        <v>0.84878477575918898</v>
      </c>
      <c r="Q15" s="38">
        <v>0.84555463008982223</v>
      </c>
      <c r="R15" s="38">
        <v>0.84256788702477736</v>
      </c>
      <c r="S15" s="38">
        <v>0.8397815753138399</v>
      </c>
      <c r="T15" s="38">
        <v>0.8368934274769827</v>
      </c>
      <c r="U15" s="38">
        <v>0.83393827926849817</v>
      </c>
      <c r="V15" s="38">
        <v>0.83132684433248505</v>
      </c>
      <c r="W15" s="38">
        <v>0.82900245239521186</v>
      </c>
      <c r="X15" s="38">
        <v>0.82692024230275951</v>
      </c>
      <c r="Y15" s="38">
        <v>0.82504423830964568</v>
      </c>
      <c r="Z15" s="38">
        <v>0.82334525401147041</v>
      </c>
      <c r="AA15" s="38">
        <v>0.8217993628989757</v>
      </c>
      <c r="AB15" s="38">
        <v>0.82038676453645476</v>
      </c>
      <c r="AC15" s="38">
        <v>0.81909093190608639</v>
      </c>
      <c r="AD15" s="38">
        <v>0.8178979618023704</v>
      </c>
      <c r="AE15" s="38">
        <v>0.81679607401716936</v>
      </c>
      <c r="AF15" s="38">
        <v>0.815775221017214</v>
      </c>
      <c r="AG15" s="38">
        <v>0.81482678068241854</v>
      </c>
      <c r="AH15" s="38">
        <v>0.81394331219004834</v>
      </c>
      <c r="AI15" s="38">
        <v>0.81311836040606733</v>
      </c>
    </row>
    <row r="16" spans="1:35" x14ac:dyDescent="0.25">
      <c r="A16" s="23" t="s">
        <v>65</v>
      </c>
      <c r="B16" s="38">
        <v>1</v>
      </c>
      <c r="C16" s="38">
        <v>1</v>
      </c>
      <c r="D16" s="38">
        <v>1</v>
      </c>
      <c r="E16" s="38">
        <v>1</v>
      </c>
      <c r="F16" s="38">
        <v>1</v>
      </c>
      <c r="G16" s="38">
        <v>1</v>
      </c>
      <c r="H16" s="38">
        <v>0.88949348735240319</v>
      </c>
      <c r="I16" s="38">
        <v>0.88252825302450666</v>
      </c>
      <c r="J16" s="38">
        <v>0.87622360893239715</v>
      </c>
      <c r="K16" s="38">
        <v>0.87048217556989704</v>
      </c>
      <c r="L16" s="38">
        <v>0.86521557951137151</v>
      </c>
      <c r="M16" s="38">
        <v>0.86043380949407811</v>
      </c>
      <c r="N16" s="38">
        <v>0.85616082962989692</v>
      </c>
      <c r="O16" s="38">
        <v>0.85230173785218222</v>
      </c>
      <c r="P16" s="38">
        <v>0.8487847757591892</v>
      </c>
      <c r="Q16" s="38">
        <v>0.84555463008982223</v>
      </c>
      <c r="R16" s="38">
        <v>0.84256788702477736</v>
      </c>
      <c r="S16" s="38">
        <v>0.83978157531384001</v>
      </c>
      <c r="T16" s="38">
        <v>0.8368934274769827</v>
      </c>
      <c r="U16" s="38">
        <v>0.83393827926849839</v>
      </c>
      <c r="V16" s="38">
        <v>0.83132684433248505</v>
      </c>
      <c r="W16" s="38">
        <v>0.82900245239521186</v>
      </c>
      <c r="X16" s="38">
        <v>0.82692024230275951</v>
      </c>
      <c r="Y16" s="38">
        <v>0.82504423830964568</v>
      </c>
      <c r="Z16" s="38">
        <v>0.82334525401147041</v>
      </c>
      <c r="AA16" s="38">
        <v>0.8217993628989757</v>
      </c>
      <c r="AB16" s="38">
        <v>0.82038676453645476</v>
      </c>
      <c r="AC16" s="38">
        <v>0.81909093190608639</v>
      </c>
      <c r="AD16" s="38">
        <v>0.8178979618023704</v>
      </c>
      <c r="AE16" s="38">
        <v>0.81679607401716936</v>
      </c>
      <c r="AF16" s="38">
        <v>0.81577522101721389</v>
      </c>
      <c r="AG16" s="38">
        <v>0.81482678068241854</v>
      </c>
      <c r="AH16" s="38">
        <v>0.81394331219004834</v>
      </c>
      <c r="AI16" s="38">
        <v>0.81311836040606733</v>
      </c>
    </row>
    <row r="17" spans="1:35" x14ac:dyDescent="0.25">
      <c r="A17" s="23" t="s">
        <v>160</v>
      </c>
      <c r="B17" s="38">
        <v>1</v>
      </c>
      <c r="C17" s="38">
        <v>1</v>
      </c>
      <c r="D17" s="38">
        <v>1</v>
      </c>
      <c r="E17" s="38">
        <v>1</v>
      </c>
      <c r="F17" s="38">
        <v>1</v>
      </c>
      <c r="G17" s="38">
        <v>1</v>
      </c>
      <c r="H17" s="38">
        <v>0.98966162298484972</v>
      </c>
      <c r="I17" s="38">
        <v>0.98703345122134201</v>
      </c>
      <c r="J17" s="38">
        <v>0.98406559269310201</v>
      </c>
      <c r="K17" s="38">
        <v>0.9807537192542255</v>
      </c>
      <c r="L17" s="38">
        <v>0.97709512773320206</v>
      </c>
      <c r="M17" s="38">
        <v>0.973088416493196</v>
      </c>
      <c r="N17" s="38">
        <v>0.96873344279424378</v>
      </c>
      <c r="O17" s="38">
        <v>0.96403104891691116</v>
      </c>
      <c r="P17" s="38">
        <v>0.95898307183971843</v>
      </c>
      <c r="Q17" s="38">
        <v>0.95359217217390935</v>
      </c>
      <c r="R17" s="38">
        <v>0.94786167158601031</v>
      </c>
      <c r="S17" s="38">
        <v>0.94180144598756643</v>
      </c>
      <c r="T17" s="38">
        <v>0.93541028799805481</v>
      </c>
      <c r="U17" s="38">
        <v>0.92869334232667922</v>
      </c>
      <c r="V17" s="38">
        <v>0.92165615089598929</v>
      </c>
      <c r="W17" s="38">
        <v>0.91430475368358533</v>
      </c>
      <c r="X17" s="38">
        <v>0.90664557472771956</v>
      </c>
      <c r="Y17" s="38">
        <v>0.89868530938923019</v>
      </c>
      <c r="Z17" s="38">
        <v>0.89043104349798707</v>
      </c>
      <c r="AA17" s="38">
        <v>0.88189007205076442</v>
      </c>
      <c r="AB17" s="38">
        <v>0.87307002720386429</v>
      </c>
      <c r="AC17" s="38">
        <v>0.86397877884343277</v>
      </c>
      <c r="AD17" s="38">
        <v>0.85462433510239311</v>
      </c>
      <c r="AE17" s="38">
        <v>0.84501498026317357</v>
      </c>
      <c r="AF17" s="38">
        <v>0.83515910053707976</v>
      </c>
      <c r="AG17" s="38">
        <v>0.82506532695041557</v>
      </c>
      <c r="AH17" s="38">
        <v>0.81474236260896382</v>
      </c>
      <c r="AI17" s="38">
        <v>0.80419912961555273</v>
      </c>
    </row>
    <row r="18" spans="1:35" x14ac:dyDescent="0.25">
      <c r="A18" s="23" t="s">
        <v>161</v>
      </c>
      <c r="B18" s="38">
        <v>1</v>
      </c>
      <c r="C18" s="38">
        <v>1</v>
      </c>
      <c r="D18" s="38">
        <v>1</v>
      </c>
      <c r="E18" s="38">
        <v>1</v>
      </c>
      <c r="F18" s="38">
        <v>1</v>
      </c>
      <c r="G18" s="38">
        <v>1</v>
      </c>
      <c r="H18" s="38">
        <v>0.89944032288818143</v>
      </c>
      <c r="I18" s="38">
        <v>0.8901905481832324</v>
      </c>
      <c r="J18" s="38">
        <v>0.8813847798667126</v>
      </c>
      <c r="K18" s="38">
        <v>0.87300372236615387</v>
      </c>
      <c r="L18" s="38">
        <v>0.86502649984777402</v>
      </c>
      <c r="M18" s="38">
        <v>0.85743137982245121</v>
      </c>
      <c r="N18" s="38">
        <v>0.85019710912649071</v>
      </c>
      <c r="O18" s="38">
        <v>0.84330276433119056</v>
      </c>
      <c r="P18" s="38">
        <v>0.83672884763380251</v>
      </c>
      <c r="Q18" s="38">
        <v>0.83044733966409312</v>
      </c>
      <c r="R18" s="38">
        <v>0.82445093758366683</v>
      </c>
      <c r="S18" s="38">
        <v>0.8187422672182092</v>
      </c>
      <c r="T18" s="38">
        <v>0.81328416435919992</v>
      </c>
      <c r="U18" s="38">
        <v>0.80806275131359651</v>
      </c>
      <c r="V18" s="38">
        <v>0.803064858219943</v>
      </c>
      <c r="W18" s="38">
        <v>0.7842070939282999</v>
      </c>
      <c r="X18" s="38">
        <v>0.76454028573770394</v>
      </c>
      <c r="Y18" s="38">
        <v>0.76454028573770394</v>
      </c>
      <c r="Z18" s="38">
        <v>0.76454028573770394</v>
      </c>
      <c r="AA18" s="38">
        <v>0.76454028573770394</v>
      </c>
      <c r="AB18" s="38">
        <v>0.76454028573770394</v>
      </c>
      <c r="AC18" s="38">
        <v>0.76454028573770394</v>
      </c>
      <c r="AD18" s="38">
        <v>0.76454028573770394</v>
      </c>
      <c r="AE18" s="38">
        <v>0.76454028573770394</v>
      </c>
      <c r="AF18" s="38">
        <v>0.76454028573770394</v>
      </c>
      <c r="AG18" s="38">
        <v>0.76454028573770394</v>
      </c>
      <c r="AH18" s="38">
        <v>0.76454028573770394</v>
      </c>
      <c r="AI18" s="38">
        <v>0.76454028573770394</v>
      </c>
    </row>
    <row r="19" spans="1:35" x14ac:dyDescent="0.25">
      <c r="A19" s="23" t="s">
        <v>162</v>
      </c>
      <c r="B19" s="38">
        <v>1</v>
      </c>
      <c r="C19" s="38">
        <v>1</v>
      </c>
      <c r="D19" s="38">
        <v>1</v>
      </c>
      <c r="E19" s="38">
        <v>1</v>
      </c>
      <c r="F19" s="38">
        <v>1</v>
      </c>
      <c r="G19" s="38">
        <v>1</v>
      </c>
      <c r="H19" s="38">
        <v>0.97494166007293004</v>
      </c>
      <c r="I19" s="38">
        <v>0.96881713368751021</v>
      </c>
      <c r="J19" s="38">
        <v>0.96195547799961589</v>
      </c>
      <c r="K19" s="38">
        <v>0.9546358741572919</v>
      </c>
      <c r="L19" s="38">
        <v>0.94680906781903351</v>
      </c>
      <c r="M19" s="38">
        <v>0.9383613241141725</v>
      </c>
      <c r="N19" s="38">
        <v>0.92963347424571863</v>
      </c>
      <c r="O19" s="38">
        <v>0.92048512593954845</v>
      </c>
      <c r="P19" s="38">
        <v>0.91110481218816142</v>
      </c>
      <c r="Q19" s="38">
        <v>0.90137216783635243</v>
      </c>
      <c r="R19" s="38">
        <v>0.89138937023481379</v>
      </c>
      <c r="S19" s="38">
        <v>0.8813274103369183</v>
      </c>
      <c r="T19" s="38">
        <v>0.87094096586142999</v>
      </c>
      <c r="U19" s="38">
        <v>0.8606787784817026</v>
      </c>
      <c r="V19" s="38">
        <v>0.85031406708874635</v>
      </c>
      <c r="W19" s="38">
        <v>0.83978412605853725</v>
      </c>
      <c r="X19" s="38">
        <v>0.82917933870897798</v>
      </c>
      <c r="Y19" s="38">
        <v>0.81830390966131528</v>
      </c>
      <c r="Z19" s="38">
        <v>0.80736591058442853</v>
      </c>
      <c r="AA19" s="38">
        <v>0.7964894978705862</v>
      </c>
      <c r="AB19" s="38">
        <v>0.78575812279909751</v>
      </c>
      <c r="AC19" s="38">
        <v>0.77470989616549024</v>
      </c>
      <c r="AD19" s="38">
        <v>0.76362881567280749</v>
      </c>
      <c r="AE19" s="38">
        <v>0.75286581463355695</v>
      </c>
      <c r="AF19" s="38">
        <v>0.74181097749254177</v>
      </c>
      <c r="AG19" s="38">
        <v>0.73060787970825758</v>
      </c>
      <c r="AH19" s="38">
        <v>0.719644141788505</v>
      </c>
      <c r="AI19" s="38">
        <v>0.70877457330674531</v>
      </c>
    </row>
    <row r="20" spans="1:35" x14ac:dyDescent="0.25">
      <c r="A20" s="23" t="s">
        <v>163</v>
      </c>
      <c r="B20" s="38">
        <v>1</v>
      </c>
      <c r="C20" s="38">
        <v>1</v>
      </c>
      <c r="D20" s="38">
        <v>1</v>
      </c>
      <c r="E20" s="38">
        <v>1</v>
      </c>
      <c r="F20" s="38">
        <v>1</v>
      </c>
      <c r="G20" s="38">
        <v>1</v>
      </c>
      <c r="H20" s="38">
        <v>1</v>
      </c>
      <c r="I20" s="38">
        <v>1</v>
      </c>
      <c r="J20" s="38">
        <v>1</v>
      </c>
      <c r="K20" s="38">
        <v>1</v>
      </c>
      <c r="L20" s="38">
        <v>1</v>
      </c>
      <c r="M20" s="38">
        <v>1</v>
      </c>
      <c r="N20" s="38">
        <v>1</v>
      </c>
      <c r="O20" s="38">
        <v>1</v>
      </c>
      <c r="P20" s="38">
        <v>1</v>
      </c>
      <c r="Q20" s="38">
        <v>1</v>
      </c>
      <c r="R20" s="38">
        <v>1</v>
      </c>
      <c r="S20" s="38">
        <v>1</v>
      </c>
      <c r="T20" s="38">
        <v>1</v>
      </c>
      <c r="U20" s="38">
        <v>1</v>
      </c>
      <c r="V20" s="38">
        <v>1</v>
      </c>
      <c r="W20" s="38">
        <v>1</v>
      </c>
      <c r="X20" s="38">
        <v>1</v>
      </c>
      <c r="Y20" s="38">
        <v>1</v>
      </c>
      <c r="Z20" s="38">
        <v>1</v>
      </c>
      <c r="AA20" s="38">
        <v>1</v>
      </c>
      <c r="AB20" s="38">
        <v>1</v>
      </c>
      <c r="AC20" s="38">
        <v>1</v>
      </c>
      <c r="AD20" s="38">
        <v>1</v>
      </c>
      <c r="AE20" s="38">
        <v>1</v>
      </c>
      <c r="AF20" s="38">
        <v>1</v>
      </c>
      <c r="AG20" s="38">
        <v>1</v>
      </c>
      <c r="AH20" s="38">
        <v>1</v>
      </c>
      <c r="AI20" s="38">
        <v>1</v>
      </c>
    </row>
    <row r="21" spans="1:35" x14ac:dyDescent="0.25">
      <c r="A21" s="23" t="s">
        <v>66</v>
      </c>
      <c r="B21" s="38">
        <v>1</v>
      </c>
      <c r="C21" s="38">
        <v>1</v>
      </c>
      <c r="D21" s="38">
        <v>1</v>
      </c>
      <c r="E21" s="38">
        <v>1</v>
      </c>
      <c r="F21" s="38">
        <v>1</v>
      </c>
      <c r="G21" s="38">
        <v>1</v>
      </c>
      <c r="H21" s="38">
        <v>0.71559634114117898</v>
      </c>
      <c r="I21" s="38">
        <v>0.70195639978189617</v>
      </c>
      <c r="J21" s="38">
        <v>0.69094214435486356</v>
      </c>
      <c r="K21" s="38">
        <v>0.6818619752424333</v>
      </c>
      <c r="L21" s="38">
        <v>0.67424757636275467</v>
      </c>
      <c r="M21" s="38">
        <v>0.66777053583837453</v>
      </c>
      <c r="N21" s="38">
        <v>0.66219373311038376</v>
      </c>
      <c r="O21" s="38">
        <v>0.65734167891097228</v>
      </c>
      <c r="P21" s="38">
        <v>0.65308171333700171</v>
      </c>
      <c r="Q21" s="38">
        <v>0.64931169121597299</v>
      </c>
      <c r="R21" s="38">
        <v>0.64595168537984626</v>
      </c>
      <c r="S21" s="38">
        <v>0.64293825731014176</v>
      </c>
      <c r="T21" s="38">
        <v>0.64022041374516503</v>
      </c>
      <c r="U21" s="38">
        <v>0.63775669749882935</v>
      </c>
      <c r="V21" s="38">
        <v>0.63551305788565293</v>
      </c>
      <c r="W21" s="38">
        <v>0.63346126743292297</v>
      </c>
      <c r="X21" s="38">
        <v>0.63157772809160884</v>
      </c>
      <c r="Y21" s="38">
        <v>0.6298425595599707</v>
      </c>
      <c r="Z21" s="38">
        <v>0.62823889488783546</v>
      </c>
      <c r="AA21" s="38">
        <v>0.62675233038656031</v>
      </c>
      <c r="AB21" s="38">
        <v>0.62537049179768711</v>
      </c>
      <c r="AC21" s="38">
        <v>0.62408268902987152</v>
      </c>
      <c r="AD21" s="38">
        <v>0.62287963906311217</v>
      </c>
      <c r="AE21" s="38">
        <v>0.62175324181872293</v>
      </c>
      <c r="AF21" s="38">
        <v>0.6206963975481653</v>
      </c>
      <c r="AG21" s="38">
        <v>0.61970285703647887</v>
      </c>
      <c r="AH21" s="38">
        <v>0.61876709794090579</v>
      </c>
      <c r="AI21" s="38">
        <v>0.61788422209521698</v>
      </c>
    </row>
    <row r="22" spans="1:35" x14ac:dyDescent="0.25">
      <c r="A22" s="23" t="s">
        <v>164</v>
      </c>
      <c r="B22" s="38">
        <v>1</v>
      </c>
      <c r="C22" s="38">
        <v>1</v>
      </c>
      <c r="D22" s="38">
        <v>1</v>
      </c>
      <c r="E22" s="38">
        <v>1</v>
      </c>
      <c r="F22" s="38">
        <v>1</v>
      </c>
      <c r="G22" s="38">
        <v>1</v>
      </c>
      <c r="H22" s="38">
        <v>0.71559634114117887</v>
      </c>
      <c r="I22" s="38">
        <v>0.70195639978189606</v>
      </c>
      <c r="J22" s="38">
        <v>0.69094214435486345</v>
      </c>
      <c r="K22" s="38">
        <v>0.68186197524243319</v>
      </c>
      <c r="L22" s="38">
        <v>0.67424757636275445</v>
      </c>
      <c r="M22" s="38">
        <v>0.66777053583837442</v>
      </c>
      <c r="N22" s="38">
        <v>0.66219373311038365</v>
      </c>
      <c r="O22" s="38">
        <v>0.65734167891097217</v>
      </c>
      <c r="P22" s="38">
        <v>0.65308171333700171</v>
      </c>
      <c r="Q22" s="38">
        <v>0.64931169121597287</v>
      </c>
      <c r="R22" s="38">
        <v>0.64595168537984615</v>
      </c>
      <c r="S22" s="38">
        <v>0.64293825731014176</v>
      </c>
      <c r="T22" s="38">
        <v>0.64022041374516492</v>
      </c>
      <c r="U22" s="38">
        <v>0.63775669749882935</v>
      </c>
      <c r="V22" s="38">
        <v>0.63551305788565293</v>
      </c>
      <c r="W22" s="38">
        <v>0.63346126743292297</v>
      </c>
      <c r="X22" s="38">
        <v>0.63157772809160884</v>
      </c>
      <c r="Y22" s="38">
        <v>0.6298425595599707</v>
      </c>
      <c r="Z22" s="38">
        <v>0.62823889488783546</v>
      </c>
      <c r="AA22" s="38">
        <v>0.62675233038656031</v>
      </c>
      <c r="AB22" s="38">
        <v>0.62537049179768711</v>
      </c>
      <c r="AC22" s="38">
        <v>0.62408268902987152</v>
      </c>
      <c r="AD22" s="38">
        <v>0.62287963906311217</v>
      </c>
      <c r="AE22" s="38">
        <v>0.62175324181872293</v>
      </c>
      <c r="AF22" s="38">
        <v>0.6206963975481653</v>
      </c>
      <c r="AG22" s="38">
        <v>0.61970285703647887</v>
      </c>
      <c r="AH22" s="38">
        <v>0.61876709794090579</v>
      </c>
      <c r="AI22" s="38">
        <v>0.61788422209521698</v>
      </c>
    </row>
    <row r="23" spans="1:35" x14ac:dyDescent="0.25">
      <c r="A23" s="23" t="s">
        <v>67</v>
      </c>
      <c r="B23" s="38">
        <v>1</v>
      </c>
      <c r="C23" s="38">
        <v>1</v>
      </c>
      <c r="D23" s="38">
        <v>1</v>
      </c>
      <c r="E23" s="38">
        <v>1</v>
      </c>
      <c r="F23" s="38">
        <v>1</v>
      </c>
      <c r="G23" s="38">
        <v>1</v>
      </c>
      <c r="H23" s="38">
        <v>0.85521268276278206</v>
      </c>
      <c r="I23" s="38">
        <v>0.84826871261623815</v>
      </c>
      <c r="J23" s="38">
        <v>0.84266145530793068</v>
      </c>
      <c r="K23" s="38">
        <v>0.83803882375978456</v>
      </c>
      <c r="L23" s="38">
        <v>0.83416240251194818</v>
      </c>
      <c r="M23" s="38">
        <v>0.83086500006317277</v>
      </c>
      <c r="N23" s="38">
        <v>0.8280259004925592</v>
      </c>
      <c r="O23" s="38">
        <v>0.82555576380922235</v>
      </c>
      <c r="P23" s="38">
        <v>0.8233870540624737</v>
      </c>
      <c r="Q23" s="38">
        <v>0.82146777007358629</v>
      </c>
      <c r="R23" s="38">
        <v>0.81975722164792164</v>
      </c>
      <c r="S23" s="38">
        <v>0.81822311281243576</v>
      </c>
      <c r="T23" s="38">
        <v>0.81683948336117473</v>
      </c>
      <c r="U23" s="38">
        <v>0.81558522781758558</v>
      </c>
      <c r="V23" s="38">
        <v>0.81444301128724117</v>
      </c>
      <c r="W23" s="38">
        <v>0.81339846342039679</v>
      </c>
      <c r="X23" s="38">
        <v>0.81243957066481876</v>
      </c>
      <c r="Y23" s="38">
        <v>0.81155621213962115</v>
      </c>
      <c r="Z23" s="38">
        <v>0.81073980103380672</v>
      </c>
      <c r="AA23" s="38">
        <v>0.80998300456043038</v>
      </c>
      <c r="AB23" s="38">
        <v>0.80927952309700402</v>
      </c>
      <c r="AC23" s="38">
        <v>0.80862391441520709</v>
      </c>
      <c r="AD23" s="38">
        <v>0.8080114526139478</v>
      </c>
      <c r="AE23" s="38">
        <v>0.80743801401680426</v>
      </c>
      <c r="AF23" s="38">
        <v>0.80689998420633857</v>
      </c>
      <c r="AG23" s="38">
        <v>0.80639418176402555</v>
      </c>
      <c r="AH23" s="38">
        <v>0.80591779531537022</v>
      </c>
      <c r="AI23" s="38">
        <v>0.80546833124847417</v>
      </c>
    </row>
    <row r="24" spans="1:35" x14ac:dyDescent="0.25">
      <c r="A24" s="23" t="s">
        <v>68</v>
      </c>
      <c r="B24" s="38">
        <v>1</v>
      </c>
      <c r="C24" s="38">
        <v>1</v>
      </c>
      <c r="D24" s="38">
        <v>1</v>
      </c>
      <c r="E24" s="38">
        <v>1</v>
      </c>
      <c r="F24" s="38">
        <v>1</v>
      </c>
      <c r="G24" s="38">
        <v>1</v>
      </c>
      <c r="H24" s="38">
        <v>0.85521268276278206</v>
      </c>
      <c r="I24" s="38">
        <v>0.84826871261623815</v>
      </c>
      <c r="J24" s="38">
        <v>0.84266145530793068</v>
      </c>
      <c r="K24" s="38">
        <v>0.83803882375978456</v>
      </c>
      <c r="L24" s="38">
        <v>0.83416240251194818</v>
      </c>
      <c r="M24" s="38">
        <v>0.83086500006317277</v>
      </c>
      <c r="N24" s="38">
        <v>0.8280259004925592</v>
      </c>
      <c r="O24" s="38">
        <v>0.82555576380922235</v>
      </c>
      <c r="P24" s="38">
        <v>0.8233870540624737</v>
      </c>
      <c r="Q24" s="38">
        <v>0.82146777007358629</v>
      </c>
      <c r="R24" s="38">
        <v>0.81975722164792164</v>
      </c>
      <c r="S24" s="38">
        <v>0.81822311281243576</v>
      </c>
      <c r="T24" s="38">
        <v>0.81683948336117473</v>
      </c>
      <c r="U24" s="38">
        <v>0.81558522781758558</v>
      </c>
      <c r="V24" s="38">
        <v>0.81444301128724117</v>
      </c>
      <c r="W24" s="38">
        <v>0.81339846342039679</v>
      </c>
      <c r="X24" s="38">
        <v>0.81243957066481876</v>
      </c>
      <c r="Y24" s="38">
        <v>0.81155621213962115</v>
      </c>
      <c r="Z24" s="38">
        <v>0.81073980103380672</v>
      </c>
      <c r="AA24" s="38">
        <v>0.80998300456043038</v>
      </c>
      <c r="AB24" s="38">
        <v>0.80927952309700402</v>
      </c>
      <c r="AC24" s="38">
        <v>0.80862391441520709</v>
      </c>
      <c r="AD24" s="38">
        <v>0.8080114526139478</v>
      </c>
      <c r="AE24" s="38">
        <v>0.80743801401680426</v>
      </c>
      <c r="AF24" s="38">
        <v>0.80689998420633857</v>
      </c>
      <c r="AG24" s="38">
        <v>0.80639418176402555</v>
      </c>
      <c r="AH24" s="38">
        <v>0.80591779531537022</v>
      </c>
      <c r="AI24" s="38">
        <v>0.80546833124847417</v>
      </c>
    </row>
    <row r="25" spans="1:35" x14ac:dyDescent="0.25">
      <c r="A25" s="23" t="s">
        <v>69</v>
      </c>
      <c r="B25" s="38">
        <v>1</v>
      </c>
      <c r="C25" s="38">
        <v>1</v>
      </c>
      <c r="D25" s="38">
        <v>1</v>
      </c>
      <c r="E25" s="38">
        <v>1</v>
      </c>
      <c r="F25" s="38">
        <v>1</v>
      </c>
      <c r="G25" s="38">
        <v>1</v>
      </c>
      <c r="H25" s="38">
        <v>0.74228100638502381</v>
      </c>
      <c r="I25" s="38">
        <v>0.72616476280994846</v>
      </c>
      <c r="J25" s="38">
        <v>0.7111431271803107</v>
      </c>
      <c r="K25" s="38">
        <v>0.69905841394705237</v>
      </c>
      <c r="L25" s="38">
        <v>0.68912601463403023</v>
      </c>
      <c r="M25" s="38">
        <v>0.68081794874187285</v>
      </c>
      <c r="N25" s="38">
        <v>0.67376587299970558</v>
      </c>
      <c r="O25" s="38">
        <v>0.66770498763791997</v>
      </c>
      <c r="P25" s="38">
        <v>0.66244004201980333</v>
      </c>
      <c r="Q25" s="38">
        <v>0.65782390788826417</v>
      </c>
      <c r="R25" s="38">
        <v>0.65374361426029515</v>
      </c>
      <c r="S25" s="38">
        <v>0.65011097875009582</v>
      </c>
      <c r="T25" s="38">
        <v>0.64685616211109342</v>
      </c>
      <c r="U25" s="38">
        <v>0.64392313447783145</v>
      </c>
      <c r="V25" s="38">
        <v>0.64126642296344316</v>
      </c>
      <c r="W25" s="38">
        <v>0.63884873711799084</v>
      </c>
      <c r="X25" s="38">
        <v>0.63663920771231775</v>
      </c>
      <c r="Y25" s="38">
        <v>0.63461206165526673</v>
      </c>
      <c r="Z25" s="38">
        <v>0.63274561203780033</v>
      </c>
      <c r="AA25" s="38">
        <v>0.63102147920452978</v>
      </c>
      <c r="AB25" s="38">
        <v>0.62942398346149941</v>
      </c>
      <c r="AC25" s="38">
        <v>0.6279396668600189</v>
      </c>
      <c r="AD25" s="38">
        <v>0.62655691314489126</v>
      </c>
      <c r="AE25" s="38">
        <v>0.62526564313591004</v>
      </c>
      <c r="AF25" s="38">
        <v>0.6240570686344874</v>
      </c>
      <c r="AG25" s="38">
        <v>0.62292349214420506</v>
      </c>
      <c r="AH25" s="38">
        <v>0.61012535872279949</v>
      </c>
      <c r="AI25" s="38">
        <v>0.59732722530139382</v>
      </c>
    </row>
    <row r="26" spans="1:35" x14ac:dyDescent="0.25">
      <c r="A26" s="23" t="s">
        <v>165</v>
      </c>
      <c r="B26" s="38">
        <v>1</v>
      </c>
      <c r="C26" s="38">
        <v>1</v>
      </c>
      <c r="D26" s="38">
        <v>1</v>
      </c>
      <c r="E26" s="38">
        <v>1</v>
      </c>
      <c r="F26" s="38">
        <v>1</v>
      </c>
      <c r="G26" s="38">
        <v>1</v>
      </c>
      <c r="H26" s="38">
        <v>0.99467033502237689</v>
      </c>
      <c r="I26" s="38">
        <v>0.99318286645348153</v>
      </c>
      <c r="J26" s="38">
        <v>0.99146106877654872</v>
      </c>
      <c r="K26" s="38">
        <v>0.98949289572372723</v>
      </c>
      <c r="L26" s="38">
        <v>0.98726704282763666</v>
      </c>
      <c r="M26" s="38">
        <v>0.98477288774035743</v>
      </c>
      <c r="N26" s="38">
        <v>0.98200043643606616</v>
      </c>
      <c r="O26" s="38">
        <v>0.9789402746147341</v>
      </c>
      <c r="P26" s="38">
        <v>0.97558352371493295</v>
      </c>
      <c r="Q26" s="38">
        <v>0.9719218010209324</v>
      </c>
      <c r="R26" s="38">
        <v>0.96794718341513841</v>
      </c>
      <c r="S26" s="38">
        <v>0.96365217438331885</v>
      </c>
      <c r="T26" s="38">
        <v>0.95902967392851302</v>
      </c>
      <c r="U26" s="38">
        <v>0.95407295109125634</v>
      </c>
      <c r="V26" s="38">
        <v>0.94877561880979655</v>
      </c>
      <c r="W26" s="38">
        <v>0.94313161088519581</v>
      </c>
      <c r="X26" s="38">
        <v>0.93713516084331672</v>
      </c>
      <c r="Y26" s="38">
        <v>0.93078078250928686</v>
      </c>
      <c r="Z26" s="38">
        <v>0.92406325213061047</v>
      </c>
      <c r="AA26" s="38">
        <v>0.91697759190310091</v>
      </c>
      <c r="AB26" s="38">
        <v>0.90951905476957617</v>
      </c>
      <c r="AC26" s="38">
        <v>0.90168311037511673</v>
      </c>
      <c r="AD26" s="38">
        <v>0.8934654320748725</v>
      </c>
      <c r="AE26" s="38">
        <v>0.88486188490116124</v>
      </c>
      <c r="AF26" s="38">
        <v>0.87586851440609836</v>
      </c>
      <c r="AG26" s="38">
        <v>0.86648153630440927</v>
      </c>
      <c r="AH26" s="38">
        <v>0.85669732684853228</v>
      </c>
      <c r="AI26" s="38">
        <v>0.84651241387474885</v>
      </c>
    </row>
    <row r="27" spans="1:35" x14ac:dyDescent="0.25">
      <c r="A27" s="23" t="s">
        <v>166</v>
      </c>
      <c r="B27" s="38">
        <v>1</v>
      </c>
      <c r="C27" s="38">
        <v>1</v>
      </c>
      <c r="D27" s="38">
        <v>1</v>
      </c>
      <c r="E27" s="38">
        <v>1</v>
      </c>
      <c r="F27" s="38">
        <v>1</v>
      </c>
      <c r="G27" s="38">
        <v>1</v>
      </c>
      <c r="H27" s="38">
        <v>0.81974408277374367</v>
      </c>
      <c r="I27" s="38">
        <v>0.80804642123626746</v>
      </c>
      <c r="J27" s="38">
        <v>0.79731288748431395</v>
      </c>
      <c r="K27" s="38">
        <v>0.78738193019647251</v>
      </c>
      <c r="L27" s="38">
        <v>0.77811118363101028</v>
      </c>
      <c r="M27" s="38">
        <v>0.76950847428341862</v>
      </c>
      <c r="N27" s="38">
        <v>0.76162696090312609</v>
      </c>
      <c r="O27" s="38">
        <v>0.75434813484106833</v>
      </c>
      <c r="P27" s="38">
        <v>0.74758196945954725</v>
      </c>
      <c r="Q27" s="38">
        <v>0.7412586894744434</v>
      </c>
      <c r="R27" s="38">
        <v>0.73532332395383271</v>
      </c>
      <c r="S27" s="38">
        <v>0.72973171894946842</v>
      </c>
      <c r="T27" s="38">
        <v>0.72444791853915702</v>
      </c>
      <c r="U27" s="38">
        <v>0.71944219474381388</v>
      </c>
      <c r="V27" s="38">
        <v>0.71468970221057426</v>
      </c>
      <c r="W27" s="38">
        <v>0.71016941712466652</v>
      </c>
      <c r="X27" s="38">
        <v>0.7058632542563702</v>
      </c>
      <c r="Y27" s="38">
        <v>0.70175560644396118</v>
      </c>
      <c r="Z27" s="38">
        <v>0.6978328751590418</v>
      </c>
      <c r="AA27" s="38">
        <v>0.69408301887675072</v>
      </c>
      <c r="AB27" s="38">
        <v>0.69049533336205327</v>
      </c>
      <c r="AC27" s="38">
        <v>0.68706028189095147</v>
      </c>
      <c r="AD27" s="38">
        <v>0.68376926070975586</v>
      </c>
      <c r="AE27" s="38">
        <v>0.68061445128502618</v>
      </c>
      <c r="AF27" s="38">
        <v>0.6775886958413041</v>
      </c>
      <c r="AG27" s="38">
        <v>0.6746854680636617</v>
      </c>
      <c r="AH27" s="38">
        <v>0.67189875817831801</v>
      </c>
      <c r="AI27" s="38">
        <v>0.66922325797684745</v>
      </c>
    </row>
    <row r="28" spans="1:35" x14ac:dyDescent="0.25">
      <c r="A28" s="23" t="s">
        <v>167</v>
      </c>
      <c r="B28" s="38">
        <v>1</v>
      </c>
      <c r="C28" s="38">
        <v>1</v>
      </c>
      <c r="D28" s="38">
        <v>1</v>
      </c>
      <c r="E28" s="38">
        <v>1</v>
      </c>
      <c r="F28" s="38">
        <v>1</v>
      </c>
      <c r="G28" s="38">
        <v>1</v>
      </c>
      <c r="H28" s="38">
        <v>0.97990784916070239</v>
      </c>
      <c r="I28" s="38">
        <v>0.97545948104697344</v>
      </c>
      <c r="J28" s="38">
        <v>0.97058677417753125</v>
      </c>
      <c r="K28" s="38">
        <v>0.96529562444738282</v>
      </c>
      <c r="L28" s="38">
        <v>0.9595963535159131</v>
      </c>
      <c r="M28" s="38">
        <v>0.95350815803912392</v>
      </c>
      <c r="N28" s="38">
        <v>0.9470644858132744</v>
      </c>
      <c r="O28" s="38">
        <v>0.94026509317890783</v>
      </c>
      <c r="P28" s="38">
        <v>0.93311073301906255</v>
      </c>
      <c r="Q28" s="38">
        <v>0.92560308329190533</v>
      </c>
      <c r="R28" s="38">
        <v>0.91774473633267684</v>
      </c>
      <c r="S28" s="38">
        <v>0.90953910440392305</v>
      </c>
      <c r="T28" s="38">
        <v>0.90099038686651789</v>
      </c>
      <c r="U28" s="38">
        <v>0.89210351634641727</v>
      </c>
      <c r="V28" s="38">
        <v>0.88288410473393919</v>
      </c>
      <c r="W28" s="38">
        <v>0.87333841057790085</v>
      </c>
      <c r="X28" s="38">
        <v>0.86347324248840573</v>
      </c>
      <c r="Y28" s="38">
        <v>0.85329594819059174</v>
      </c>
      <c r="Z28" s="38">
        <v>0.84281436128427467</v>
      </c>
      <c r="AA28" s="38">
        <v>0.83203672653625027</v>
      </c>
      <c r="AB28" s="38">
        <v>0.82097164690472635</v>
      </c>
      <c r="AC28" s="38">
        <v>0.80962807451868002</v>
      </c>
      <c r="AD28" s="38">
        <v>0.79801521506452688</v>
      </c>
      <c r="AE28" s="38">
        <v>0.78614249770375588</v>
      </c>
      <c r="AF28" s="38">
        <v>0.77401950166240152</v>
      </c>
      <c r="AG28" s="38">
        <v>0.76165594890587929</v>
      </c>
      <c r="AH28" s="38">
        <v>0.74906163145243099</v>
      </c>
      <c r="AI28" s="38">
        <v>0.73624636085882056</v>
      </c>
    </row>
    <row r="29" spans="1:35" x14ac:dyDescent="0.25">
      <c r="A29" s="23" t="s">
        <v>168</v>
      </c>
      <c r="B29" s="38">
        <v>1</v>
      </c>
      <c r="C29" s="38">
        <v>1</v>
      </c>
      <c r="D29" s="38">
        <v>1</v>
      </c>
      <c r="E29" s="38">
        <v>1</v>
      </c>
      <c r="F29" s="38">
        <v>1</v>
      </c>
      <c r="G29" s="38">
        <v>1</v>
      </c>
      <c r="H29" s="38">
        <v>0.98691475348624946</v>
      </c>
      <c r="I29" s="38">
        <v>0.98376669953220419</v>
      </c>
      <c r="J29" s="38">
        <v>0.98027422025417721</v>
      </c>
      <c r="K29" s="38">
        <v>0.97644759676325232</v>
      </c>
      <c r="L29" s="38">
        <v>0.9722991197562415</v>
      </c>
      <c r="M29" s="38">
        <v>0.96784263943061</v>
      </c>
      <c r="N29" s="38">
        <v>0.96309317886811285</v>
      </c>
      <c r="O29" s="38">
        <v>0.95806660283078449</v>
      </c>
      <c r="P29" s="38">
        <v>0.95277933509107582</v>
      </c>
      <c r="Q29" s="38">
        <v>0.94724811835155054</v>
      </c>
      <c r="R29" s="38">
        <v>0.94148981156476375</v>
      </c>
      <c r="S29" s="38">
        <v>0.93552122008758598</v>
      </c>
      <c r="T29" s="38">
        <v>0.92935895462951679</v>
      </c>
      <c r="U29" s="38">
        <v>0.92301931540496285</v>
      </c>
      <c r="V29" s="38">
        <v>0.91651819829176295</v>
      </c>
      <c r="W29" s="38">
        <v>0.90987102014426768</v>
      </c>
      <c r="X29" s="38">
        <v>0.90082212742428425</v>
      </c>
      <c r="Y29" s="38">
        <v>0.89376621499131204</v>
      </c>
      <c r="Z29" s="38">
        <v>0.88400361440576458</v>
      </c>
      <c r="AA29" s="38">
        <v>0.87375223074919173</v>
      </c>
      <c r="AB29" s="38">
        <v>0.86300745002856405</v>
      </c>
      <c r="AC29" s="38">
        <v>0.85510020181347934</v>
      </c>
      <c r="AD29" s="38">
        <v>0.84714016746089915</v>
      </c>
      <c r="AE29" s="38">
        <v>0.83559783452784941</v>
      </c>
      <c r="AF29" s="38">
        <v>0.82359220004972467</v>
      </c>
      <c r="AG29" s="38">
        <v>0.81112103682023895</v>
      </c>
      <c r="AH29" s="38">
        <v>0.79818224257892001</v>
      </c>
      <c r="AI29" s="38">
        <v>0.78477383083675734</v>
      </c>
    </row>
    <row r="30" spans="1:35" x14ac:dyDescent="0.25">
      <c r="A30" s="23" t="s">
        <v>70</v>
      </c>
      <c r="B30" s="38">
        <v>1</v>
      </c>
      <c r="C30" s="38">
        <v>1</v>
      </c>
      <c r="D30" s="38">
        <v>1</v>
      </c>
      <c r="E30" s="38">
        <v>1</v>
      </c>
      <c r="F30" s="38">
        <v>1</v>
      </c>
      <c r="G30" s="38">
        <v>1</v>
      </c>
      <c r="H30" s="38">
        <v>0.74228100638502381</v>
      </c>
      <c r="I30" s="38">
        <v>0.72616476280994846</v>
      </c>
      <c r="J30" s="38">
        <v>0.7111431271803107</v>
      </c>
      <c r="K30" s="38">
        <v>0.69905841394705226</v>
      </c>
      <c r="L30" s="38">
        <v>0.68912601463403012</v>
      </c>
      <c r="M30" s="38">
        <v>0.68081794874187263</v>
      </c>
      <c r="N30" s="38">
        <v>0.67376587299970525</v>
      </c>
      <c r="O30" s="38">
        <v>0.66770498763791963</v>
      </c>
      <c r="P30" s="38">
        <v>0.662440042019803</v>
      </c>
      <c r="Q30" s="38">
        <v>0.65782390788826395</v>
      </c>
      <c r="R30" s="38">
        <v>0.65374361426029493</v>
      </c>
      <c r="S30" s="38">
        <v>0.65011097875009571</v>
      </c>
      <c r="T30" s="38">
        <v>0.64685616211109342</v>
      </c>
      <c r="U30" s="38">
        <v>0.64392313447783156</v>
      </c>
      <c r="V30" s="38">
        <v>0.64126642296344349</v>
      </c>
      <c r="W30" s="38">
        <v>0.63884873711799117</v>
      </c>
      <c r="X30" s="38">
        <v>0.63663920771231797</v>
      </c>
      <c r="Y30" s="38">
        <v>0.63461206165526685</v>
      </c>
      <c r="Z30" s="38">
        <v>0.63274561203780055</v>
      </c>
      <c r="AA30" s="38">
        <v>0.63102147920453</v>
      </c>
      <c r="AB30" s="38">
        <v>0.62942398346149953</v>
      </c>
      <c r="AC30" s="38">
        <v>0.62793966686001912</v>
      </c>
      <c r="AD30" s="38">
        <v>0.62655691314489137</v>
      </c>
      <c r="AE30" s="38">
        <v>0.62526564313591027</v>
      </c>
      <c r="AF30" s="38">
        <v>0.62405706863448751</v>
      </c>
      <c r="AG30" s="38">
        <v>0.62292349214420517</v>
      </c>
      <c r="AH30" s="38">
        <v>0.62185814275430618</v>
      </c>
      <c r="AI30" s="38">
        <v>0.62085504079073495</v>
      </c>
    </row>
    <row r="31" spans="1:35" x14ac:dyDescent="0.25">
      <c r="A31" s="23" t="s">
        <v>169</v>
      </c>
      <c r="B31" s="38">
        <v>1</v>
      </c>
      <c r="C31" s="38">
        <v>1</v>
      </c>
      <c r="D31" s="38">
        <v>1</v>
      </c>
      <c r="E31" s="38">
        <v>1</v>
      </c>
      <c r="F31" s="38">
        <v>1</v>
      </c>
      <c r="G31" s="38">
        <v>1</v>
      </c>
      <c r="H31" s="38">
        <v>0.95368619636066376</v>
      </c>
      <c r="I31" s="38">
        <v>0.94398317565043022</v>
      </c>
      <c r="J31" s="38">
        <v>0.93373006632615774</v>
      </c>
      <c r="K31" s="38">
        <v>0.92347695700188515</v>
      </c>
      <c r="L31" s="38">
        <v>0.91322384767761267</v>
      </c>
      <c r="M31" s="38">
        <v>0.90297073835334007</v>
      </c>
      <c r="N31" s="38">
        <v>0.89271762902906759</v>
      </c>
      <c r="O31" s="38">
        <v>0.882464519704795</v>
      </c>
      <c r="P31" s="38">
        <v>0.87221141038052252</v>
      </c>
      <c r="Q31" s="38">
        <v>0.86195830105624993</v>
      </c>
      <c r="R31" s="38">
        <v>0.85170519173197745</v>
      </c>
      <c r="S31" s="38">
        <v>0.84145208240770486</v>
      </c>
      <c r="T31" s="38">
        <v>0.83119897308343238</v>
      </c>
      <c r="U31" s="38">
        <v>0.82094586375915979</v>
      </c>
      <c r="V31" s="38">
        <v>0.81069275443488731</v>
      </c>
      <c r="W31" s="38">
        <v>0.80043964511061472</v>
      </c>
      <c r="X31" s="38">
        <v>0.79018653578634224</v>
      </c>
      <c r="Y31" s="38">
        <v>0.77993342646206965</v>
      </c>
      <c r="Z31" s="38">
        <v>0.76968031713779717</v>
      </c>
      <c r="AA31" s="38">
        <v>0.75942720781352457</v>
      </c>
      <c r="AB31" s="38">
        <v>0.74917409848925209</v>
      </c>
      <c r="AC31" s="38">
        <v>0.7389209891649795</v>
      </c>
      <c r="AD31" s="38">
        <v>0.72866787984070702</v>
      </c>
      <c r="AE31" s="38">
        <v>0.71841477051643443</v>
      </c>
      <c r="AF31" s="38">
        <v>0.70816166119216195</v>
      </c>
      <c r="AG31" s="38">
        <v>0.69790855186788925</v>
      </c>
      <c r="AH31" s="38">
        <v>0.68765544254361677</v>
      </c>
      <c r="AI31" s="38">
        <v>0.67740233321934407</v>
      </c>
    </row>
    <row r="32" spans="1:35" x14ac:dyDescent="0.25">
      <c r="A32" s="23" t="s">
        <v>170</v>
      </c>
      <c r="B32" s="38">
        <v>1</v>
      </c>
      <c r="C32" s="38">
        <v>1</v>
      </c>
      <c r="D32" s="38">
        <v>1</v>
      </c>
      <c r="E32" s="38">
        <v>1</v>
      </c>
      <c r="F32" s="38">
        <v>1</v>
      </c>
      <c r="G32" s="38">
        <v>1</v>
      </c>
      <c r="H32" s="38">
        <v>0.93827752458172542</v>
      </c>
      <c r="I32" s="38">
        <v>0.93166563134717584</v>
      </c>
      <c r="J32" s="38">
        <v>0.92515015467610184</v>
      </c>
      <c r="K32" s="38">
        <v>0.91874548414049617</v>
      </c>
      <c r="L32" s="38">
        <v>0.9124617744421657</v>
      </c>
      <c r="M32" s="38">
        <v>0.90630578307645371</v>
      </c>
      <c r="N32" s="38">
        <v>0.90028161949545338</v>
      </c>
      <c r="O32" s="38">
        <v>0.89439136368445404</v>
      </c>
      <c r="P32" s="38">
        <v>0.88863555827234553</v>
      </c>
      <c r="Q32" s="38">
        <v>0.88301359276697156</v>
      </c>
      <c r="R32" s="38">
        <v>0.87752400068520708</v>
      </c>
      <c r="S32" s="38">
        <v>0.87216468820373727</v>
      </c>
      <c r="T32" s="38">
        <v>0.86693310968785997</v>
      </c>
      <c r="U32" s="38">
        <v>0.86182640227014518</v>
      </c>
      <c r="V32" s="38">
        <v>0.85684148893607459</v>
      </c>
      <c r="W32" s="38">
        <v>0.85197515739250551</v>
      </c>
      <c r="X32" s="38">
        <v>0.84722412029274397</v>
      </c>
      <c r="Y32" s="38">
        <v>0.84258506108377995</v>
      </c>
      <c r="Z32" s="38">
        <v>0.83805466874308987</v>
      </c>
      <c r="AA32" s="38">
        <v>0.8336296639130385</v>
      </c>
      <c r="AB32" s="38">
        <v>0.82930681836329623</v>
      </c>
      <c r="AC32" s="38">
        <v>0.8250829692716829</v>
      </c>
      <c r="AD32" s="38">
        <v>0.82095502947780485</v>
      </c>
      <c r="AE32" s="38">
        <v>0.81691999460640408</v>
      </c>
      <c r="AF32" s="38">
        <v>0.81297494775941825</v>
      </c>
      <c r="AG32" s="38">
        <v>0.80911706232302238</v>
      </c>
      <c r="AH32" s="38">
        <v>0.80534360331763832</v>
      </c>
      <c r="AI32" s="38">
        <v>0.80165192762695381</v>
      </c>
    </row>
    <row r="33" spans="1:35" x14ac:dyDescent="0.25">
      <c r="A33" s="23" t="s">
        <v>171</v>
      </c>
      <c r="B33" s="38">
        <v>1</v>
      </c>
      <c r="C33" s="38">
        <v>1</v>
      </c>
      <c r="D33" s="38">
        <v>1</v>
      </c>
      <c r="E33" s="38">
        <v>1</v>
      </c>
      <c r="F33" s="38">
        <v>1</v>
      </c>
      <c r="G33" s="38">
        <v>1</v>
      </c>
      <c r="H33" s="38">
        <v>0.99999395380816014</v>
      </c>
      <c r="I33" s="38">
        <v>0.99999193857450008</v>
      </c>
      <c r="J33" s="38">
        <v>0.99998940027027905</v>
      </c>
      <c r="K33" s="38">
        <v>0.99998713703430542</v>
      </c>
      <c r="L33" s="38">
        <v>0.99998386677336948</v>
      </c>
      <c r="M33" s="38">
        <v>0.99998064379677409</v>
      </c>
      <c r="N33" s="38">
        <v>0.99997710943935025</v>
      </c>
      <c r="O33" s="38">
        <v>0.99997395552991952</v>
      </c>
      <c r="P33" s="38">
        <v>0.99996953983144587</v>
      </c>
      <c r="Q33" s="38">
        <v>0.99996570059453105</v>
      </c>
      <c r="R33" s="38">
        <v>0.99996230025941424</v>
      </c>
      <c r="S33" s="38">
        <v>0.99995776424503269</v>
      </c>
      <c r="T33" s="38">
        <v>0.99995398256326318</v>
      </c>
      <c r="U33" s="38">
        <v>0.99994947380921861</v>
      </c>
      <c r="V33" s="38">
        <v>0.99994711712529016</v>
      </c>
      <c r="W33" s="38">
        <v>0.99994276571745844</v>
      </c>
      <c r="X33" s="38">
        <v>0.9999382395991766</v>
      </c>
      <c r="Y33" s="38">
        <v>0.99993393445812695</v>
      </c>
      <c r="Z33" s="38">
        <v>0.9999298341832793</v>
      </c>
      <c r="AA33" s="38">
        <v>0.99992757813340505</v>
      </c>
      <c r="AB33" s="38">
        <v>0.99992257395703876</v>
      </c>
      <c r="AC33" s="38">
        <v>0.9999211872574687</v>
      </c>
      <c r="AD33" s="38">
        <v>0.99991625089051528</v>
      </c>
      <c r="AE33" s="38">
        <v>0.9999122913846421</v>
      </c>
      <c r="AF33" s="38">
        <v>0.99990741906838743</v>
      </c>
      <c r="AG33" s="38">
        <v>0.99990318170162251</v>
      </c>
      <c r="AH33" s="38">
        <v>0.99989936138415847</v>
      </c>
      <c r="AI33" s="38">
        <v>0.99989464236070813</v>
      </c>
    </row>
    <row r="37" spans="1:35" x14ac:dyDescent="0.25">
      <c r="A37" s="38" t="s">
        <v>8</v>
      </c>
      <c r="B37" s="72">
        <v>2017</v>
      </c>
      <c r="C37" s="72">
        <v>2018</v>
      </c>
      <c r="D37" s="72">
        <v>2019</v>
      </c>
      <c r="E37" s="72">
        <v>2020</v>
      </c>
      <c r="F37" s="72">
        <v>2021</v>
      </c>
      <c r="G37" s="72">
        <v>2022</v>
      </c>
      <c r="H37" s="72">
        <v>2023</v>
      </c>
      <c r="I37" s="72">
        <v>2024</v>
      </c>
      <c r="J37" s="72">
        <v>2025</v>
      </c>
      <c r="K37" s="72">
        <v>2026</v>
      </c>
      <c r="L37" s="72">
        <v>2027</v>
      </c>
      <c r="M37" s="72">
        <v>2028</v>
      </c>
      <c r="N37" s="72">
        <v>2029</v>
      </c>
      <c r="O37" s="72">
        <v>2030</v>
      </c>
      <c r="P37" s="72">
        <v>2031</v>
      </c>
      <c r="Q37" s="72">
        <v>2032</v>
      </c>
      <c r="R37" s="72">
        <v>2033</v>
      </c>
      <c r="S37" s="72">
        <v>2034</v>
      </c>
      <c r="T37" s="72">
        <v>2035</v>
      </c>
      <c r="U37" s="72">
        <v>2036</v>
      </c>
      <c r="V37" s="72">
        <v>2037</v>
      </c>
      <c r="W37" s="72">
        <v>2038</v>
      </c>
      <c r="X37" s="72">
        <v>2039</v>
      </c>
      <c r="Y37" s="72">
        <v>2040</v>
      </c>
      <c r="Z37" s="72">
        <v>2041</v>
      </c>
      <c r="AA37" s="72">
        <v>2042</v>
      </c>
      <c r="AB37" s="72">
        <v>2043</v>
      </c>
      <c r="AC37" s="72">
        <v>2044</v>
      </c>
      <c r="AD37" s="72">
        <v>2045</v>
      </c>
      <c r="AE37" s="72">
        <v>2046</v>
      </c>
      <c r="AF37" s="72">
        <v>2047</v>
      </c>
      <c r="AG37" s="72">
        <v>2048</v>
      </c>
      <c r="AH37" s="72">
        <v>2049</v>
      </c>
      <c r="AI37" s="72">
        <v>2050</v>
      </c>
    </row>
    <row r="38" spans="1:35" x14ac:dyDescent="0.25">
      <c r="A38" s="2" t="s">
        <v>61</v>
      </c>
      <c r="B38" s="2">
        <f>B10</f>
        <v>1</v>
      </c>
      <c r="C38" s="2">
        <f t="shared" ref="C38:AI38" si="0">C10</f>
        <v>1</v>
      </c>
      <c r="D38" s="2">
        <f t="shared" si="0"/>
        <v>1</v>
      </c>
      <c r="E38" s="2">
        <f t="shared" si="0"/>
        <v>1</v>
      </c>
      <c r="F38" s="2">
        <f t="shared" si="0"/>
        <v>1</v>
      </c>
      <c r="G38" s="2">
        <f t="shared" si="0"/>
        <v>1</v>
      </c>
      <c r="H38" s="2">
        <f t="shared" si="0"/>
        <v>0.78293363587079179</v>
      </c>
      <c r="I38" s="2">
        <f t="shared" si="0"/>
        <v>0.76925192558385236</v>
      </c>
      <c r="J38" s="2">
        <f t="shared" si="0"/>
        <v>0.75686780326006542</v>
      </c>
      <c r="K38" s="2">
        <f t="shared" si="0"/>
        <v>0.74558998772658325</v>
      </c>
      <c r="L38" s="2">
        <f t="shared" si="0"/>
        <v>0.73524488832590773</v>
      </c>
      <c r="M38" s="2">
        <f t="shared" si="0"/>
        <v>0.72585212579193825</v>
      </c>
      <c r="N38" s="2">
        <f t="shared" si="0"/>
        <v>0.71745877248729695</v>
      </c>
      <c r="O38" s="2">
        <f t="shared" si="0"/>
        <v>0.70987841363821447</v>
      </c>
      <c r="P38" s="2">
        <f t="shared" si="0"/>
        <v>0.70297009524126375</v>
      </c>
      <c r="Q38" s="2">
        <f t="shared" si="0"/>
        <v>0.69662516624786464</v>
      </c>
      <c r="R38" s="2">
        <f t="shared" si="0"/>
        <v>0.69075834951295512</v>
      </c>
      <c r="S38" s="2">
        <f t="shared" si="0"/>
        <v>0.6852852372236139</v>
      </c>
      <c r="T38" s="2">
        <f t="shared" si="0"/>
        <v>0.67961208968693021</v>
      </c>
      <c r="U38" s="2">
        <f t="shared" si="0"/>
        <v>0.67380733427740702</v>
      </c>
      <c r="V38" s="2">
        <f t="shared" si="0"/>
        <v>0.66867772993880981</v>
      </c>
      <c r="W38" s="2">
        <f t="shared" si="0"/>
        <v>0.66411196006202322</v>
      </c>
      <c r="X38" s="2">
        <f t="shared" si="0"/>
        <v>0.66002190452327747</v>
      </c>
      <c r="Y38" s="2">
        <f t="shared" si="0"/>
        <v>0.656336896679661</v>
      </c>
      <c r="Z38" s="2">
        <f t="shared" si="0"/>
        <v>0.65299960609395935</v>
      </c>
      <c r="AA38" s="2">
        <f t="shared" si="0"/>
        <v>0.64996303426584467</v>
      </c>
      <c r="AB38" s="2">
        <f t="shared" si="0"/>
        <v>0.64718828748232138</v>
      </c>
      <c r="AC38" s="2">
        <f t="shared" si="0"/>
        <v>0.64464290195838314</v>
      </c>
      <c r="AD38" s="2">
        <f t="shared" si="0"/>
        <v>0.64229956782608399</v>
      </c>
      <c r="AE38" s="2">
        <f t="shared" si="0"/>
        <v>0.64013514539086758</v>
      </c>
      <c r="AF38" s="2">
        <f t="shared" si="0"/>
        <v>0.63812989842666945</v>
      </c>
      <c r="AG38" s="2">
        <f t="shared" si="0"/>
        <v>0.63626689062617836</v>
      </c>
      <c r="AH38" s="2">
        <f t="shared" si="0"/>
        <v>0.63453150608759434</v>
      </c>
      <c r="AI38" s="2">
        <f t="shared" si="0"/>
        <v>0.63291106508334583</v>
      </c>
    </row>
    <row r="39" spans="1:35" x14ac:dyDescent="0.25">
      <c r="A39" s="2" t="s">
        <v>63</v>
      </c>
      <c r="B39" s="2">
        <f>B14</f>
        <v>1</v>
      </c>
      <c r="C39" s="2">
        <f t="shared" ref="C39:AI39" si="1">C14</f>
        <v>1</v>
      </c>
      <c r="D39" s="2">
        <f t="shared" si="1"/>
        <v>1</v>
      </c>
      <c r="E39" s="2">
        <f t="shared" si="1"/>
        <v>1</v>
      </c>
      <c r="F39" s="2">
        <f t="shared" si="1"/>
        <v>1</v>
      </c>
      <c r="G39" s="2">
        <f t="shared" si="1"/>
        <v>1</v>
      </c>
      <c r="H39" s="2">
        <f t="shared" si="1"/>
        <v>0.78293363587079179</v>
      </c>
      <c r="I39" s="2">
        <f t="shared" si="1"/>
        <v>0.76925192558385236</v>
      </c>
      <c r="J39" s="2">
        <f t="shared" si="1"/>
        <v>0.75686780326006553</v>
      </c>
      <c r="K39" s="2">
        <f t="shared" si="1"/>
        <v>0.74558998772658325</v>
      </c>
      <c r="L39" s="2">
        <f t="shared" si="1"/>
        <v>0.73524488832590773</v>
      </c>
      <c r="M39" s="2">
        <f t="shared" si="1"/>
        <v>0.72585212579193825</v>
      </c>
      <c r="N39" s="2">
        <f t="shared" si="1"/>
        <v>0.71745877248729695</v>
      </c>
      <c r="O39" s="2">
        <f t="shared" si="1"/>
        <v>0.70987841363821447</v>
      </c>
      <c r="P39" s="2">
        <f t="shared" si="1"/>
        <v>0.70297009524126375</v>
      </c>
      <c r="Q39" s="2">
        <f t="shared" si="1"/>
        <v>0.69662516624786464</v>
      </c>
      <c r="R39" s="2">
        <f t="shared" si="1"/>
        <v>0.69075834951295512</v>
      </c>
      <c r="S39" s="2">
        <f t="shared" si="1"/>
        <v>0.6852852372236139</v>
      </c>
      <c r="T39" s="2">
        <f t="shared" si="1"/>
        <v>0.67961208968693021</v>
      </c>
      <c r="U39" s="2">
        <f t="shared" si="1"/>
        <v>0.67380733427740702</v>
      </c>
      <c r="V39" s="2">
        <f t="shared" si="1"/>
        <v>0.66867772993880981</v>
      </c>
      <c r="W39" s="2">
        <f t="shared" si="1"/>
        <v>0.66411196006202322</v>
      </c>
      <c r="X39" s="2">
        <f t="shared" si="1"/>
        <v>0.66002190452327747</v>
      </c>
      <c r="Y39" s="2">
        <f t="shared" si="1"/>
        <v>0.656336896679661</v>
      </c>
      <c r="Z39" s="2">
        <f t="shared" si="1"/>
        <v>0.65299960609395935</v>
      </c>
      <c r="AA39" s="2">
        <f t="shared" si="1"/>
        <v>0.64996303426584467</v>
      </c>
      <c r="AB39" s="2">
        <f t="shared" si="1"/>
        <v>0.64718828748232138</v>
      </c>
      <c r="AC39" s="2">
        <f t="shared" si="1"/>
        <v>0.64464290195838314</v>
      </c>
      <c r="AD39" s="2">
        <f t="shared" si="1"/>
        <v>0.64229956782608399</v>
      </c>
      <c r="AE39" s="2">
        <f t="shared" si="1"/>
        <v>0.64013514539086758</v>
      </c>
      <c r="AF39" s="2">
        <f t="shared" si="1"/>
        <v>0.63812989842666945</v>
      </c>
      <c r="AG39" s="2">
        <f t="shared" si="1"/>
        <v>0.63626689062617836</v>
      </c>
      <c r="AH39" s="2">
        <f t="shared" si="1"/>
        <v>0.63453150608759434</v>
      </c>
      <c r="AI39" s="2">
        <f t="shared" si="1"/>
        <v>0.63291106508334583</v>
      </c>
    </row>
    <row r="40" spans="1:35" x14ac:dyDescent="0.25">
      <c r="A40" s="2" t="s">
        <v>65</v>
      </c>
      <c r="B40" s="2">
        <f>B16</f>
        <v>1</v>
      </c>
      <c r="C40" s="2">
        <f t="shared" ref="C40:AI40" si="2">C16</f>
        <v>1</v>
      </c>
      <c r="D40" s="2">
        <f t="shared" si="2"/>
        <v>1</v>
      </c>
      <c r="E40" s="2">
        <f t="shared" si="2"/>
        <v>1</v>
      </c>
      <c r="F40" s="2">
        <f t="shared" si="2"/>
        <v>1</v>
      </c>
      <c r="G40" s="2">
        <f t="shared" si="2"/>
        <v>1</v>
      </c>
      <c r="H40" s="2">
        <f t="shared" si="2"/>
        <v>0.88949348735240319</v>
      </c>
      <c r="I40" s="2">
        <f t="shared" si="2"/>
        <v>0.88252825302450666</v>
      </c>
      <c r="J40" s="2">
        <f t="shared" si="2"/>
        <v>0.87622360893239715</v>
      </c>
      <c r="K40" s="2">
        <f t="shared" si="2"/>
        <v>0.87048217556989704</v>
      </c>
      <c r="L40" s="2">
        <f t="shared" si="2"/>
        <v>0.86521557951137151</v>
      </c>
      <c r="M40" s="2">
        <f t="shared" si="2"/>
        <v>0.86043380949407811</v>
      </c>
      <c r="N40" s="2">
        <f t="shared" si="2"/>
        <v>0.85616082962989692</v>
      </c>
      <c r="O40" s="2">
        <f t="shared" si="2"/>
        <v>0.85230173785218222</v>
      </c>
      <c r="P40" s="2">
        <f t="shared" si="2"/>
        <v>0.8487847757591892</v>
      </c>
      <c r="Q40" s="2">
        <f t="shared" si="2"/>
        <v>0.84555463008982223</v>
      </c>
      <c r="R40" s="2">
        <f t="shared" si="2"/>
        <v>0.84256788702477736</v>
      </c>
      <c r="S40" s="2">
        <f t="shared" si="2"/>
        <v>0.83978157531384001</v>
      </c>
      <c r="T40" s="2">
        <f t="shared" si="2"/>
        <v>0.8368934274769827</v>
      </c>
      <c r="U40" s="2">
        <f t="shared" si="2"/>
        <v>0.83393827926849839</v>
      </c>
      <c r="V40" s="2">
        <f t="shared" si="2"/>
        <v>0.83132684433248505</v>
      </c>
      <c r="W40" s="2">
        <f t="shared" si="2"/>
        <v>0.82900245239521186</v>
      </c>
      <c r="X40" s="2">
        <f t="shared" si="2"/>
        <v>0.82692024230275951</v>
      </c>
      <c r="Y40" s="2">
        <f t="shared" si="2"/>
        <v>0.82504423830964568</v>
      </c>
      <c r="Z40" s="2">
        <f t="shared" si="2"/>
        <v>0.82334525401147041</v>
      </c>
      <c r="AA40" s="2">
        <f t="shared" si="2"/>
        <v>0.8217993628989757</v>
      </c>
      <c r="AB40" s="2">
        <f t="shared" si="2"/>
        <v>0.82038676453645476</v>
      </c>
      <c r="AC40" s="2">
        <f t="shared" si="2"/>
        <v>0.81909093190608639</v>
      </c>
      <c r="AD40" s="2">
        <f t="shared" si="2"/>
        <v>0.8178979618023704</v>
      </c>
      <c r="AE40" s="2">
        <f t="shared" si="2"/>
        <v>0.81679607401716936</v>
      </c>
      <c r="AF40" s="2">
        <f t="shared" si="2"/>
        <v>0.81577522101721389</v>
      </c>
      <c r="AG40" s="2">
        <f t="shared" si="2"/>
        <v>0.81482678068241854</v>
      </c>
      <c r="AH40" s="2">
        <f t="shared" si="2"/>
        <v>0.81394331219004834</v>
      </c>
      <c r="AI40" s="2">
        <f t="shared" si="2"/>
        <v>0.81311836040606733</v>
      </c>
    </row>
    <row r="41" spans="1:35" x14ac:dyDescent="0.25">
      <c r="A41" s="2" t="s">
        <v>60</v>
      </c>
      <c r="B41" s="2">
        <f>B9</f>
        <v>1</v>
      </c>
      <c r="C41" s="2">
        <f t="shared" ref="C41:AI41" si="3">C9</f>
        <v>1</v>
      </c>
      <c r="D41" s="2">
        <f t="shared" si="3"/>
        <v>1</v>
      </c>
      <c r="E41" s="2">
        <f t="shared" si="3"/>
        <v>1</v>
      </c>
      <c r="F41" s="2">
        <f t="shared" si="3"/>
        <v>1</v>
      </c>
      <c r="G41" s="2">
        <f t="shared" si="3"/>
        <v>1</v>
      </c>
      <c r="H41" s="2">
        <f t="shared" si="3"/>
        <v>0.78293363587079201</v>
      </c>
      <c r="I41" s="2">
        <f t="shared" si="3"/>
        <v>0.76925192558385236</v>
      </c>
      <c r="J41" s="2">
        <f t="shared" si="3"/>
        <v>0.75686780326006553</v>
      </c>
      <c r="K41" s="2">
        <f t="shared" si="3"/>
        <v>0.74558998772658336</v>
      </c>
      <c r="L41" s="2">
        <f t="shared" si="3"/>
        <v>0.73524488832590773</v>
      </c>
      <c r="M41" s="2">
        <f t="shared" si="3"/>
        <v>0.72585212579193836</v>
      </c>
      <c r="N41" s="2">
        <f t="shared" si="3"/>
        <v>0.71745877248729695</v>
      </c>
      <c r="O41" s="2">
        <f t="shared" si="3"/>
        <v>0.70987841363821447</v>
      </c>
      <c r="P41" s="2">
        <f t="shared" si="3"/>
        <v>0.70297009524126386</v>
      </c>
      <c r="Q41" s="2">
        <f t="shared" si="3"/>
        <v>0.69662516624786464</v>
      </c>
      <c r="R41" s="2">
        <f t="shared" si="3"/>
        <v>0.69075834951295512</v>
      </c>
      <c r="S41" s="2">
        <f t="shared" si="3"/>
        <v>0.68528523722361412</v>
      </c>
      <c r="T41" s="2">
        <f t="shared" si="3"/>
        <v>0.67961208968693021</v>
      </c>
      <c r="U41" s="2">
        <f t="shared" si="3"/>
        <v>0.67380733427740713</v>
      </c>
      <c r="V41" s="2">
        <f t="shared" si="3"/>
        <v>0.66867772993880981</v>
      </c>
      <c r="W41" s="2">
        <f t="shared" si="3"/>
        <v>0.66411196006202333</v>
      </c>
      <c r="X41" s="2">
        <f t="shared" si="3"/>
        <v>0.66002190452327747</v>
      </c>
      <c r="Y41" s="2">
        <f t="shared" si="3"/>
        <v>0.656336896679661</v>
      </c>
      <c r="Z41" s="2">
        <f t="shared" si="3"/>
        <v>0.65299960609395935</v>
      </c>
      <c r="AA41" s="2">
        <f t="shared" si="3"/>
        <v>0.64996303426584479</v>
      </c>
      <c r="AB41" s="2">
        <f t="shared" si="3"/>
        <v>0.64718828748232127</v>
      </c>
      <c r="AC41" s="2">
        <f t="shared" si="3"/>
        <v>0.64464290195838325</v>
      </c>
      <c r="AD41" s="2">
        <f t="shared" si="3"/>
        <v>0.64229956782608388</v>
      </c>
      <c r="AE41" s="2">
        <f t="shared" si="3"/>
        <v>0.64013514539086758</v>
      </c>
      <c r="AF41" s="2">
        <f t="shared" si="3"/>
        <v>0.63812989842666945</v>
      </c>
      <c r="AG41" s="2">
        <f t="shared" si="3"/>
        <v>0.63626689062617847</v>
      </c>
      <c r="AH41" s="2">
        <f t="shared" si="3"/>
        <v>0.63453150608759423</v>
      </c>
      <c r="AI41" s="2">
        <f t="shared" si="3"/>
        <v>0.63291106508334594</v>
      </c>
    </row>
    <row r="42" spans="1:35" x14ac:dyDescent="0.25">
      <c r="A42" s="2" t="s">
        <v>62</v>
      </c>
      <c r="B42" s="2">
        <f>B13</f>
        <v>1</v>
      </c>
      <c r="C42" s="2">
        <f t="shared" ref="C42:AI42" si="4">C13</f>
        <v>1</v>
      </c>
      <c r="D42" s="2">
        <f t="shared" si="4"/>
        <v>1</v>
      </c>
      <c r="E42" s="2">
        <f t="shared" si="4"/>
        <v>1</v>
      </c>
      <c r="F42" s="2">
        <f t="shared" si="4"/>
        <v>1</v>
      </c>
      <c r="G42" s="2">
        <f t="shared" si="4"/>
        <v>1</v>
      </c>
      <c r="H42" s="2">
        <f t="shared" si="4"/>
        <v>0.78293363587079201</v>
      </c>
      <c r="I42" s="2">
        <f t="shared" si="4"/>
        <v>0.76925192558385236</v>
      </c>
      <c r="J42" s="2">
        <f t="shared" si="4"/>
        <v>0.75686780326006553</v>
      </c>
      <c r="K42" s="2">
        <f t="shared" si="4"/>
        <v>0.74558998772658325</v>
      </c>
      <c r="L42" s="2">
        <f t="shared" si="4"/>
        <v>0.73524488832590773</v>
      </c>
      <c r="M42" s="2">
        <f t="shared" si="4"/>
        <v>0.72585212579193825</v>
      </c>
      <c r="N42" s="2">
        <f t="shared" si="4"/>
        <v>0.71745877248729695</v>
      </c>
      <c r="O42" s="2">
        <f t="shared" si="4"/>
        <v>0.70987841363821447</v>
      </c>
      <c r="P42" s="2">
        <f t="shared" si="4"/>
        <v>0.70297009524126375</v>
      </c>
      <c r="Q42" s="2">
        <f t="shared" si="4"/>
        <v>0.69662516624786464</v>
      </c>
      <c r="R42" s="2">
        <f t="shared" si="4"/>
        <v>0.69075834951295512</v>
      </c>
      <c r="S42" s="2">
        <f t="shared" si="4"/>
        <v>0.68528523722361412</v>
      </c>
      <c r="T42" s="2">
        <f t="shared" si="4"/>
        <v>0.67961208968693032</v>
      </c>
      <c r="U42" s="2">
        <f t="shared" si="4"/>
        <v>0.67380733427740713</v>
      </c>
      <c r="V42" s="2">
        <f t="shared" si="4"/>
        <v>0.66867772993880981</v>
      </c>
      <c r="W42" s="2">
        <f t="shared" si="4"/>
        <v>0.66411196006202322</v>
      </c>
      <c r="X42" s="2">
        <f t="shared" si="4"/>
        <v>0.66002190452327747</v>
      </c>
      <c r="Y42" s="2">
        <f t="shared" si="4"/>
        <v>0.65633689667966111</v>
      </c>
      <c r="Z42" s="2">
        <f t="shared" si="4"/>
        <v>0.65299960609395935</v>
      </c>
      <c r="AA42" s="2">
        <f t="shared" si="4"/>
        <v>0.64996303426584479</v>
      </c>
      <c r="AB42" s="2">
        <f t="shared" si="4"/>
        <v>0.64718828748232127</v>
      </c>
      <c r="AC42" s="2">
        <f t="shared" si="4"/>
        <v>0.64464290195838325</v>
      </c>
      <c r="AD42" s="2">
        <f t="shared" si="4"/>
        <v>0.64229956782608399</v>
      </c>
      <c r="AE42" s="2">
        <f t="shared" si="4"/>
        <v>0.64013514539086758</v>
      </c>
      <c r="AF42" s="2">
        <f t="shared" si="4"/>
        <v>0.63812989842666945</v>
      </c>
      <c r="AG42" s="2">
        <f t="shared" si="4"/>
        <v>0.63626689062617847</v>
      </c>
      <c r="AH42" s="2">
        <f t="shared" si="4"/>
        <v>0.63453150608759434</v>
      </c>
      <c r="AI42" s="2">
        <f t="shared" si="4"/>
        <v>0.63291106508334605</v>
      </c>
    </row>
    <row r="43" spans="1:35" x14ac:dyDescent="0.25">
      <c r="A43" s="5" t="s">
        <v>64</v>
      </c>
      <c r="B43" s="5">
        <f>B15</f>
        <v>1</v>
      </c>
      <c r="C43" s="5">
        <f t="shared" ref="C43:AI43" si="5">C15</f>
        <v>1</v>
      </c>
      <c r="D43" s="5">
        <f t="shared" si="5"/>
        <v>1</v>
      </c>
      <c r="E43" s="5">
        <f t="shared" si="5"/>
        <v>1</v>
      </c>
      <c r="F43" s="5">
        <f t="shared" si="5"/>
        <v>1</v>
      </c>
      <c r="G43" s="5">
        <f t="shared" si="5"/>
        <v>1</v>
      </c>
      <c r="H43" s="5">
        <f t="shared" si="5"/>
        <v>0.88949348735240308</v>
      </c>
      <c r="I43" s="5">
        <f t="shared" si="5"/>
        <v>0.88252825302450677</v>
      </c>
      <c r="J43" s="5">
        <f t="shared" si="5"/>
        <v>0.87622360893239715</v>
      </c>
      <c r="K43" s="5">
        <f t="shared" si="5"/>
        <v>0.87048217556989693</v>
      </c>
      <c r="L43" s="5">
        <f t="shared" si="5"/>
        <v>0.8652155795113714</v>
      </c>
      <c r="M43" s="5">
        <f t="shared" si="5"/>
        <v>0.86043380949407788</v>
      </c>
      <c r="N43" s="5">
        <f t="shared" si="5"/>
        <v>0.85616082962989692</v>
      </c>
      <c r="O43" s="5">
        <f t="shared" si="5"/>
        <v>0.85230173785218211</v>
      </c>
      <c r="P43" s="5">
        <f t="shared" si="5"/>
        <v>0.84878477575918898</v>
      </c>
      <c r="Q43" s="5">
        <f t="shared" si="5"/>
        <v>0.84555463008982223</v>
      </c>
      <c r="R43" s="5">
        <f t="shared" si="5"/>
        <v>0.84256788702477736</v>
      </c>
      <c r="S43" s="5">
        <f t="shared" si="5"/>
        <v>0.8397815753138399</v>
      </c>
      <c r="T43" s="5">
        <f t="shared" si="5"/>
        <v>0.8368934274769827</v>
      </c>
      <c r="U43" s="5">
        <f t="shared" si="5"/>
        <v>0.83393827926849817</v>
      </c>
      <c r="V43" s="5">
        <f t="shared" si="5"/>
        <v>0.83132684433248505</v>
      </c>
      <c r="W43" s="5">
        <f t="shared" si="5"/>
        <v>0.82900245239521186</v>
      </c>
      <c r="X43" s="5">
        <f t="shared" si="5"/>
        <v>0.82692024230275951</v>
      </c>
      <c r="Y43" s="5">
        <f t="shared" si="5"/>
        <v>0.82504423830964568</v>
      </c>
      <c r="Z43" s="5">
        <f t="shared" si="5"/>
        <v>0.82334525401147041</v>
      </c>
      <c r="AA43" s="5">
        <f t="shared" si="5"/>
        <v>0.8217993628989757</v>
      </c>
      <c r="AB43" s="5">
        <f t="shared" si="5"/>
        <v>0.82038676453645476</v>
      </c>
      <c r="AC43" s="5">
        <f t="shared" si="5"/>
        <v>0.81909093190608639</v>
      </c>
      <c r="AD43" s="5">
        <f t="shared" si="5"/>
        <v>0.8178979618023704</v>
      </c>
      <c r="AE43" s="5">
        <f t="shared" si="5"/>
        <v>0.81679607401716936</v>
      </c>
      <c r="AF43" s="5">
        <f t="shared" si="5"/>
        <v>0.815775221017214</v>
      </c>
      <c r="AG43" s="5">
        <f t="shared" si="5"/>
        <v>0.81482678068241854</v>
      </c>
      <c r="AH43" s="5">
        <f t="shared" si="5"/>
        <v>0.81394331219004834</v>
      </c>
      <c r="AI43" s="5">
        <f t="shared" si="5"/>
        <v>0.81311836040606733</v>
      </c>
    </row>
    <row r="44" spans="1:35" x14ac:dyDescent="0.25">
      <c r="A44" s="38" t="s">
        <v>66</v>
      </c>
      <c r="B44" s="38">
        <f>B21</f>
        <v>1</v>
      </c>
      <c r="C44" s="38">
        <f t="shared" ref="C44:AI44" si="6">C21</f>
        <v>1</v>
      </c>
      <c r="D44" s="38">
        <f t="shared" si="6"/>
        <v>1</v>
      </c>
      <c r="E44" s="38">
        <f t="shared" si="6"/>
        <v>1</v>
      </c>
      <c r="F44" s="38">
        <f t="shared" si="6"/>
        <v>1</v>
      </c>
      <c r="G44" s="38">
        <f t="shared" si="6"/>
        <v>1</v>
      </c>
      <c r="H44" s="38">
        <f t="shared" si="6"/>
        <v>0.71559634114117898</v>
      </c>
      <c r="I44" s="38">
        <f t="shared" si="6"/>
        <v>0.70195639978189617</v>
      </c>
      <c r="J44" s="38">
        <f t="shared" si="6"/>
        <v>0.69094214435486356</v>
      </c>
      <c r="K44" s="38">
        <f t="shared" si="6"/>
        <v>0.6818619752424333</v>
      </c>
      <c r="L44" s="38">
        <f t="shared" si="6"/>
        <v>0.67424757636275467</v>
      </c>
      <c r="M44" s="38">
        <f t="shared" si="6"/>
        <v>0.66777053583837453</v>
      </c>
      <c r="N44" s="38">
        <f t="shared" si="6"/>
        <v>0.66219373311038376</v>
      </c>
      <c r="O44" s="38">
        <f t="shared" si="6"/>
        <v>0.65734167891097228</v>
      </c>
      <c r="P44" s="38">
        <f t="shared" si="6"/>
        <v>0.65308171333700171</v>
      </c>
      <c r="Q44" s="38">
        <f t="shared" si="6"/>
        <v>0.64931169121597299</v>
      </c>
      <c r="R44" s="38">
        <f t="shared" si="6"/>
        <v>0.64595168537984626</v>
      </c>
      <c r="S44" s="38">
        <f t="shared" si="6"/>
        <v>0.64293825731014176</v>
      </c>
      <c r="T44" s="38">
        <f t="shared" si="6"/>
        <v>0.64022041374516503</v>
      </c>
      <c r="U44" s="38">
        <f t="shared" si="6"/>
        <v>0.63775669749882935</v>
      </c>
      <c r="V44" s="38">
        <f t="shared" si="6"/>
        <v>0.63551305788565293</v>
      </c>
      <c r="W44" s="38">
        <f t="shared" si="6"/>
        <v>0.63346126743292297</v>
      </c>
      <c r="X44" s="38">
        <f t="shared" si="6"/>
        <v>0.63157772809160884</v>
      </c>
      <c r="Y44" s="38">
        <f t="shared" si="6"/>
        <v>0.6298425595599707</v>
      </c>
      <c r="Z44" s="38">
        <f t="shared" si="6"/>
        <v>0.62823889488783546</v>
      </c>
      <c r="AA44" s="38">
        <f t="shared" si="6"/>
        <v>0.62675233038656031</v>
      </c>
      <c r="AB44" s="38">
        <f t="shared" si="6"/>
        <v>0.62537049179768711</v>
      </c>
      <c r="AC44" s="38">
        <f t="shared" si="6"/>
        <v>0.62408268902987152</v>
      </c>
      <c r="AD44" s="38">
        <f t="shared" si="6"/>
        <v>0.62287963906311217</v>
      </c>
      <c r="AE44" s="38">
        <f t="shared" si="6"/>
        <v>0.62175324181872293</v>
      </c>
      <c r="AF44" s="38">
        <f t="shared" si="6"/>
        <v>0.6206963975481653</v>
      </c>
      <c r="AG44" s="38">
        <f t="shared" si="6"/>
        <v>0.61970285703647887</v>
      </c>
      <c r="AH44" s="38">
        <f t="shared" si="6"/>
        <v>0.61876709794090579</v>
      </c>
      <c r="AI44" s="38">
        <f t="shared" si="6"/>
        <v>0.61788422209521698</v>
      </c>
    </row>
    <row r="45" spans="1:35" x14ac:dyDescent="0.25">
      <c r="A45" s="38" t="s">
        <v>67</v>
      </c>
      <c r="B45" s="38">
        <f>B23</f>
        <v>1</v>
      </c>
      <c r="C45" s="38">
        <f t="shared" ref="C45:AI47" si="7">C23</f>
        <v>1</v>
      </c>
      <c r="D45" s="38">
        <f t="shared" si="7"/>
        <v>1</v>
      </c>
      <c r="E45" s="38">
        <f t="shared" si="7"/>
        <v>1</v>
      </c>
      <c r="F45" s="38">
        <f t="shared" si="7"/>
        <v>1</v>
      </c>
      <c r="G45" s="38">
        <f t="shared" si="7"/>
        <v>1</v>
      </c>
      <c r="H45" s="38">
        <f t="shared" si="7"/>
        <v>0.85521268276278206</v>
      </c>
      <c r="I45" s="38">
        <f t="shared" si="7"/>
        <v>0.84826871261623815</v>
      </c>
      <c r="J45" s="38">
        <f t="shared" si="7"/>
        <v>0.84266145530793068</v>
      </c>
      <c r="K45" s="38">
        <f t="shared" si="7"/>
        <v>0.83803882375978456</v>
      </c>
      <c r="L45" s="38">
        <f t="shared" si="7"/>
        <v>0.83416240251194818</v>
      </c>
      <c r="M45" s="38">
        <f t="shared" si="7"/>
        <v>0.83086500006317277</v>
      </c>
      <c r="N45" s="38">
        <f t="shared" si="7"/>
        <v>0.8280259004925592</v>
      </c>
      <c r="O45" s="38">
        <f t="shared" si="7"/>
        <v>0.82555576380922235</v>
      </c>
      <c r="P45" s="38">
        <f t="shared" si="7"/>
        <v>0.8233870540624737</v>
      </c>
      <c r="Q45" s="38">
        <f t="shared" si="7"/>
        <v>0.82146777007358629</v>
      </c>
      <c r="R45" s="38">
        <f t="shared" si="7"/>
        <v>0.81975722164792164</v>
      </c>
      <c r="S45" s="38">
        <f t="shared" si="7"/>
        <v>0.81822311281243576</v>
      </c>
      <c r="T45" s="38">
        <f t="shared" si="7"/>
        <v>0.81683948336117473</v>
      </c>
      <c r="U45" s="38">
        <f t="shared" si="7"/>
        <v>0.81558522781758558</v>
      </c>
      <c r="V45" s="38">
        <f t="shared" si="7"/>
        <v>0.81444301128724117</v>
      </c>
      <c r="W45" s="38">
        <f t="shared" si="7"/>
        <v>0.81339846342039679</v>
      </c>
      <c r="X45" s="38">
        <f t="shared" si="7"/>
        <v>0.81243957066481876</v>
      </c>
      <c r="Y45" s="38">
        <f t="shared" si="7"/>
        <v>0.81155621213962115</v>
      </c>
      <c r="Z45" s="38">
        <f t="shared" si="7"/>
        <v>0.81073980103380672</v>
      </c>
      <c r="AA45" s="38">
        <f t="shared" si="7"/>
        <v>0.80998300456043038</v>
      </c>
      <c r="AB45" s="38">
        <f t="shared" si="7"/>
        <v>0.80927952309700402</v>
      </c>
      <c r="AC45" s="38">
        <f t="shared" si="7"/>
        <v>0.80862391441520709</v>
      </c>
      <c r="AD45" s="38">
        <f t="shared" si="7"/>
        <v>0.8080114526139478</v>
      </c>
      <c r="AE45" s="38">
        <f t="shared" si="7"/>
        <v>0.80743801401680426</v>
      </c>
      <c r="AF45" s="38">
        <f t="shared" si="7"/>
        <v>0.80689998420633857</v>
      </c>
      <c r="AG45" s="38">
        <f t="shared" si="7"/>
        <v>0.80639418176402555</v>
      </c>
      <c r="AH45" s="38">
        <f t="shared" si="7"/>
        <v>0.80591779531537022</v>
      </c>
      <c r="AI45" s="38">
        <f t="shared" si="7"/>
        <v>0.80546833124847417</v>
      </c>
    </row>
    <row r="46" spans="1:35" x14ac:dyDescent="0.25">
      <c r="A46" s="38" t="s">
        <v>68</v>
      </c>
      <c r="B46" s="38">
        <f>B24</f>
        <v>1</v>
      </c>
      <c r="C46" s="38">
        <f t="shared" si="7"/>
        <v>1</v>
      </c>
      <c r="D46" s="38">
        <f t="shared" si="7"/>
        <v>1</v>
      </c>
      <c r="E46" s="38">
        <f t="shared" si="7"/>
        <v>1</v>
      </c>
      <c r="F46" s="38">
        <f t="shared" si="7"/>
        <v>1</v>
      </c>
      <c r="G46" s="38">
        <f t="shared" si="7"/>
        <v>1</v>
      </c>
      <c r="H46" s="38">
        <f t="shared" si="7"/>
        <v>0.85521268276278206</v>
      </c>
      <c r="I46" s="38">
        <f t="shared" si="7"/>
        <v>0.84826871261623815</v>
      </c>
      <c r="J46" s="38">
        <f t="shared" si="7"/>
        <v>0.84266145530793068</v>
      </c>
      <c r="K46" s="38">
        <f t="shared" si="7"/>
        <v>0.83803882375978456</v>
      </c>
      <c r="L46" s="38">
        <f t="shared" si="7"/>
        <v>0.83416240251194818</v>
      </c>
      <c r="M46" s="38">
        <f t="shared" si="7"/>
        <v>0.83086500006317277</v>
      </c>
      <c r="N46" s="38">
        <f t="shared" si="7"/>
        <v>0.8280259004925592</v>
      </c>
      <c r="O46" s="38">
        <f t="shared" si="7"/>
        <v>0.82555576380922235</v>
      </c>
      <c r="P46" s="38">
        <f t="shared" si="7"/>
        <v>0.8233870540624737</v>
      </c>
      <c r="Q46" s="38">
        <f t="shared" si="7"/>
        <v>0.82146777007358629</v>
      </c>
      <c r="R46" s="38">
        <f t="shared" si="7"/>
        <v>0.81975722164792164</v>
      </c>
      <c r="S46" s="38">
        <f t="shared" si="7"/>
        <v>0.81822311281243576</v>
      </c>
      <c r="T46" s="38">
        <f t="shared" si="7"/>
        <v>0.81683948336117473</v>
      </c>
      <c r="U46" s="38">
        <f t="shared" si="7"/>
        <v>0.81558522781758558</v>
      </c>
      <c r="V46" s="38">
        <f t="shared" si="7"/>
        <v>0.81444301128724117</v>
      </c>
      <c r="W46" s="38">
        <f t="shared" si="7"/>
        <v>0.81339846342039679</v>
      </c>
      <c r="X46" s="38">
        <f t="shared" si="7"/>
        <v>0.81243957066481876</v>
      </c>
      <c r="Y46" s="38">
        <f t="shared" si="7"/>
        <v>0.81155621213962115</v>
      </c>
      <c r="Z46" s="38">
        <f t="shared" si="7"/>
        <v>0.81073980103380672</v>
      </c>
      <c r="AA46" s="38">
        <f t="shared" si="7"/>
        <v>0.80998300456043038</v>
      </c>
      <c r="AB46" s="38">
        <f t="shared" si="7"/>
        <v>0.80927952309700402</v>
      </c>
      <c r="AC46" s="38">
        <f t="shared" si="7"/>
        <v>0.80862391441520709</v>
      </c>
      <c r="AD46" s="38">
        <f t="shared" si="7"/>
        <v>0.8080114526139478</v>
      </c>
      <c r="AE46" s="38">
        <f t="shared" si="7"/>
        <v>0.80743801401680426</v>
      </c>
      <c r="AF46" s="38">
        <f t="shared" si="7"/>
        <v>0.80689998420633857</v>
      </c>
      <c r="AG46" s="38">
        <f t="shared" si="7"/>
        <v>0.80639418176402555</v>
      </c>
      <c r="AH46" s="38">
        <f t="shared" si="7"/>
        <v>0.80591779531537022</v>
      </c>
      <c r="AI46" s="38">
        <f t="shared" si="7"/>
        <v>0.80546833124847417</v>
      </c>
    </row>
    <row r="47" spans="1:35" x14ac:dyDescent="0.25">
      <c r="A47" s="38" t="s">
        <v>69</v>
      </c>
      <c r="B47" s="38">
        <f>B25</f>
        <v>1</v>
      </c>
      <c r="C47" s="38">
        <f t="shared" si="7"/>
        <v>1</v>
      </c>
      <c r="D47" s="38">
        <f t="shared" si="7"/>
        <v>1</v>
      </c>
      <c r="E47" s="38">
        <f t="shared" si="7"/>
        <v>1</v>
      </c>
      <c r="F47" s="38">
        <f t="shared" si="7"/>
        <v>1</v>
      </c>
      <c r="G47" s="38">
        <f t="shared" si="7"/>
        <v>1</v>
      </c>
      <c r="H47" s="38">
        <f t="shared" si="7"/>
        <v>0.74228100638502381</v>
      </c>
      <c r="I47" s="38">
        <f t="shared" si="7"/>
        <v>0.72616476280994846</v>
      </c>
      <c r="J47" s="38">
        <f t="shared" si="7"/>
        <v>0.7111431271803107</v>
      </c>
      <c r="K47" s="38">
        <f t="shared" si="7"/>
        <v>0.69905841394705237</v>
      </c>
      <c r="L47" s="38">
        <f t="shared" si="7"/>
        <v>0.68912601463403023</v>
      </c>
      <c r="M47" s="38">
        <f t="shared" si="7"/>
        <v>0.68081794874187285</v>
      </c>
      <c r="N47" s="38">
        <f t="shared" si="7"/>
        <v>0.67376587299970558</v>
      </c>
      <c r="O47" s="38">
        <f t="shared" si="7"/>
        <v>0.66770498763791997</v>
      </c>
      <c r="P47" s="38">
        <f t="shared" si="7"/>
        <v>0.66244004201980333</v>
      </c>
      <c r="Q47" s="38">
        <f t="shared" si="7"/>
        <v>0.65782390788826417</v>
      </c>
      <c r="R47" s="38">
        <f t="shared" si="7"/>
        <v>0.65374361426029515</v>
      </c>
      <c r="S47" s="38">
        <f t="shared" si="7"/>
        <v>0.65011097875009582</v>
      </c>
      <c r="T47" s="38">
        <f t="shared" si="7"/>
        <v>0.64685616211109342</v>
      </c>
      <c r="U47" s="38">
        <f t="shared" si="7"/>
        <v>0.64392313447783145</v>
      </c>
      <c r="V47" s="38">
        <f t="shared" si="7"/>
        <v>0.64126642296344316</v>
      </c>
      <c r="W47" s="38">
        <f t="shared" si="7"/>
        <v>0.63884873711799084</v>
      </c>
      <c r="X47" s="38">
        <f t="shared" si="7"/>
        <v>0.63663920771231775</v>
      </c>
      <c r="Y47" s="38">
        <f t="shared" si="7"/>
        <v>0.63461206165526673</v>
      </c>
      <c r="Z47" s="38">
        <f t="shared" si="7"/>
        <v>0.63274561203780033</v>
      </c>
      <c r="AA47" s="38">
        <f t="shared" si="7"/>
        <v>0.63102147920452978</v>
      </c>
      <c r="AB47" s="38">
        <f t="shared" si="7"/>
        <v>0.62942398346149941</v>
      </c>
      <c r="AC47" s="38">
        <f t="shared" si="7"/>
        <v>0.6279396668600189</v>
      </c>
      <c r="AD47" s="38">
        <f t="shared" si="7"/>
        <v>0.62655691314489126</v>
      </c>
      <c r="AE47" s="38">
        <f t="shared" si="7"/>
        <v>0.62526564313591004</v>
      </c>
      <c r="AF47" s="38">
        <f t="shared" si="7"/>
        <v>0.6240570686344874</v>
      </c>
      <c r="AG47" s="38">
        <f t="shared" si="7"/>
        <v>0.62292349214420506</v>
      </c>
      <c r="AH47" s="38">
        <f t="shared" si="7"/>
        <v>0.61012535872279949</v>
      </c>
      <c r="AI47" s="38">
        <f t="shared" si="7"/>
        <v>0.59732722530139382</v>
      </c>
    </row>
    <row r="48" spans="1:35" x14ac:dyDescent="0.25">
      <c r="A48" s="38" t="s">
        <v>70</v>
      </c>
      <c r="B48" s="38">
        <f>B30</f>
        <v>1</v>
      </c>
      <c r="C48" s="38">
        <f t="shared" ref="C48:AI48" si="8">C30</f>
        <v>1</v>
      </c>
      <c r="D48" s="38">
        <f t="shared" si="8"/>
        <v>1</v>
      </c>
      <c r="E48" s="38">
        <f t="shared" si="8"/>
        <v>1</v>
      </c>
      <c r="F48" s="38">
        <f t="shared" si="8"/>
        <v>1</v>
      </c>
      <c r="G48" s="38">
        <f t="shared" si="8"/>
        <v>1</v>
      </c>
      <c r="H48" s="38">
        <f t="shared" si="8"/>
        <v>0.74228100638502381</v>
      </c>
      <c r="I48" s="38">
        <f t="shared" si="8"/>
        <v>0.72616476280994846</v>
      </c>
      <c r="J48" s="38">
        <f t="shared" si="8"/>
        <v>0.7111431271803107</v>
      </c>
      <c r="K48" s="38">
        <f t="shared" si="8"/>
        <v>0.69905841394705226</v>
      </c>
      <c r="L48" s="38">
        <f t="shared" si="8"/>
        <v>0.68912601463403012</v>
      </c>
      <c r="M48" s="38">
        <f t="shared" si="8"/>
        <v>0.68081794874187263</v>
      </c>
      <c r="N48" s="38">
        <f t="shared" si="8"/>
        <v>0.67376587299970525</v>
      </c>
      <c r="O48" s="38">
        <f t="shared" si="8"/>
        <v>0.66770498763791963</v>
      </c>
      <c r="P48" s="38">
        <f t="shared" si="8"/>
        <v>0.662440042019803</v>
      </c>
      <c r="Q48" s="38">
        <f t="shared" si="8"/>
        <v>0.65782390788826395</v>
      </c>
      <c r="R48" s="38">
        <f t="shared" si="8"/>
        <v>0.65374361426029493</v>
      </c>
      <c r="S48" s="38">
        <f t="shared" si="8"/>
        <v>0.65011097875009571</v>
      </c>
      <c r="T48" s="38">
        <f t="shared" si="8"/>
        <v>0.64685616211109342</v>
      </c>
      <c r="U48" s="38">
        <f t="shared" si="8"/>
        <v>0.64392313447783156</v>
      </c>
      <c r="V48" s="38">
        <f t="shared" si="8"/>
        <v>0.64126642296344349</v>
      </c>
      <c r="W48" s="38">
        <f t="shared" si="8"/>
        <v>0.63884873711799117</v>
      </c>
      <c r="X48" s="38">
        <f t="shared" si="8"/>
        <v>0.63663920771231797</v>
      </c>
      <c r="Y48" s="38">
        <f t="shared" si="8"/>
        <v>0.63461206165526685</v>
      </c>
      <c r="Z48" s="38">
        <f t="shared" si="8"/>
        <v>0.63274561203780055</v>
      </c>
      <c r="AA48" s="38">
        <f t="shared" si="8"/>
        <v>0.63102147920453</v>
      </c>
      <c r="AB48" s="38">
        <f t="shared" si="8"/>
        <v>0.62942398346149953</v>
      </c>
      <c r="AC48" s="38">
        <f t="shared" si="8"/>
        <v>0.62793966686001912</v>
      </c>
      <c r="AD48" s="38">
        <f t="shared" si="8"/>
        <v>0.62655691314489137</v>
      </c>
      <c r="AE48" s="38">
        <f t="shared" si="8"/>
        <v>0.62526564313591027</v>
      </c>
      <c r="AF48" s="38">
        <f t="shared" si="8"/>
        <v>0.62405706863448751</v>
      </c>
      <c r="AG48" s="38">
        <f t="shared" si="8"/>
        <v>0.62292349214420517</v>
      </c>
      <c r="AH48" s="38">
        <f t="shared" si="8"/>
        <v>0.62185814275430618</v>
      </c>
      <c r="AI48" s="38">
        <f t="shared" si="8"/>
        <v>0.62085504079073495</v>
      </c>
    </row>
    <row r="49" spans="1:35" x14ac:dyDescent="0.25"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</row>
    <row r="50" spans="1:35" ht="15.75" thickBot="1" x14ac:dyDescent="0.3"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</row>
    <row r="51" spans="1:35" x14ac:dyDescent="0.25">
      <c r="A51" s="75" t="s">
        <v>97</v>
      </c>
      <c r="B51" s="82">
        <v>2017</v>
      </c>
      <c r="C51" s="83">
        <v>2018</v>
      </c>
      <c r="D51" s="85">
        <v>2019</v>
      </c>
      <c r="E51" s="86">
        <v>2020</v>
      </c>
      <c r="F51" s="86">
        <v>2021</v>
      </c>
      <c r="G51" s="86">
        <v>2022</v>
      </c>
      <c r="H51" s="86">
        <v>2023</v>
      </c>
      <c r="I51" s="86">
        <v>2024</v>
      </c>
      <c r="J51" s="86">
        <v>2025</v>
      </c>
      <c r="K51" s="86">
        <v>2026</v>
      </c>
      <c r="L51" s="86">
        <v>2027</v>
      </c>
      <c r="M51" s="86">
        <v>2028</v>
      </c>
      <c r="N51" s="86">
        <v>2029</v>
      </c>
      <c r="O51" s="86">
        <v>2030</v>
      </c>
      <c r="P51" s="87">
        <v>2031</v>
      </c>
      <c r="Q51" s="83">
        <v>2032</v>
      </c>
      <c r="R51" s="83">
        <v>2033</v>
      </c>
      <c r="S51" s="83">
        <v>2034</v>
      </c>
      <c r="T51" s="83">
        <v>2035</v>
      </c>
      <c r="U51" s="83">
        <v>2036</v>
      </c>
      <c r="V51" s="83">
        <v>2037</v>
      </c>
      <c r="W51" s="83">
        <v>2038</v>
      </c>
      <c r="X51" s="83">
        <v>2039</v>
      </c>
      <c r="Y51" s="83">
        <v>2040</v>
      </c>
      <c r="Z51" s="83">
        <v>2041</v>
      </c>
      <c r="AA51" s="83">
        <v>2042</v>
      </c>
      <c r="AB51" s="83">
        <v>2043</v>
      </c>
      <c r="AC51" s="83">
        <v>2044</v>
      </c>
      <c r="AD51" s="83">
        <v>2045</v>
      </c>
      <c r="AE51" s="83">
        <v>2046</v>
      </c>
      <c r="AF51" s="83">
        <v>2047</v>
      </c>
      <c r="AG51" s="83">
        <v>2048</v>
      </c>
      <c r="AH51" s="83">
        <v>2049</v>
      </c>
      <c r="AI51" s="84">
        <v>2050</v>
      </c>
    </row>
    <row r="52" spans="1:35" x14ac:dyDescent="0.25">
      <c r="A52" s="76" t="s">
        <v>114</v>
      </c>
      <c r="B52" s="78">
        <f>AVERAGE(B44:B48)</f>
        <v>1</v>
      </c>
      <c r="C52" s="2">
        <f t="shared" ref="C52:AI52" si="9">AVERAGE(C44:C48)</f>
        <v>1</v>
      </c>
      <c r="D52" s="88">
        <f t="shared" si="9"/>
        <v>1</v>
      </c>
      <c r="E52" s="2">
        <f t="shared" si="9"/>
        <v>1</v>
      </c>
      <c r="F52" s="2">
        <f t="shared" si="9"/>
        <v>1</v>
      </c>
      <c r="G52" s="2">
        <f t="shared" si="9"/>
        <v>1</v>
      </c>
      <c r="H52" s="2">
        <f t="shared" si="9"/>
        <v>0.78211674388735819</v>
      </c>
      <c r="I52" s="2">
        <f t="shared" si="9"/>
        <v>0.77016467012685386</v>
      </c>
      <c r="J52" s="2">
        <f t="shared" si="9"/>
        <v>0.75971026186626922</v>
      </c>
      <c r="K52" s="2">
        <f t="shared" si="9"/>
        <v>0.75121129013122134</v>
      </c>
      <c r="L52" s="2">
        <f t="shared" si="9"/>
        <v>0.74416488213094234</v>
      </c>
      <c r="M52" s="2">
        <f t="shared" si="9"/>
        <v>0.73822728668969317</v>
      </c>
      <c r="N52" s="2">
        <f t="shared" si="9"/>
        <v>0.73315545601898269</v>
      </c>
      <c r="O52" s="2">
        <f t="shared" si="9"/>
        <v>0.72877263636105127</v>
      </c>
      <c r="P52" s="89">
        <f t="shared" si="9"/>
        <v>0.72494718110031109</v>
      </c>
      <c r="Q52" s="2">
        <f t="shared" si="9"/>
        <v>0.72157900942793474</v>
      </c>
      <c r="R52" s="2">
        <f t="shared" si="9"/>
        <v>0.71859067143925581</v>
      </c>
      <c r="S52" s="2">
        <f t="shared" si="9"/>
        <v>0.71592128808704092</v>
      </c>
      <c r="T52" s="2">
        <f t="shared" si="9"/>
        <v>0.71352234093794031</v>
      </c>
      <c r="U52" s="2">
        <f t="shared" si="9"/>
        <v>0.71135468441793281</v>
      </c>
      <c r="V52" s="2">
        <f t="shared" si="9"/>
        <v>0.70938638527740439</v>
      </c>
      <c r="W52" s="2">
        <f t="shared" si="9"/>
        <v>0.70759113370193971</v>
      </c>
      <c r="X52" s="2">
        <f t="shared" si="9"/>
        <v>0.70594705696917648</v>
      </c>
      <c r="Y52" s="2">
        <f t="shared" si="9"/>
        <v>0.70443582142994932</v>
      </c>
      <c r="Z52" s="2">
        <f t="shared" si="9"/>
        <v>0.70304194420620991</v>
      </c>
      <c r="AA52" s="2">
        <f t="shared" si="9"/>
        <v>0.70175225958329612</v>
      </c>
      <c r="AB52" s="2">
        <f t="shared" si="9"/>
        <v>0.70055550098293884</v>
      </c>
      <c r="AC52" s="2">
        <f t="shared" si="9"/>
        <v>0.69944197031606481</v>
      </c>
      <c r="AD52" s="2">
        <f t="shared" si="9"/>
        <v>0.6984032741161581</v>
      </c>
      <c r="AE52" s="2">
        <f t="shared" si="9"/>
        <v>0.69743211122483029</v>
      </c>
      <c r="AF52" s="2">
        <f t="shared" si="9"/>
        <v>0.69652210064596354</v>
      </c>
      <c r="AG52" s="2">
        <f t="shared" si="9"/>
        <v>0.69566764097058809</v>
      </c>
      <c r="AH52" s="2">
        <f t="shared" si="9"/>
        <v>0.6925172380097504</v>
      </c>
      <c r="AI52" s="79">
        <f t="shared" si="9"/>
        <v>0.68940063013685893</v>
      </c>
    </row>
    <row r="53" spans="1:35" ht="15.75" thickBot="1" x14ac:dyDescent="0.3">
      <c r="A53" s="77" t="s">
        <v>123</v>
      </c>
      <c r="B53" s="80">
        <f>AVERAGE(B38:B43)</f>
        <v>1</v>
      </c>
      <c r="C53" s="70">
        <f t="shared" ref="C53:AI53" si="10">AVERAGE(C38:C43)</f>
        <v>1</v>
      </c>
      <c r="D53" s="90">
        <f t="shared" si="10"/>
        <v>1</v>
      </c>
      <c r="E53" s="91">
        <f t="shared" si="10"/>
        <v>1</v>
      </c>
      <c r="F53" s="91">
        <f t="shared" si="10"/>
        <v>1</v>
      </c>
      <c r="G53" s="91">
        <f t="shared" si="10"/>
        <v>1</v>
      </c>
      <c r="H53" s="91">
        <f t="shared" si="10"/>
        <v>0.81845358636466214</v>
      </c>
      <c r="I53" s="91">
        <f t="shared" si="10"/>
        <v>0.80701070139740383</v>
      </c>
      <c r="J53" s="91">
        <f t="shared" si="10"/>
        <v>0.79665307181750933</v>
      </c>
      <c r="K53" s="91">
        <f>AVERAGE(K38:K43)</f>
        <v>0.78722071700768792</v>
      </c>
      <c r="L53" s="91">
        <f t="shared" si="10"/>
        <v>0.77856845205439562</v>
      </c>
      <c r="M53" s="91">
        <f t="shared" si="10"/>
        <v>0.77071268702598494</v>
      </c>
      <c r="N53" s="91">
        <f t="shared" si="10"/>
        <v>0.76369279153483027</v>
      </c>
      <c r="O53" s="91">
        <f t="shared" si="10"/>
        <v>0.75735285504287031</v>
      </c>
      <c r="P53" s="92">
        <f t="shared" si="10"/>
        <v>0.75157498874723894</v>
      </c>
      <c r="Q53" s="70">
        <f t="shared" si="10"/>
        <v>0.74626832086185046</v>
      </c>
      <c r="R53" s="70">
        <f t="shared" si="10"/>
        <v>0.74136152868356253</v>
      </c>
      <c r="S53" s="70">
        <f t="shared" si="10"/>
        <v>0.73678401658702253</v>
      </c>
      <c r="T53" s="70">
        <f t="shared" si="10"/>
        <v>0.7320392022836143</v>
      </c>
      <c r="U53" s="70">
        <f t="shared" si="10"/>
        <v>0.72718431594110411</v>
      </c>
      <c r="V53" s="70">
        <f t="shared" si="10"/>
        <v>0.72289410140336818</v>
      </c>
      <c r="W53" s="70">
        <f t="shared" si="10"/>
        <v>0.71907545750641944</v>
      </c>
      <c r="X53" s="70">
        <f t="shared" si="10"/>
        <v>0.71565468378310493</v>
      </c>
      <c r="Y53" s="70">
        <f t="shared" si="10"/>
        <v>0.71257267722298911</v>
      </c>
      <c r="Z53" s="70">
        <f t="shared" si="10"/>
        <v>0.70978148873312963</v>
      </c>
      <c r="AA53" s="70">
        <f t="shared" si="10"/>
        <v>0.70724181047688839</v>
      </c>
      <c r="AB53" s="70">
        <f t="shared" si="10"/>
        <v>0.70492111316703243</v>
      </c>
      <c r="AC53" s="70">
        <f t="shared" si="10"/>
        <v>0.70279224527428419</v>
      </c>
      <c r="AD53" s="70">
        <f t="shared" si="10"/>
        <v>0.70083236581817943</v>
      </c>
      <c r="AE53" s="70">
        <f t="shared" si="10"/>
        <v>0.69902212159963495</v>
      </c>
      <c r="AF53" s="70">
        <f t="shared" si="10"/>
        <v>0.69734500595685089</v>
      </c>
      <c r="AG53" s="70">
        <f t="shared" si="10"/>
        <v>0.69578685397825846</v>
      </c>
      <c r="AH53" s="70">
        <f t="shared" si="10"/>
        <v>0.69433544145507897</v>
      </c>
      <c r="AI53" s="81">
        <f t="shared" si="10"/>
        <v>0.69298016352425307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Summary_with HD IM</vt:lpstr>
      <vt:lpstr>Summary</vt:lpstr>
      <vt:lpstr>Class 2b-3 DEB</vt:lpstr>
      <vt:lpstr>Trips</vt:lpstr>
      <vt:lpstr>Market Caps</vt:lpstr>
      <vt:lpstr>New Pop Class 8</vt:lpstr>
      <vt:lpstr>New Pop Class 4-7</vt:lpstr>
      <vt:lpstr>New Pop Class 2b-3</vt:lpstr>
      <vt:lpstr>HD IM PM reduction factor</vt:lpstr>
      <vt:lpstr>HD IM NOx reduction factor</vt:lpstr>
      <vt:lpstr>Class 2b-3 Emission Rates</vt:lpstr>
      <vt:lpstr>2019</vt:lpstr>
      <vt:lpstr>2019_DirectEmissionBenefit</vt:lpstr>
      <vt:lpstr>2020</vt:lpstr>
      <vt:lpstr>2020_DEB</vt:lpstr>
      <vt:lpstr>2021</vt:lpstr>
      <vt:lpstr>2021_DEB</vt:lpstr>
      <vt:lpstr>2022</vt:lpstr>
      <vt:lpstr>2022_DEB</vt:lpstr>
      <vt:lpstr>2023</vt:lpstr>
      <vt:lpstr>2023_DEB</vt:lpstr>
      <vt:lpstr>2024</vt:lpstr>
      <vt:lpstr>2024_DEB</vt:lpstr>
      <vt:lpstr>2025</vt:lpstr>
      <vt:lpstr>2025_DEB</vt:lpstr>
      <vt:lpstr>2026</vt:lpstr>
      <vt:lpstr>2026_DEB</vt:lpstr>
      <vt:lpstr>2027</vt:lpstr>
      <vt:lpstr>2027_DEB</vt:lpstr>
      <vt:lpstr>2028</vt:lpstr>
      <vt:lpstr>2028_DEB</vt:lpstr>
      <vt:lpstr>2029</vt:lpstr>
      <vt:lpstr>2029_DEB</vt:lpstr>
      <vt:lpstr>2030</vt:lpstr>
      <vt:lpstr>2030_DEB</vt:lpstr>
      <vt:lpstr>2031</vt:lpstr>
      <vt:lpstr>2031_DEB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Farimah Shirmohammadi</dc:creator>
  <cp:lastModifiedBy>Ian MacMillan</cp:lastModifiedBy>
  <dcterms:created xsi:type="dcterms:W3CDTF">2019-10-23T23:25:24Z</dcterms:created>
  <dcterms:modified xsi:type="dcterms:W3CDTF">2020-12-24T18:06:56Z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0143fb6e-d24e-4f5a-8b6e-cea98fb09a38</vt:lpwstr>
  </property>
</Properties>
</file>